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B5827D41-A291-4E66-876D-2EF280929A7C}" xr6:coauthVersionLast="47" xr6:coauthVersionMax="47" xr10:uidLastSave="{00000000-0000-0000-0000-000000000000}"/>
  <bookViews>
    <workbookView xWindow="-108" yWindow="-108" windowWidth="30936" windowHeight="16776" tabRatio="885" activeTab="3" xr2:uid="{00000000-000D-0000-FFFF-FFFF00000000}"/>
  </bookViews>
  <sheets>
    <sheet name="Painel" sheetId="71" r:id="rId1"/>
    <sheet name="LOG_CRITICAS" sheetId="74" r:id="rId2"/>
    <sheet name="Validações" sheetId="21" r:id="rId3"/>
    <sheet name="MC_IRON-LT1-ES" sheetId="67" r:id="rId4"/>
    <sheet name="ARM_IRON-LT1-ES" sheetId="58" r:id="rId5"/>
    <sheet name="DADOS_IRON-LT1-ES" sheetId="59" r:id="rId6"/>
    <sheet name="FRETE_IRON-LT1-ES" sheetId="60" r:id="rId7"/>
    <sheet name="MC_IRON-LT1-SP" sheetId="68" r:id="rId8"/>
    <sheet name="ARM_IRON-LT1-SP" sheetId="55" r:id="rId9"/>
    <sheet name="DADOS_IRON-LT1-SP" sheetId="56" r:id="rId10"/>
    <sheet name="FRETE_IRON-LT1-SP" sheetId="57" r:id="rId11"/>
    <sheet name="MC_IRON-LT1-RJ" sheetId="69" r:id="rId12"/>
    <sheet name="ARM_IRON-LT1-RJ" sheetId="47" r:id="rId13"/>
    <sheet name="DADOS_IRON-LT1-RJ" sheetId="54" r:id="rId14"/>
    <sheet name="FRETE_IRON-LT1-RJ" sheetId="61" r:id="rId15"/>
    <sheet name="PPU-IRON-LT1" sheetId="46" state="hidden" r:id="rId16"/>
    <sheet name="ARM_IRON-LT1" sheetId="64" state="hidden" r:id="rId17"/>
    <sheet name="Dados_IRON-LT1" sheetId="65" state="hidden" r:id="rId18"/>
    <sheet name="Frete_IRON-LT1" sheetId="66" state="hidden" r:id="rId19"/>
    <sheet name="MC_IRON-LT1" sheetId="32" state="hidden" r:id="rId20"/>
    <sheet name="MC_PA-LT2" sheetId="37" r:id="rId21"/>
    <sheet name="ARM_PA-LT2" sheetId="39" r:id="rId22"/>
    <sheet name="DADOS_PA-LT2" sheetId="40" r:id="rId23"/>
    <sheet name="FRETE_PA-LT2" sheetId="41" r:id="rId24"/>
    <sheet name="ARM" sheetId="27" r:id="rId25"/>
    <sheet name="DADOS" sheetId="29" r:id="rId26"/>
    <sheet name="Frete" sheetId="31" r:id="rId27"/>
    <sheet name="Planilha1" sheetId="70" r:id="rId28"/>
    <sheet name="Painel_T2M" sheetId="11" r:id="rId29"/>
    <sheet name="tabelaA" sheetId="3" r:id="rId30"/>
    <sheet name="TabelaFDMPorContrato" sheetId="33" r:id="rId31"/>
    <sheet name="DASHBOARD" sheetId="73" r:id="rId32"/>
  </sheets>
  <definedNames>
    <definedName name="_xlnm._FilterDatabase" localSheetId="1" hidden="1">LOG_CRITICAS!$A$4:$I$138</definedName>
    <definedName name="aa">tabelaA!$T$4:$T$25</definedName>
    <definedName name="ARMCXDOC" localSheetId="3">'MC_IRON-LT1-ES'!$D$12</definedName>
    <definedName name="ARMCXDOC" localSheetId="11">'MC_IRON-LT1-RJ'!$D$12</definedName>
    <definedName name="ARMCXDOC" localSheetId="7">'MC_IRON-LT1-SP'!$D$12</definedName>
    <definedName name="ARMCXDOC">'MC_IRON-LT1'!$D$12</definedName>
    <definedName name="ARMCXMID" localSheetId="3">'MC_IRON-LT1-ES'!$D$15</definedName>
    <definedName name="ARMCXMID" localSheetId="11">'MC_IRON-LT1-RJ'!$D$15</definedName>
    <definedName name="ARMCXMID" localSheetId="7">'MC_IRON-LT1-SP'!$D$15</definedName>
    <definedName name="ARMCXMID">'MC_IRON-LT1'!$D$15</definedName>
    <definedName name="ARMMA" localSheetId="3">'MC_IRON-LT1-ES'!$D$21</definedName>
    <definedName name="ARMMA" localSheetId="11">'MC_IRON-LT1-RJ'!$D$21</definedName>
    <definedName name="ARMMA" localSheetId="7">'MC_IRON-LT1-SP'!$D$21</definedName>
    <definedName name="ARMMA">'MC_IRON-LT1'!$D$21</definedName>
    <definedName name="ARMMIC" localSheetId="3">'MC_IRON-LT1-ES'!$D$24</definedName>
    <definedName name="ARMMIC" localSheetId="11">'MC_IRON-LT1-RJ'!$D$24</definedName>
    <definedName name="ARMMIC" localSheetId="7">'MC_IRON-LT1-SP'!$D$24</definedName>
    <definedName name="ARMMIC">'MC_IRON-LT1'!$D$24</definedName>
    <definedName name="ARMMID" localSheetId="3">'MC_IRON-LT1-ES'!$D$27</definedName>
    <definedName name="ARMMID" localSheetId="11">'MC_IRON-LT1-RJ'!$D$27</definedName>
    <definedName name="ARMMID" localSheetId="7">'MC_IRON-LT1-SP'!$D$27</definedName>
    <definedName name="ARMMID">'MC_IRON-LT1'!$D$27</definedName>
    <definedName name="ARMTB" localSheetId="3">'MC_IRON-LT1-ES'!$D$18</definedName>
    <definedName name="ARMTB" localSheetId="11">'MC_IRON-LT1-RJ'!$D$18</definedName>
    <definedName name="ARMTB" localSheetId="7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6" hidden="1">'ARM_IRON-LT1'!$A$1:$K$24</definedName>
    <definedName name="DadosExternos_1" localSheetId="21" hidden="1">'ARM_PA-LT2'!$A$1:$J$15</definedName>
    <definedName name="DadosExternos_1" localSheetId="28" hidden="1">Painel_T2M!$A$1:$BE$481</definedName>
    <definedName name="DadosExternos_1" localSheetId="30" hidden="1">TabelaFDMPorContrato!$A$1:$L$3</definedName>
    <definedName name="DadosExternos_10" localSheetId="10" hidden="1">'FRETE_IRON-LT1-SP'!$A$1:$R$14</definedName>
    <definedName name="DadosExternos_11" localSheetId="4" hidden="1">'ARM_IRON-LT1-ES'!$A$1:$K$2</definedName>
    <definedName name="DadosExternos_12" localSheetId="5" hidden="1">'DADOS_IRON-LT1-ES'!$A$1:$AF$10</definedName>
    <definedName name="DadosExternos_13" localSheetId="6" hidden="1">'FRETE_IRON-LT1-ES'!$A$1:$R$6</definedName>
    <definedName name="DadosExternos_14" localSheetId="14" hidden="1">'FRETE_IRON-LT1-RJ'!$A$1:$R$123</definedName>
    <definedName name="DadosExternos_2" localSheetId="12" hidden="1">'ARM_IRON-LT1-RJ'!$A$1:$J$10</definedName>
    <definedName name="DadosExternos_2" localSheetId="17" hidden="1">'Dados_IRON-LT1'!$A$1:$AF$368</definedName>
    <definedName name="DadosExternos_2" localSheetId="22" hidden="1">'DADOS_PA-LT2'!$A$1:$AF$114</definedName>
    <definedName name="DadosExternos_3" localSheetId="18" hidden="1">'Frete_IRON-LT1'!$A$1:$R$141</definedName>
    <definedName name="DadosExternos_3" localSheetId="23" hidden="1">'FRETE_PA-LT2'!$A$1:$R$3</definedName>
    <definedName name="DadosExternos_3" localSheetId="15" hidden="1">'PPU-IRON-LT1'!$H$1:$M$23</definedName>
    <definedName name="DadosExternos_4" localSheetId="15" hidden="1">'PPU-IRON-LT1'!$A$1:$F$24</definedName>
    <definedName name="DadosExternos_6" localSheetId="24" hidden="1">ARM!$A$1:$K$38</definedName>
    <definedName name="DadosExternos_7" localSheetId="25" hidden="1">DADOS!$A$2:$AF$482</definedName>
    <definedName name="DadosExternos_7" localSheetId="13" hidden="1">'DADOS_IRON-LT1-RJ'!$A$1:$AF$325</definedName>
    <definedName name="DadosExternos_8" localSheetId="8" hidden="1">'ARM_IRON-LT1-SP'!$A$1:$K$14</definedName>
    <definedName name="DadosExternos_8" localSheetId="26" hidden="1">Frete!$A$1:$R$143</definedName>
    <definedName name="DadosExternos_9" localSheetId="9" hidden="1">'DADOS_IRON-LT1-SP'!$A$1:$AF$35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9"/>
  <c r="J35" i="69"/>
  <c r="J34" i="69"/>
  <c r="J33" i="69"/>
  <c r="J31" i="69"/>
  <c r="J30" i="69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J32" i="69" l="1"/>
  <c r="K32" i="69" s="1"/>
  <c r="J47" i="69"/>
  <c r="J46" i="69"/>
  <c r="K46" i="69" s="1"/>
  <c r="J45" i="69"/>
  <c r="J44" i="69"/>
  <c r="K44" i="69" s="1"/>
  <c r="J43" i="69"/>
  <c r="J42" i="69"/>
  <c r="J41" i="69"/>
  <c r="J40" i="69"/>
  <c r="J39" i="69"/>
  <c r="J38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ECB672DD-0C85-4B82-98C5-CA5B0254EF46}" keepAlive="1" name="Consulta - Calendario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08A1E673-CAD8-4BB7-AF1C-351614519CAE}" keepAlive="1" name="Consulta - DADOS__IRON-LT1-RJ1" type="5" refreshedVersion="8" deleted="1" background="1" saveData="1">
    <dbPr connection="" command=""/>
  </connection>
  <connection id="19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20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1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2" xr16:uid="{3ED231F2-8CB4-4475-A6E9-C5B3EEDEED8A}" keepAlive="1" name="Consulta - DADOS_IRON-LT1-RJ" description="Conexão com a consulta 'DADOS_IRON-LT1-RJ' na pasta de trabalho." type="5" refreshedVersion="0">
    <dbPr connection="Provider=Microsoft.Mashup.OleDb.1;Data Source=$Workbook$;Location=DADOS_IRON-LT1-RJ;Extended Properties=&quot;&quot;" command="SELECT * FROM [DADOS_IRON-LT1-RJ]"/>
  </connection>
  <connection id="23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4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5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6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7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8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9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30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1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2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3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4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5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6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7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8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9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40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1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2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3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4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5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6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7" xr16:uid="{4F2CDC99-F0ED-49F3-B387-CD006CB99AF7}" keepAlive="1" name="Consulta - FRETE_IRON-LT1-RJ" description="Conexão com a consulta 'FRETE_IRON-LT1-RJ' na pasta de trabalho." type="5" refreshedVersion="0">
    <dbPr connection="Provider=Microsoft.Mashup.OleDb.1;Data Source=$Workbook$;Location=FRETE_IRON-LT1-RJ;Extended Properties=&quot;&quot;" command="SELECT * FROM [FRETE_IRON-LT1-RJ]"/>
  </connection>
  <connection id="48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9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50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1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2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3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4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5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6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7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8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9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1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2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3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4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5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6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7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8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9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70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1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2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3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4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5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6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7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8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9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80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1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2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3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4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5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6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7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8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9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90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1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2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<sst xmlns="http://schemas.openxmlformats.org/spreadsheetml/2006/main" count="51190" uniqueCount="2022">
  <si>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</si>
  <si>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</si>
  <si>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</si>
  <si>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</si>
  <si>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</si>
  <si>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</si>
  <si>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</si>
  <si>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</si>
  <si>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</si>
  <si>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</si>
  <si>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</si>
  <si>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</si>
  <si>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</si>
  <si>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</si>
  <si>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</si>
  <si>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</si>
  <si>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</si>
  <si>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</si>
  <si>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</si>
  <si>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</si>
  <si>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</si>
  <si>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</si>
  <si>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</si>
  <si>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</si>
  <si>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</si>
  <si>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</si>
  <si>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</si>
  <si>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</si>
  <si>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</si>
  <si>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</si>
  <si>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</si>
  <si>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</si>
  <si>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</si>
  <si>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</si>
  <si>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</si>
  <si>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</si>
  <si>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</si>
  <si>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</si>
  <si>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</si>
  <si>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</si>
  <si>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</si>
  <si>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</si>
  <si>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</si>
  <si>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</si>
  <si>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</si>
  <si>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</si>
  <si>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</si>
  <si>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</si>
  <si>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</si>
  <si>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</si>
  <si>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</si>
  <si>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</si>
  <si>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</si>
  <si>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</si>
  <si>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</si>
  <si>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</si>
  <si>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</si>
  <si>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</si>
  <si>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</si>
  <si>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</si>
  <si>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</si>
  <si>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</si>
  <si>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</si>
  <si>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</si>
  <si>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</si>
  <si>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</si>
  <si>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</si>
  <si>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</si>
  <si>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</si>
  <si>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</si>
  <si>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</si>
  <si>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</si>
  <si>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</si>
  <si>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</si>
  <si>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</si>
  <si>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</si>
  <si>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</si>
  <si>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</si>
  <si>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</si>
  <si>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</si>
  <si>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</si>
  <si>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</si>
  <si>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</si>
  <si>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</si>
  <si>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</si>
  <si>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</si>
  <si>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</si>
  <si>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</si>
  <si>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</si>
  <si>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</si>
  <si>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</si>
  <si>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</si>
  <si>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</si>
  <si>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</si>
  <si>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</si>
  <si>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</si>
  <si>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</si>
  <si>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</si>
  <si>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</si>
  <si>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</si>
  <si>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</si>
  <si>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</si>
  <si>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</si>
  <si>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</si>
  <si>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</si>
  <si>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</si>
  <si>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</si>
  <si>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</si>
  <si>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</si>
  <si>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</si>
  <si>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</si>
  <si>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</si>
  <si>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</si>
  <si>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</si>
  <si>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</si>
  <si>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</si>
  <si>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</si>
  <si>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</si>
  <si>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</si>
  <si>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</si>
  <si>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</si>
  <si>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</si>
  <si>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</si>
  <si>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</si>
  <si>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</si>
  <si>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</si>
  <si>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</si>
  <si>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</si>
  <si>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</si>
  <si>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</si>
  <si>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</si>
  <si>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</si>
  <si>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</si>
  <si>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</si>
  <si>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</si>
  <si>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</si>
  <si>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</si>
  <si>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</si>
  <si>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</si>
  <si>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</si>
  <si>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</si>
  <si>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</si>
  <si>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Localidade</t>
  </si>
  <si>
    <t>Município</t>
  </si>
  <si>
    <t>CO</t>
  </si>
  <si>
    <t>Comentários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</si>
  <si>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</si>
  <si>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</si>
  <si>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</si>
  <si>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</si>
  <si>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</si>
  <si>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</si>
  <si>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</si>
  <si>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</si>
  <si>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</si>
  <si>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</si>
  <si>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</si>
  <si>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</si>
  <si>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</si>
  <si>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</si>
  <si>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</si>
  <si>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</si>
  <si>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</si>
  <si>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</si>
  <si>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</si>
  <si>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</si>
  <si>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</si>
  <si>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</si>
  <si>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</si>
  <si>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</si>
  <si>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</si>
  <si>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</si>
  <si>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</si>
  <si>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</si>
  <si>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</si>
  <si>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</si>
  <si>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</si>
  <si>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</si>
  <si>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</si>
  <si>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</si>
  <si>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</si>
  <si>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</si>
  <si>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</si>
  <si>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</si>
  <si>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</si>
  <si>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</si>
  <si>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</si>
  <si>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</si>
  <si>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</si>
  <si>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</si>
  <si>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</si>
  <si>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</si>
  <si>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</si>
  <si>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</si>
  <si>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</si>
  <si>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</si>
  <si>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</si>
  <si>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</si>
  <si>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</si>
  <si>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</si>
  <si>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</si>
  <si>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</si>
  <si>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</si>
  <si>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</si>
  <si>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</si>
  <si>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</si>
  <si>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</si>
  <si>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</si>
  <si>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</si>
  <si>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</si>
  <si>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</si>
  <si>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</si>
  <si>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</si>
  <si>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</si>
  <si>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</si>
  <si>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</si>
  <si>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</si>
  <si>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</si>
  <si>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</si>
  <si>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</si>
  <si>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</si>
  <si>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</si>
  <si>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</si>
  <si>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</si>
  <si>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</si>
  <si>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</si>
  <si>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</si>
  <si>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</si>
  <si>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</si>
  <si>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</si>
  <si>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</si>
  <si>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</si>
  <si>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</si>
  <si>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</si>
  <si>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</si>
  <si>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</si>
  <si>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</si>
  <si>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</si>
  <si>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</si>
  <si>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</si>
  <si>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</si>
  <si>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</si>
  <si>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</si>
  <si>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</si>
  <si>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</si>
  <si>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</si>
  <si>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</si>
  <si>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</si>
  <si>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</si>
  <si>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</si>
  <si>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</si>
  <si>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</si>
  <si>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</si>
  <si>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</si>
  <si>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</si>
  <si>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</si>
  <si>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</si>
  <si>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</si>
  <si>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</si>
  <si>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</si>
  <si>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</si>
  <si>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</si>
  <si>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</si>
  <si>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</si>
  <si>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</si>
  <si>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</si>
  <si>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</si>
  <si>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</si>
  <si>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</si>
  <si>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</si>
  <si>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</si>
  <si>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</si>
  <si>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</si>
  <si>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</si>
  <si>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</si>
  <si>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</si>
  <si>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</si>
  <si>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</si>
  <si>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</si>
  <si>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</si>
  <si>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</si>
  <si>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</si>
  <si>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</si>
  <si>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</si>
  <si>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</si>
  <si>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</si>
  <si>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</si>
  <si>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</si>
  <si>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</si>
  <si>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</si>
  <si>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</si>
  <si>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</si>
  <si>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</si>
  <si>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</si>
  <si>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</si>
  <si>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</si>
  <si>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</si>
  <si>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</si>
  <si>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</si>
  <si>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</si>
  <si>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</si>
  <si>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</si>
  <si>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</si>
  <si>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Obs. Sigla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</si>
  <si>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</si>
  <si>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</si>
  <si>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</si>
  <si>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</si>
  <si>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</si>
  <si>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</si>
  <si>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</si>
  <si>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</si>
  <si>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</si>
  <si>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</si>
  <si>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</si>
  <si>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</si>
  <si>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</si>
  <si>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</si>
  <si>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</si>
  <si>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</si>
  <si>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</si>
  <si>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</si>
  <si>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</si>
  <si>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</si>
  <si>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</si>
  <si>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</si>
  <si>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</si>
  <si>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</si>
  <si>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</si>
  <si>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</si>
  <si>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</si>
  <si>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</si>
  <si>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</si>
  <si>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</si>
  <si>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</si>
  <si>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</si>
  <si>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</si>
  <si>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</si>
  <si>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</si>
  <si>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</si>
  <si>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</si>
  <si>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</si>
  <si>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</si>
  <si>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</si>
  <si>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</si>
  <si>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</si>
  <si>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</si>
  <si>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</si>
  <si>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</si>
  <si>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</si>
  <si>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</si>
  <si>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</si>
  <si>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</si>
  <si>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</si>
  <si>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</si>
  <si>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</si>
  <si>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</si>
  <si>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</si>
  <si>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</si>
  <si>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</si>
  <si>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</si>
  <si>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</si>
  <si>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UTE-JF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</si>
  <si>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</si>
  <si>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</si>
  <si>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</si>
  <si>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</si>
  <si>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</si>
  <si>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</si>
  <si>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</si>
  <si>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</si>
  <si>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EDISP</t>
  </si>
  <si>
    <t>REPLAN</t>
  </si>
  <si>
    <t>REVAP</t>
  </si>
  <si>
    <t>RPBC</t>
  </si>
  <si>
    <t>TAQUIPE</t>
  </si>
  <si>
    <t>RNEST</t>
  </si>
  <si>
    <t>TERMINAL ARACAJU</t>
  </si>
  <si>
    <t>21010-410</t>
  </si>
  <si>
    <t>Centro</t>
  </si>
  <si>
    <t>Juiz de Fora</t>
  </si>
  <si>
    <t>Macaé</t>
  </si>
  <si>
    <t>Rio de Janeiro</t>
  </si>
  <si>
    <t>Duque de Caxias</t>
  </si>
  <si>
    <t>Santos</t>
  </si>
  <si>
    <t>Paulínia</t>
  </si>
  <si>
    <t>São José dos Campos</t>
  </si>
  <si>
    <t>Cubatão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</si>
  <si>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</si>
  <si>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</si>
  <si>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</si>
  <si>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</si>
  <si>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</si>
  <si>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</si>
  <si>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</si>
  <si>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</si>
  <si>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</si>
  <si>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</si>
  <si>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</si>
  <si>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</si>
  <si>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</si>
  <si>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</si>
  <si>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</si>
  <si>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</si>
  <si>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</si>
  <si>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</si>
  <si>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</si>
  <si>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</si>
  <si>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</si>
  <si>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</si>
  <si>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</si>
  <si>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</si>
  <si>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ZIJ0</t>
  </si>
  <si>
    <t>GAD-AGP/PC/PGCAD</t>
  </si>
  <si>
    <t>GJ8I</t>
  </si>
  <si>
    <t>SMS/SA/SAO/STO</t>
  </si>
  <si>
    <t>FGGM</t>
  </si>
  <si>
    <t>REVAP/ES/BS</t>
  </si>
  <si>
    <t>F4Z2</t>
  </si>
  <si>
    <t>RH/RBO/COA/CB</t>
  </si>
  <si>
    <t>COMPARTILHADO/SC/SID</t>
  </si>
  <si>
    <t>GLF2</t>
  </si>
  <si>
    <t>SUPRIMENTOS/RMF/RDR</t>
  </si>
  <si>
    <t>OS CADASTRADA GEDOC</t>
  </si>
  <si>
    <t>RPBC/ES/BS</t>
  </si>
  <si>
    <t>FXX5</t>
  </si>
  <si>
    <t>FDOD</t>
  </si>
  <si>
    <t>REDUC/IE</t>
  </si>
  <si>
    <t>G&amp;E/TERM/UTE-JF</t>
  </si>
  <si>
    <t>SMS/SA/SAO/DENGE-DPI-DLCM-DTEN</t>
  </si>
  <si>
    <t>REVAP/ES/PROJ</t>
  </si>
  <si>
    <t>C8AM</t>
  </si>
  <si>
    <t>CENPES/GIT/CT/GC</t>
  </si>
  <si>
    <t>G&amp;E/TERM/UTE-SRP-BF/MAN</t>
  </si>
  <si>
    <t>XBL1</t>
  </si>
  <si>
    <t>EKTY</t>
  </si>
  <si>
    <t>REDUC/SMS/SSO</t>
  </si>
  <si>
    <t>IRON-RJ</t>
  </si>
  <si>
    <t>IRON-SP</t>
  </si>
  <si>
    <t>S118</t>
  </si>
  <si>
    <t>EXP/GEOF/AG/SPAG</t>
  </si>
  <si>
    <t>TV50</t>
  </si>
  <si>
    <t>REPLAN/ES/PROJ</t>
  </si>
  <si>
    <t>GIS7</t>
  </si>
  <si>
    <t>S2XU</t>
  </si>
  <si>
    <t>EF13</t>
  </si>
  <si>
    <t>S37C</t>
  </si>
  <si>
    <t>F1VX</t>
  </si>
  <si>
    <t>RM2A</t>
  </si>
  <si>
    <t>BC/SOP/GPS</t>
  </si>
  <si>
    <t>LDAH</t>
  </si>
  <si>
    <t>G&amp;E/TERM/UTE-TMA</t>
  </si>
  <si>
    <t>UQEG</t>
  </si>
  <si>
    <t>CMI/MA/PRC/DA</t>
  </si>
  <si>
    <t>CGGV</t>
  </si>
  <si>
    <t>GAD-AGP/SMS</t>
  </si>
  <si>
    <t>KKDQ</t>
  </si>
  <si>
    <t xml:space="preserve">Caixa 20 kg (contendo Mídias e Microfilmes) </t>
  </si>
  <si>
    <t>Caixa 10 Kg - Jumbo</t>
  </si>
  <si>
    <t>Mídia óptica (individuais)</t>
  </si>
  <si>
    <t>Microfilme (individuais)</t>
  </si>
  <si>
    <t>WTT6</t>
  </si>
  <si>
    <t>BA/ATP/OP-BA-C</t>
  </si>
  <si>
    <t>AAE9</t>
  </si>
  <si>
    <t>GKU7</t>
  </si>
  <si>
    <t>Atendimento pendente</t>
  </si>
  <si>
    <t>G2NO</t>
  </si>
  <si>
    <t>RNEST/SMS/SSO</t>
  </si>
  <si>
    <t>FVHK</t>
  </si>
  <si>
    <t>EH9T</t>
  </si>
  <si>
    <t>SRGE/SI-III/LOG/OS</t>
  </si>
  <si>
    <t>CSC0831323</t>
  </si>
  <si>
    <t>CSC0840649</t>
  </si>
  <si>
    <t>UPII</t>
  </si>
  <si>
    <t>POCOS/CAMAP-T-AB/PROJ/PROJ-I</t>
  </si>
  <si>
    <t>GICO</t>
  </si>
  <si>
    <t>TAR/PC/REC</t>
  </si>
  <si>
    <t>OS PENDENTE CADASTRO GEDOC</t>
  </si>
  <si>
    <t>CX00120G70413279SOS</t>
  </si>
  <si>
    <t>F02R</t>
  </si>
  <si>
    <t>B4M1</t>
  </si>
  <si>
    <t>CSC0839536</t>
  </si>
  <si>
    <t>CSC0842482</t>
  </si>
  <si>
    <t>CSC0843695</t>
  </si>
  <si>
    <t xml:space="preserve">ATENDIMENTO NÃO CONCLUIDO POR IMPACTO DO CLIENTE 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</si>
  <si>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</si>
  <si>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</si>
  <si>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</si>
  <si>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</si>
  <si>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</si>
  <si>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</si>
  <si>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</si>
  <si>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</si>
  <si>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</si>
  <si>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</si>
  <si>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</si>
  <si>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</si>
  <si>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</si>
  <si>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</si>
  <si>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</si>
  <si>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</si>
  <si>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</si>
  <si>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</si>
  <si>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</si>
  <si>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</si>
  <si>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</si>
  <si>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</si>
  <si>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</si>
  <si>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</si>
  <si>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</si>
  <si>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</si>
  <si>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</si>
  <si>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Período
faturamento</t>
  </si>
  <si>
    <t>Código da
solicitação</t>
  </si>
  <si>
    <t>Chave
solicitante</t>
  </si>
  <si>
    <t>Prazo
aplicação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</si>
  <si>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</si>
  <si>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</si>
  <si>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</si>
  <si>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</si>
  <si>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</si>
  <si>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ValidarGalpao</t>
  </si>
  <si>
    <t>Verdadeiro</t>
  </si>
  <si>
    <t>Falso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</si>
  <si>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</si>
  <si>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</si>
  <si>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</si>
  <si>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</si>
  <si>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</si>
  <si>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</si>
  <si>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</si>
  <si>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</si>
  <si>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</si>
  <si>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</si>
  <si>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</si>
  <si>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</si>
  <si>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</si>
  <si>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</si>
  <si>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</si>
  <si>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</si>
  <si>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</si>
  <si>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</si>
  <si>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</si>
  <si>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</si>
  <si>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ColunaConcatenadaCalculoFDN</t>
  </si>
  <si>
    <t>CalculoFDM</t>
  </si>
  <si>
    <t>305733645</t>
  </si>
  <si>
    <t>ENTREGA DE EMBALAGEM EXPRESSO/CSC0839536/305733645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</si>
  <si>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</si>
  <si>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</si>
  <si>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</si>
  <si>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</si>
  <si>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</si>
  <si>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</si>
  <si>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</si>
  <si>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</si>
  <si>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</si>
  <si>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</si>
  <si>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</si>
  <si>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</si>
  <si>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</si>
  <si>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</si>
  <si>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</si>
  <si>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</si>
  <si>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</si>
  <si>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</si>
  <si>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</si>
  <si>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</si>
  <si>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</si>
  <si>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</si>
  <si>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</si>
  <si>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</si>
  <si>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</si>
  <si>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</si>
  <si>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</si>
  <si>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</si>
  <si>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</si>
  <si>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</si>
  <si>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</si>
  <si>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codContDataMuniUF</t>
  </si>
  <si>
    <t>Grupo.1</t>
  </si>
  <si>
    <t>Rio de Janeiro\RJ</t>
  </si>
  <si>
    <t>Macaé\RJ</t>
  </si>
  <si>
    <t>Salvador\BA</t>
  </si>
  <si>
    <t>Duque de Caxias\RJ</t>
  </si>
  <si>
    <t>Juiz de Fora\MG</t>
  </si>
  <si>
    <t>Santos\SP</t>
  </si>
  <si>
    <t>Paulínia\SP</t>
  </si>
  <si>
    <t>Cubatão\SP</t>
  </si>
  <si>
    <t>São José dos Campos\SP</t>
  </si>
  <si>
    <t>São Paulo\SP</t>
  </si>
  <si>
    <t>Ipojuca\PE</t>
  </si>
  <si>
    <t>Aracaju\SE</t>
  </si>
  <si>
    <t>Natal\RN</t>
  </si>
  <si>
    <t>codPrazoContrato</t>
  </si>
  <si>
    <t>tabelaPrazoContrato.Prazo</t>
  </si>
  <si>
    <t>IRON-LT1\COLETA DE EMBALAGEM\A</t>
  </si>
  <si>
    <t>IRON-LT1\MATERIAL PARA ARQUIVAMENTO\A</t>
  </si>
  <si>
    <t>IRON-LT1\ENTREGA DE EMBALAGEM EXPRESSO\A</t>
  </si>
  <si>
    <t>IRON-LT1\ENTREGA DE EMBALAGEM NORMAL\A</t>
  </si>
  <si>
    <t>IRON-LT1\DIGITALIZACAO DE DOCUMENTO ADMINISTRATIVO\A</t>
  </si>
  <si>
    <t>IRON-LT1\INDEXACAO DE DOCUMENTO\A</t>
  </si>
  <si>
    <t>IRON-LT1\CATALOGACAO DE ITEM AVULSO\A</t>
  </si>
  <si>
    <t>IRON-LT1\DEVOLUCAO DE EMPRESTIMO\A</t>
  </si>
  <si>
    <t>IRON-LT1\BAIXA PERMANENTE\A</t>
  </si>
  <si>
    <t>IRON-LT1\DIGITALIZACAO DE MICROFICHA\A</t>
  </si>
  <si>
    <t>IRON-LT1\COLETA DE EMBALAGEM\B</t>
  </si>
  <si>
    <t>IRON-LT1\MATERIAL PARA ARQUIVAMENTO\B</t>
  </si>
  <si>
    <t>IRON-LT1\CATALOGACAO DE ITEM AVULSO\B</t>
  </si>
  <si>
    <t>IRON-LT1\INDEXACAO DE DOCUMENTO\B</t>
  </si>
  <si>
    <t>IRON-LT1\DIGITALIZACAO DE DOCUMENTO ADMINISTRATIVO\B</t>
  </si>
  <si>
    <t>IRON-LT1\DEVOLUCAO DE EMPRESTIMO\B</t>
  </si>
  <si>
    <t>IRON-LT1\ENTREGA DE EMBALAGEM NORMAL\B</t>
  </si>
  <si>
    <t>IRON-LT1\COLETA DE EMBALAGEM\C</t>
  </si>
  <si>
    <t>PA-LT2\COLETA DE EMBALAGEM\B</t>
  </si>
  <si>
    <t>PA-LT2\DIGITALIZACAO DE DOCUMENTO ADMINISTRATIVO\A</t>
  </si>
  <si>
    <t>PA-LT2\INDEXACAO DE DOCUMENTO\A</t>
  </si>
  <si>
    <t>PA-LT2\CATALOGACAO DE ITEM AVULSO\A</t>
  </si>
  <si>
    <t>PA-LT2\COLETA DE EMBALAGEM\C</t>
  </si>
  <si>
    <t>PA-LT2\MATERIAL PARA ARQUIVAMENTO\C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</si>
  <si>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</si>
  <si>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</si>
  <si>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</si>
  <si>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</si>
  <si>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</si>
  <si>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</si>
  <si>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</si>
  <si>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FDM definido</t>
  </si>
  <si>
    <t/>
  </si>
  <si>
    <t>Isento</t>
  </si>
  <si>
    <t>FP</t>
  </si>
  <si>
    <t>NP</t>
  </si>
  <si>
    <t>ObsSiglaGalpao</t>
  </si>
  <si>
    <t>cod_Tabela_FC</t>
  </si>
  <si>
    <t>COLETA DE EMBALAGEMCaixa 20 kg - Tipo 1</t>
  </si>
  <si>
    <t>MATERIAL PARA ARQUIVAMENTOKit de material</t>
  </si>
  <si>
    <t>ENTREGA DE EMBALAGEM NORMALCaixa 20 kg - Tipo 1</t>
  </si>
  <si>
    <t>CATALOGACAO DE ITEM AVULSOItem documental em caixa</t>
  </si>
  <si>
    <t>DIGITALIZACAO DE DOCUMENTO ADMINISTRATIVODocumento - Formato A4</t>
  </si>
  <si>
    <t>DIGITALIZACAO DE DOCUMENTO ADMINISTRATIVODocumento - Formato A0</t>
  </si>
  <si>
    <t>ENTREGA DE EMBALAGEM EXPRESSOCaixa 20 kg - Tipo 1</t>
  </si>
  <si>
    <t>INDEXACAO DE DOCUMENTODocumentação administrativa</t>
  </si>
  <si>
    <t>DEVOLUCAO DE EMPRESTIMOEmbalagem</t>
  </si>
  <si>
    <t>BAIXA PERMANENTECaixa 20 kg - Tipo 1</t>
  </si>
  <si>
    <t>DIGITALIZACAO DE MICROFICHAMicroficha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</si>
  <si>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</si>
  <si>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</si>
  <si>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</si>
  <si>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</si>
  <si>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</si>
  <si>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</si>
  <si>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</si>
  <si>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</si>
  <si>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</si>
  <si>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</si>
  <si>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</si>
  <si>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</si>
  <si>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</si>
  <si>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</si>
  <si>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</si>
  <si>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</si>
  <si>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</si>
  <si>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</si>
  <si>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</si>
  <si>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</si>
  <si>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codOrigemDestino</t>
  </si>
  <si>
    <t>Origem_Destino.KM</t>
  </si>
  <si>
    <t>FRONAPERio de JaneiroN/AN/A</t>
  </si>
  <si>
    <t>EDIHBRio de JaneiroN/AN/A</t>
  </si>
  <si>
    <t>CENPESRio de JaneiroN/AN/A</t>
  </si>
  <si>
    <t>EDIHBRio de JaneiroIRON-LT1-RJRio de Janeiro</t>
  </si>
  <si>
    <t>EDISENRio de JaneiroN/AN/A</t>
  </si>
  <si>
    <t>EDISENRio de JaneiroIRON-LT1-RJRio de Janeiro</t>
  </si>
  <si>
    <t>CENPESRio de JaneiroIRON-LT1-RJRio de Janeiro</t>
  </si>
  <si>
    <t>UTE-SEROPEDICARio de JaneiroIRON-LT1-RJRio de Janeiro</t>
  </si>
  <si>
    <t>FRONAPERio de JaneiroIRON-LT1-RJRio de Janeiro</t>
  </si>
  <si>
    <t>IMBETIBAMacaéN/AN/A</t>
  </si>
  <si>
    <t>IMBETIBAMacaéIRON-LT1-RJRio de Janeiro</t>
  </si>
  <si>
    <t>TERMOMACAEMacaéIRON-LT1-RJRio de Janeiro</t>
  </si>
  <si>
    <t>REVAPSão José dos CamposN/AN/A</t>
  </si>
  <si>
    <t>REVAPSão José dos CamposIRON-LT1-SPSão Paulo</t>
  </si>
  <si>
    <t>REDUCDuque de CaxiasIRON-LT1-RJRio de Janeiro</t>
  </si>
  <si>
    <t>REDUCDuque de CaxiasN/AN/A</t>
  </si>
  <si>
    <t>RPBCCubatãoN/AN/A</t>
  </si>
  <si>
    <t>RPBCCubatãoIRON-LT1-SPSão Paulo</t>
  </si>
  <si>
    <t>UTE-JFJuiz de ForaIRON-LT1-RJRio de Janeiro</t>
  </si>
  <si>
    <t>EDISASantosIRON-LT1-SPSão Paulo</t>
  </si>
  <si>
    <t>EDISASantosN/AN/A</t>
  </si>
  <si>
    <t>EDISPSão PauloN/AN/A</t>
  </si>
  <si>
    <t>TAQUIPESalvadorN/AN/A</t>
  </si>
  <si>
    <t>REPLANPaulíniaN/AN/A</t>
  </si>
  <si>
    <t>TERMINAL ARACAJUAracajuN/AN/A</t>
  </si>
  <si>
    <t>EDIRNNatalPA-LT2-BACamaçari</t>
  </si>
  <si>
    <t>RNESTIpojucaPA-LT2-BACamaçari</t>
  </si>
  <si>
    <t>EDIRNNatalN/AN/A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</si>
  <si>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</si>
  <si>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</si>
  <si>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</si>
  <si>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</si>
  <si>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</si>
  <si>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</si>
  <si>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</si>
  <si>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</si>
  <si>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</si>
  <si>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</si>
  <si>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</si>
  <si>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</si>
  <si>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</si>
  <si>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</si>
  <si>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</si>
  <si>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</si>
  <si>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</si>
  <si>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</si>
  <si>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</si>
  <si>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</si>
  <si>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</si>
  <si>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</si>
  <si>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</si>
  <si>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</si>
  <si>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</si>
  <si>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</si>
  <si>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</si>
  <si>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</si>
  <si>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</si>
  <si>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</si>
  <si>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</si>
  <si>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</si>
  <si>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</si>
  <si>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</si>
  <si>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</si>
  <si>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</si>
  <si>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</si>
  <si>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</si>
  <si>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</si>
  <si>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</si>
  <si>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</si>
  <si>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</si>
  <si>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</si>
  <si>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</si>
  <si>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</si>
  <si>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</si>
  <si>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</si>
  <si>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</si>
  <si>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</si>
  <si>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</si>
  <si>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</si>
  <si>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</si>
  <si>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</si>
  <si>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</si>
  <si>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</si>
  <si>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</si>
  <si>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</si>
  <si>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</si>
  <si>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</si>
  <si>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</si>
  <si>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</si>
  <si>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</si>
  <si>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</si>
  <si>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</si>
  <si>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</si>
  <si>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</si>
  <si>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</si>
  <si>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</si>
  <si>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</si>
  <si>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</si>
  <si>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</si>
  <si>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</si>
  <si>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</si>
  <si>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</si>
  <si>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</si>
  <si>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</si>
  <si>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</si>
  <si>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</si>
  <si>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</si>
  <si>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</si>
  <si>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</si>
  <si>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</si>
  <si>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</si>
  <si>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</si>
  <si>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</si>
  <si>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</si>
  <si>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</si>
  <si>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</si>
  <si>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</si>
  <si>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</si>
  <si>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</si>
  <si>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</si>
  <si>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</si>
  <si>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</si>
  <si>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</si>
  <si>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</si>
  <si>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</si>
  <si>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</si>
  <si>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</si>
  <si>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</si>
  <si>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</si>
  <si>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</si>
  <si>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</si>
  <si>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</si>
  <si>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</si>
  <si>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</si>
  <si>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</si>
  <si>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</si>
  <si>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</si>
  <si>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</si>
  <si>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</si>
  <si>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</si>
  <si>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</si>
  <si>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</si>
  <si>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</si>
  <si>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</si>
  <si>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</si>
  <si>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</si>
  <si>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</si>
  <si>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</si>
  <si>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</si>
  <si>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</si>
  <si>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</si>
  <si>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</si>
  <si>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</si>
  <si>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</si>
  <si>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</si>
  <si>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</si>
  <si>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</si>
  <si>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</si>
  <si>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</si>
  <si>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</si>
  <si>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</si>
  <si>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</si>
  <si>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</si>
  <si>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</si>
  <si>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</si>
  <si>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</si>
  <si>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</si>
  <si>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</si>
  <si>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</si>
  <si>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</si>
  <si>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</si>
  <si>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</si>
  <si>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</si>
  <si>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</si>
  <si>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</si>
  <si>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</si>
  <si>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</si>
  <si>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</si>
  <si>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</si>
  <si>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</si>
  <si>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</si>
  <si>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</si>
  <si>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</si>
  <si>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</si>
  <si>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</si>
  <si>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</si>
  <si>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</si>
  <si>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</si>
  <si>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</si>
  <si>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</si>
  <si>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</si>
  <si>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</si>
  <si>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</si>
  <si>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</si>
  <si>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</si>
  <si>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</si>
  <si>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</si>
  <si>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</si>
  <si>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</si>
  <si>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</si>
  <si>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</si>
  <si>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</si>
  <si>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</si>
  <si>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</si>
  <si>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</si>
  <si>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</si>
  <si>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</si>
  <si>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</si>
  <si>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</si>
  <si>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</si>
  <si>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</si>
  <si>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</si>
  <si>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</si>
  <si>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</si>
  <si>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</si>
  <si>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</si>
  <si>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</si>
  <si>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</si>
  <si>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</si>
  <si>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</si>
  <si>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</si>
  <si>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</si>
  <si>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</si>
  <si>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</si>
  <si>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</si>
  <si>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</si>
  <si>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</si>
  <si>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</si>
  <si>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</si>
  <si>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</si>
  <si>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</si>
  <si>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</si>
  <si>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</si>
  <si>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</si>
  <si>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</si>
  <si>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</si>
  <si>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</si>
  <si>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</si>
  <si>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</si>
  <si>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</si>
  <si>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</si>
  <si>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</si>
  <si>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</si>
  <si>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</si>
  <si>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</si>
  <si>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CSC0865478</t>
  </si>
  <si>
    <t>REGAP/SMS/SSO</t>
  </si>
  <si>
    <t>0058-2026</t>
  </si>
  <si>
    <t>CSC0869998</t>
  </si>
  <si>
    <t>0073-2026</t>
  </si>
  <si>
    <t>CSC0869445</t>
  </si>
  <si>
    <t>0070-2026</t>
  </si>
  <si>
    <t>CSC0869428</t>
  </si>
  <si>
    <t>0068-2026</t>
  </si>
  <si>
    <t>CSC0870067</t>
  </si>
  <si>
    <t>0069-2026</t>
  </si>
  <si>
    <t>CSC0867291</t>
  </si>
  <si>
    <t>0063-2026</t>
  </si>
  <si>
    <t>CSC0867175</t>
  </si>
  <si>
    <t>0062-2026</t>
  </si>
  <si>
    <t>CSC0867179</t>
  </si>
  <si>
    <t>0061-2026</t>
  </si>
  <si>
    <t>CSC0811759</t>
  </si>
  <si>
    <t>0028-2026</t>
  </si>
  <si>
    <t>CSC0851630</t>
  </si>
  <si>
    <t>000028/2026</t>
  </si>
  <si>
    <t>CSC0847315</t>
  </si>
  <si>
    <t>ARQ-00029-2026</t>
  </si>
  <si>
    <t>CSC0843036</t>
  </si>
  <si>
    <t>ARQ-00028-2026</t>
  </si>
  <si>
    <t>CSC0862127</t>
  </si>
  <si>
    <t>0053-2026</t>
  </si>
  <si>
    <t>CSC0854397</t>
  </si>
  <si>
    <t>0045-2026</t>
  </si>
  <si>
    <t>CSC0854882</t>
  </si>
  <si>
    <t>TRIBUTARIO/TPG/IAF/FISC-FM</t>
  </si>
  <si>
    <t>0048-2026</t>
  </si>
  <si>
    <t>CSC0853365</t>
  </si>
  <si>
    <t>0047-2026</t>
  </si>
  <si>
    <t>CSC0853026</t>
  </si>
  <si>
    <t>0046-2026</t>
  </si>
  <si>
    <t>CSC0853037</t>
  </si>
  <si>
    <t>0043-2026</t>
  </si>
  <si>
    <t>CSC0825054</t>
  </si>
  <si>
    <t>0035-2026</t>
  </si>
  <si>
    <t>CSC0847689</t>
  </si>
  <si>
    <t>000027/2026</t>
  </si>
  <si>
    <t>CSC0846393</t>
  </si>
  <si>
    <t>000026/2026</t>
  </si>
  <si>
    <t>CSC0867283</t>
  </si>
  <si>
    <t>0065-2026</t>
  </si>
  <si>
    <t>CSC0856319</t>
  </si>
  <si>
    <t>0050-2026</t>
  </si>
  <si>
    <t>CSC0856318</t>
  </si>
  <si>
    <t>0049-2026</t>
  </si>
  <si>
    <t>CSC0861831</t>
  </si>
  <si>
    <t>306553079</t>
  </si>
  <si>
    <t>CSC0865378</t>
  </si>
  <si>
    <t>306553108</t>
  </si>
  <si>
    <t>CSC0858397</t>
  </si>
  <si>
    <t>306162335</t>
  </si>
  <si>
    <t>CSC0852949</t>
  </si>
  <si>
    <t>305980326</t>
  </si>
  <si>
    <t>CSC0859741</t>
  </si>
  <si>
    <t>306329344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</si>
  <si>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</si>
  <si>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</si>
  <si>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</si>
  <si>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</si>
  <si>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</si>
  <si>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</si>
  <si>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</si>
  <si>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</si>
  <si>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CSC0866373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</si>
  <si>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</si>
  <si>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</si>
  <si>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</si>
  <si>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</si>
  <si>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</si>
  <si>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</si>
  <si>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</si>
  <si>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</si>
  <si>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</si>
  <si>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</si>
  <si>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</si>
  <si>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CSC0868683</t>
  </si>
  <si>
    <t>306603913</t>
  </si>
  <si>
    <t>CSC0868678</t>
  </si>
  <si>
    <t>CSC0868672</t>
  </si>
  <si>
    <t>CSC0855218</t>
  </si>
  <si>
    <t>306017669</t>
  </si>
  <si>
    <t>CSC0862324</t>
  </si>
  <si>
    <t>306533049</t>
  </si>
  <si>
    <t>CSC0862401</t>
  </si>
  <si>
    <t>306521390</t>
  </si>
  <si>
    <t>CSC0862393</t>
  </si>
  <si>
    <t>306549486</t>
  </si>
  <si>
    <t>CSC0851657</t>
  </si>
  <si>
    <t>305929660</t>
  </si>
  <si>
    <t>CSC0850174</t>
  </si>
  <si>
    <t>LOEP/LTA/OPTT/IEDR</t>
  </si>
  <si>
    <t>305870666</t>
  </si>
  <si>
    <t>CSC0856890</t>
  </si>
  <si>
    <t>306087216</t>
  </si>
  <si>
    <t>CSC0855838</t>
  </si>
  <si>
    <t>306044635</t>
  </si>
  <si>
    <t>CSC0855836</t>
  </si>
  <si>
    <t>CSC0855834</t>
  </si>
  <si>
    <t>CSC0855832</t>
  </si>
  <si>
    <t>306043837</t>
  </si>
  <si>
    <t>CSC0855831</t>
  </si>
  <si>
    <t>CSC0855822</t>
  </si>
  <si>
    <t>CSC0862409</t>
  </si>
  <si>
    <t>306525141</t>
  </si>
  <si>
    <t>CSC0863578</t>
  </si>
  <si>
    <t>306526697</t>
  </si>
  <si>
    <t>CSC0862789</t>
  </si>
  <si>
    <t>306519478</t>
  </si>
  <si>
    <t>CSC0864933</t>
  </si>
  <si>
    <t>306540469</t>
  </si>
  <si>
    <t>CSC0864940</t>
  </si>
  <si>
    <t>CSC0864936</t>
  </si>
  <si>
    <t>AD-AGP/PC/PGCAD</t>
  </si>
  <si>
    <t>CSC0864934</t>
  </si>
  <si>
    <t>CSC0862413</t>
  </si>
  <si>
    <t>306513592</t>
  </si>
  <si>
    <t>CSC0862422</t>
  </si>
  <si>
    <t>306513225</t>
  </si>
  <si>
    <t>CSC0862410</t>
  </si>
  <si>
    <t>CSC0862415</t>
  </si>
  <si>
    <t>CSC0862426</t>
  </si>
  <si>
    <t>CSC0857641</t>
  </si>
  <si>
    <t>306117864</t>
  </si>
  <si>
    <t>CSC0867849</t>
  </si>
  <si>
    <t>306603624</t>
  </si>
  <si>
    <t>CSC0869920</t>
  </si>
  <si>
    <t>306610219</t>
  </si>
  <si>
    <t>CSC0869927</t>
  </si>
  <si>
    <t>CSC0869926</t>
  </si>
  <si>
    <t>CSC0861485</t>
  </si>
  <si>
    <t>SRGE/PPSGP/PPAC</t>
  </si>
  <si>
    <t>306495014</t>
  </si>
  <si>
    <t>CSC0852601</t>
  </si>
  <si>
    <t>306037304</t>
  </si>
  <si>
    <t>CSC0849933</t>
  </si>
  <si>
    <t>SPSG/COCM/COMPRAS</t>
  </si>
  <si>
    <t>305869074</t>
  </si>
  <si>
    <t>CSC0858931</t>
  </si>
  <si>
    <t>306195844</t>
  </si>
  <si>
    <t>CSC0859878</t>
  </si>
  <si>
    <t>306198059</t>
  </si>
  <si>
    <t>CSC0862507</t>
  </si>
  <si>
    <t>306513879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</si>
  <si>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</si>
  <si>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</si>
  <si>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</si>
  <si>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</si>
  <si>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</si>
  <si>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</si>
  <si>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</si>
  <si>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</si>
  <si>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CSC0870564</t>
  </si>
  <si>
    <t>306613932</t>
  </si>
  <si>
    <t>CSC0865966</t>
  </si>
  <si>
    <t>306552297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</si>
  <si>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</si>
  <si>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</si>
  <si>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</si>
  <si>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</si>
  <si>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</si>
  <si>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</si>
  <si>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</si>
  <si>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</si>
  <si>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CSC0849559</t>
  </si>
  <si>
    <t>305871368</t>
  </si>
  <si>
    <t>CSC0849557</t>
  </si>
  <si>
    <t>CSC0849553</t>
  </si>
  <si>
    <t>CSC0849552</t>
  </si>
  <si>
    <t>CSC0849284</t>
  </si>
  <si>
    <t>305870780</t>
  </si>
  <si>
    <t>CSC0849282</t>
  </si>
  <si>
    <t>CSC0849562</t>
  </si>
  <si>
    <t>CSC0849566</t>
  </si>
  <si>
    <t>CSC0847728</t>
  </si>
  <si>
    <t>305805189</t>
  </si>
  <si>
    <t>CSC0847727</t>
  </si>
  <si>
    <t>CSC0852722</t>
  </si>
  <si>
    <t>305960232</t>
  </si>
  <si>
    <t>CSC0852719</t>
  </si>
  <si>
    <t>CSC0858568</t>
  </si>
  <si>
    <t>306160207</t>
  </si>
  <si>
    <t>CSC0858570</t>
  </si>
  <si>
    <t>306159909</t>
  </si>
  <si>
    <t>CSC0858566</t>
  </si>
  <si>
    <t>306159186</t>
  </si>
  <si>
    <t>CSC0857678</t>
  </si>
  <si>
    <t>306197197</t>
  </si>
  <si>
    <t>CSC0862066</t>
  </si>
  <si>
    <t>306488404</t>
  </si>
  <si>
    <t>CSC0863465</t>
  </si>
  <si>
    <t>306523170</t>
  </si>
  <si>
    <t>CSC0863464</t>
  </si>
  <si>
    <t>306522886</t>
  </si>
  <si>
    <t>CSC0867362</t>
  </si>
  <si>
    <t>306570783</t>
  </si>
  <si>
    <t>CSC0871587</t>
  </si>
  <si>
    <t>306625936</t>
  </si>
  <si>
    <t>CSC0870671</t>
  </si>
  <si>
    <t>306615615</t>
  </si>
  <si>
    <t>CSC0870676</t>
  </si>
  <si>
    <t>CSC0870684</t>
  </si>
  <si>
    <t>CSC0851040</t>
  </si>
  <si>
    <t>305922712</t>
  </si>
  <si>
    <t>CSC0864593</t>
  </si>
  <si>
    <t>306584490</t>
  </si>
  <si>
    <t>CSC0867923</t>
  </si>
  <si>
    <t>306589268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</si>
  <si>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</si>
  <si>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</si>
  <si>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</si>
  <si>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</si>
  <si>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</si>
  <si>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</si>
  <si>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</si>
  <si>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</si>
  <si>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</si>
  <si>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</si>
  <si>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CSC0863259</t>
  </si>
  <si>
    <t>306589655</t>
  </si>
  <si>
    <t>306534284</t>
  </si>
  <si>
    <t>CSC0868434</t>
  </si>
  <si>
    <t>306605391</t>
  </si>
  <si>
    <t>306598345</t>
  </si>
  <si>
    <t>CSC0867885</t>
  </si>
  <si>
    <t>306589494</t>
  </si>
  <si>
    <t>CSC0857471</t>
  </si>
  <si>
    <t>306112749</t>
  </si>
  <si>
    <t>CSC0855546</t>
  </si>
  <si>
    <t>306197350</t>
  </si>
  <si>
    <t>CSC0863469</t>
  </si>
  <si>
    <t>306568349</t>
  </si>
  <si>
    <t>CSC0868840</t>
  </si>
  <si>
    <t>306606002</t>
  </si>
  <si>
    <t>CSC0868850</t>
  </si>
  <si>
    <t>306610660</t>
  </si>
  <si>
    <t>CSC0868691</t>
  </si>
  <si>
    <t>306603849</t>
  </si>
  <si>
    <t>CSC0855892</t>
  </si>
  <si>
    <t>306046723</t>
  </si>
  <si>
    <t>CSC0860879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</si>
  <si>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</si>
  <si>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</si>
  <si>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</si>
  <si>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</si>
  <si>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</si>
  <si>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</si>
  <si>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</si>
  <si>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</si>
  <si>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CSC0850868</t>
  </si>
  <si>
    <t>305892096</t>
  </si>
  <si>
    <t>CSC0862141</t>
  </si>
  <si>
    <t>306512805</t>
  </si>
  <si>
    <t>CSC0852567</t>
  </si>
  <si>
    <t>305951077</t>
  </si>
  <si>
    <t>CSC0852239</t>
  </si>
  <si>
    <t>306016704</t>
  </si>
  <si>
    <t>CSC0855266</t>
  </si>
  <si>
    <t>306019363</t>
  </si>
  <si>
    <t>306015684</t>
  </si>
  <si>
    <t>CSC0854080</t>
  </si>
  <si>
    <t>GAPRE/GDOC</t>
  </si>
  <si>
    <t>306085922</t>
  </si>
  <si>
    <t>CSC0851934</t>
  </si>
  <si>
    <t>305930107</t>
  </si>
  <si>
    <t>305986831</t>
  </si>
  <si>
    <t>305365195</t>
  </si>
  <si>
    <t>306505678</t>
  </si>
  <si>
    <t>306196733</t>
  </si>
  <si>
    <t>CSC0869725</t>
  </si>
  <si>
    <t>306624795</t>
  </si>
  <si>
    <t>CSC0841569</t>
  </si>
  <si>
    <t>305950285</t>
  </si>
  <si>
    <t>CSC0850786</t>
  </si>
  <si>
    <t>305892206</t>
  </si>
  <si>
    <t>CSC0849598</t>
  </si>
  <si>
    <t>306036518</t>
  </si>
  <si>
    <t>CSC0849332</t>
  </si>
  <si>
    <t>305896820</t>
  </si>
  <si>
    <t>CSC0848598</t>
  </si>
  <si>
    <t>306043505</t>
  </si>
  <si>
    <t>CSC0848356</t>
  </si>
  <si>
    <t>306034300</t>
  </si>
  <si>
    <t>CSC0846814</t>
  </si>
  <si>
    <t>305846740</t>
  </si>
  <si>
    <t>CSC0856321</t>
  </si>
  <si>
    <t>306079987</t>
  </si>
  <si>
    <t>CSC0849521</t>
  </si>
  <si>
    <t>305871113</t>
  </si>
  <si>
    <t>CSC0849520</t>
  </si>
  <si>
    <t>CSC0848046</t>
  </si>
  <si>
    <t>305980155</t>
  </si>
  <si>
    <t>305827996</t>
  </si>
  <si>
    <t>CSC0846753</t>
  </si>
  <si>
    <t>305771712</t>
  </si>
  <si>
    <t>305765808</t>
  </si>
  <si>
    <t>CSC0850113</t>
  </si>
  <si>
    <t>305872083</t>
  </si>
  <si>
    <t>CSC0854316</t>
  </si>
  <si>
    <t>306183474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</si>
  <si>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</si>
  <si>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</si>
  <si>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</si>
  <si>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</si>
  <si>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</si>
  <si>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</si>
  <si>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</si>
  <si>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</si>
  <si>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</si>
  <si>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CSC0853363</t>
  </si>
  <si>
    <t>305979253</t>
  </si>
  <si>
    <t>CSC0852593</t>
  </si>
  <si>
    <t>305956878</t>
  </si>
  <si>
    <t>CSC0851922</t>
  </si>
  <si>
    <t>306035039</t>
  </si>
  <si>
    <t>CSC0851650</t>
  </si>
  <si>
    <t>305949545</t>
  </si>
  <si>
    <t>CSC0850649</t>
  </si>
  <si>
    <t>305891275</t>
  </si>
  <si>
    <t>CSC0849702</t>
  </si>
  <si>
    <t>305871827</t>
  </si>
  <si>
    <t>CSC0858353</t>
  </si>
  <si>
    <t>306144031</t>
  </si>
  <si>
    <t>CSC0857783</t>
  </si>
  <si>
    <t>306116895</t>
  </si>
  <si>
    <t>306508999</t>
  </si>
  <si>
    <t>306144088</t>
  </si>
  <si>
    <t>306081939</t>
  </si>
  <si>
    <t>306115005</t>
  </si>
  <si>
    <t>305762002</t>
  </si>
  <si>
    <t>CSC0867395</t>
  </si>
  <si>
    <t>306581174</t>
  </si>
  <si>
    <t>EDIVIT</t>
  </si>
  <si>
    <t>Vitória</t>
  </si>
  <si>
    <t>306214285</t>
  </si>
  <si>
    <t>CSC0867366</t>
  </si>
  <si>
    <t>ES/SMS/SEG</t>
  </si>
  <si>
    <t>306570061</t>
  </si>
  <si>
    <t>CSC0867384</t>
  </si>
  <si>
    <t>306570940</t>
  </si>
  <si>
    <t>CSC0868350</t>
  </si>
  <si>
    <t>306603818</t>
  </si>
  <si>
    <t>CSC0851387</t>
  </si>
  <si>
    <t>305920445</t>
  </si>
  <si>
    <t>CSC0845266</t>
  </si>
  <si>
    <t>305732688</t>
  </si>
  <si>
    <t>CSC0861719</t>
  </si>
  <si>
    <t>306564185</t>
  </si>
  <si>
    <t>306533109</t>
  </si>
  <si>
    <t>306535255</t>
  </si>
  <si>
    <t>CSC0869487</t>
  </si>
  <si>
    <t>SRGE/SI-IV/REF/LSA</t>
  </si>
  <si>
    <t>306604758</t>
  </si>
  <si>
    <t>CSC0868711</t>
  </si>
  <si>
    <t>306605481</t>
  </si>
  <si>
    <t>CSC0862849</t>
  </si>
  <si>
    <t>306519746</t>
  </si>
  <si>
    <t>CSC0868707</t>
  </si>
  <si>
    <t>306588463</t>
  </si>
  <si>
    <t>CSC0857304</t>
  </si>
  <si>
    <t>306106265</t>
  </si>
  <si>
    <t>CSC0844540</t>
  </si>
  <si>
    <t>REPLAN/OT/LB</t>
  </si>
  <si>
    <t>305714708</t>
  </si>
  <si>
    <t>CSC0853172</t>
  </si>
  <si>
    <t>305960140</t>
  </si>
  <si>
    <t>CSC0866463</t>
  </si>
  <si>
    <t>306572026</t>
  </si>
  <si>
    <t>CSC0860561</t>
  </si>
  <si>
    <t>306488844</t>
  </si>
  <si>
    <t>CSC0855279</t>
  </si>
  <si>
    <t>COMPARTILHADO/GIO/SSE/AO-SP</t>
  </si>
  <si>
    <t>306019173</t>
  </si>
  <si>
    <t>CSC0855282</t>
  </si>
  <si>
    <t>306034649</t>
  </si>
  <si>
    <t>CSC0855885</t>
  </si>
  <si>
    <t>306046935</t>
  </si>
  <si>
    <t>CSC0845032</t>
  </si>
  <si>
    <t>305732535</t>
  </si>
  <si>
    <t>CSC0845034</t>
  </si>
  <si>
    <t>305732558</t>
  </si>
  <si>
    <t>CSC0793196</t>
  </si>
  <si>
    <t>305890959</t>
  </si>
  <si>
    <t>CSC0869374</t>
  </si>
  <si>
    <t>306603820</t>
  </si>
  <si>
    <t>CSC0869373</t>
  </si>
  <si>
    <t>CSC0869371</t>
  </si>
  <si>
    <t>CSC0862818</t>
  </si>
  <si>
    <t>306532552</t>
  </si>
  <si>
    <t>CSC0862797</t>
  </si>
  <si>
    <t>306519202</t>
  </si>
  <si>
    <t>CSC0862807</t>
  </si>
  <si>
    <t>306520214</t>
  </si>
  <si>
    <t>CSC0862804</t>
  </si>
  <si>
    <t>CSC0862801</t>
  </si>
  <si>
    <t>CSC0872330</t>
  </si>
  <si>
    <t>306603819</t>
  </si>
  <si>
    <t>CSC0856083</t>
  </si>
  <si>
    <t>306044284</t>
  </si>
  <si>
    <t>CSC0858837</t>
  </si>
  <si>
    <t>306159283</t>
  </si>
  <si>
    <t>CSC0854205</t>
  </si>
  <si>
    <t>306015934</t>
  </si>
  <si>
    <t>CSC0851828</t>
  </si>
  <si>
    <t>305949156</t>
  </si>
  <si>
    <t>CSC0849274</t>
  </si>
  <si>
    <t>305864397</t>
  </si>
  <si>
    <t>CSC0862170</t>
  </si>
  <si>
    <t>306513930</t>
  </si>
  <si>
    <t>CSC0861821</t>
  </si>
  <si>
    <t>306508954</t>
  </si>
  <si>
    <t>CSC0859864</t>
  </si>
  <si>
    <t>306196887</t>
  </si>
  <si>
    <t>CSC0861352</t>
  </si>
  <si>
    <t>306493991</t>
  </si>
  <si>
    <t>GJ70</t>
  </si>
  <si>
    <t xml:space="preserve">OS SAIDA SOS  </t>
  </si>
  <si>
    <t>CX0012000010630SOS/RF904521382</t>
  </si>
  <si>
    <t>DIGITALIZACAO DE DOCUMENTO ADMINISTRATIVO/CSC0861831/306553079</t>
  </si>
  <si>
    <t>CX0012000013003SOS/RF904573757</t>
  </si>
  <si>
    <t>DIGITALIZACAO DE DOCUMENTO ADMINISTRATIVO/CSC0865378/306553108</t>
  </si>
  <si>
    <t>CATALOGACAO DE ITEM AVULSO/CSC0865378/306553108</t>
  </si>
  <si>
    <t>CATALOGACAO DE ITEM AVULSO/CSC0861831/306553079</t>
  </si>
  <si>
    <t>CX00120G40234884SOS/RF904274227</t>
  </si>
  <si>
    <t>DIGITALIZACAO DE DOCUMENTO ADMINISTRATIVO/CSC0858397/306162335</t>
  </si>
  <si>
    <t>CATALOGACAO DE ITEM AVULSO/CSC0858397/306162335</t>
  </si>
  <si>
    <t xml:space="preserve"> CX00120G40225079SOS/RF904278754</t>
  </si>
  <si>
    <t>DIGITALIZACAO DE DOCUMENTO ADMINISTRATIVO/CSC0852949/305980326</t>
  </si>
  <si>
    <t>CATALOGACAO DE ITEM AVULSO/CSC0852949/305980326</t>
  </si>
  <si>
    <t>DIGITALIZACAO DE DOCUMENTO ADMINISTRATIVO/CSC0859741/306329344</t>
  </si>
  <si>
    <t>CATALOGACAO DE ITEM AVULSO/CSC0859741/306329344</t>
  </si>
  <si>
    <t>OS CADASTRADA</t>
  </si>
  <si>
    <t>OS 306598344 cancelada</t>
  </si>
  <si>
    <t>MATERIAL PARA ARQUIVAMENTO/CSC0867802/306601857</t>
  </si>
  <si>
    <t xml:space="preserve"> OS CADASTRADA GEDOC</t>
  </si>
  <si>
    <t>MATERIAL PARA ARQUIVAMENTO/CSC0867770/306601857</t>
  </si>
  <si>
    <t>OS cadastrada gedoc</t>
  </si>
  <si>
    <t>MATERIAL PARA ARQUIVAMENTO/CSC0862503/306520730</t>
  </si>
  <si>
    <t>306490770 os cancelada a pedido da Iron / OS cadastrata gedoc</t>
  </si>
  <si>
    <t>MATERIAL PARA ARQUIVAMENTO/CSC0860889/306507305</t>
  </si>
  <si>
    <t>CX0012000050092SOS/RF904359633</t>
  </si>
  <si>
    <t>DIGITALIZACAO DE DOCUMENTO ADMINISTRATIVO/CSC0866373/BRK74114</t>
  </si>
  <si>
    <t>CATALOGACAO DE ITEM AVULSO/CSC0866373/BRK74114</t>
  </si>
  <si>
    <t>CX0012000006173SOS/RF904380985</t>
  </si>
  <si>
    <t>DIGITALIZACAO DE DOCUMENTO ADMINISTRATIVO/CSC0860239/306345719</t>
  </si>
  <si>
    <t>CATALOGACAO DE ITEM AVULSO/CSC0860239/306345719</t>
  </si>
  <si>
    <t>CX0012000007734SOS/RF904278019</t>
  </si>
  <si>
    <t>DIGITALIZACAO DE DOCUMENTO ADMINISTRATIVO/CSC0863658/306541818</t>
  </si>
  <si>
    <t>DIGITALIZACAO DE DOCUMENTO ADMINISTRATIVO/CSC0863115/306532665</t>
  </si>
  <si>
    <t>CATALOGACAO DE ITEM AVULSO/CSC0863658/306541818</t>
  </si>
  <si>
    <t>CATALOGACAO DE ITEM AVULSO/CSC0863115/306532665</t>
  </si>
  <si>
    <t>DIGITALIZACAO DE DOCUMENTO ADMINISTRATIVO/CSC0860379/306501927</t>
  </si>
  <si>
    <t>CATALOGACAO DE ITEM AVULSO/CSC0860379/306501927</t>
  </si>
  <si>
    <t>DIGITALIZACAO DE DOCUMENTO ADMINISTRATIVO/CSC0858731/306160100</t>
  </si>
  <si>
    <t>MATERIAL PARA ARQUIVAMENTO/CSC0868683/306603913</t>
  </si>
  <si>
    <t>MATERIAL PARA ARQUIVAMENTO/CSC0868678/306603913</t>
  </si>
  <si>
    <t>MATERIAL PARA ARQUIVAMENTO/CSC0868672/306603913</t>
  </si>
  <si>
    <t>A6PE</t>
  </si>
  <si>
    <t>MATERIAL PARA ARQUIVAMENTO/CSC0855218/306017669</t>
  </si>
  <si>
    <t>CX00120G40555296SOS/RF904253505</t>
  </si>
  <si>
    <t>DIGITALIZACAO DE DOCUMENTO ADMINISTRATIVO/CSC0862324/306533049</t>
  </si>
  <si>
    <t>CX00120G40555295SOS/RF904253481</t>
  </si>
  <si>
    <t>CX00120G40555287SOS/RF904253492</t>
  </si>
  <si>
    <t>CX00120G40555286SOS/RF904253494</t>
  </si>
  <si>
    <t>CX00120G40548139SOS/RF904384917</t>
  </si>
  <si>
    <t>CX00120G40548140SOS/RF904384915</t>
  </si>
  <si>
    <t>CX00120G40548129SOS/RF904509814</t>
  </si>
  <si>
    <t>CX00120G40548138SOS/RF904384914</t>
  </si>
  <si>
    <t>CX00120G40548141SOS/RF904308212</t>
  </si>
  <si>
    <t>CX00120G40167592SOS/RF904524745</t>
  </si>
  <si>
    <t>DIGITALIZACAO DE DOCUMENTO ADMINISTRATIVO/CSC0862401/306521390</t>
  </si>
  <si>
    <t>DIGITALIZACAO DE DOCUMENTO ADMINISTRATIVO/CSC0862393/306549486</t>
  </si>
  <si>
    <t>MATERIAL PARA ARQUIVAMENTO/CSC0851657/305929660</t>
  </si>
  <si>
    <t>CEZY</t>
  </si>
  <si>
    <t>MATERIAL PARA ARQUIVAMENTO/CSC0850174/305870666</t>
  </si>
  <si>
    <t>CHAMADO FOI CANCELADO DEVIDO A DUPLICADADE DE GDD NO MESMO DIA</t>
  </si>
  <si>
    <t>001195/2026</t>
  </si>
  <si>
    <t>COLETA DE EMBALAGEM/CSC0856890/306087216</t>
  </si>
  <si>
    <t>001181/2026</t>
  </si>
  <si>
    <t>COLETA DE EMBALAGEM/CSC0855838/306044635</t>
  </si>
  <si>
    <t>001180/2026</t>
  </si>
  <si>
    <t>COLETA DE EMBALAGEM/CSC0855836/306044635</t>
  </si>
  <si>
    <t>001179/2026</t>
  </si>
  <si>
    <t>COLETA DE EMBALAGEM/CSC0855834/306044635</t>
  </si>
  <si>
    <t>001178/2026</t>
  </si>
  <si>
    <t>COLETA DE EMBALAGEM/CSC0855832/306043837</t>
  </si>
  <si>
    <t>001171/2026</t>
  </si>
  <si>
    <t>COLETA DE EMBALAGEM/CSC0855831/306043837</t>
  </si>
  <si>
    <t>001134/2026</t>
  </si>
  <si>
    <t>COLETA DE EMBALAGEM/CSC0855822/306043837</t>
  </si>
  <si>
    <t>001217/2026</t>
  </si>
  <si>
    <t>COLETA DE EMBALAGEM/CSC0862409/306525141</t>
  </si>
  <si>
    <t>001232/2026</t>
  </si>
  <si>
    <t>COLETA DE EMBALAGEM/CSC0863578/306526697</t>
  </si>
  <si>
    <t>001220/2026</t>
  </si>
  <si>
    <t>COLETA DE EMBALAGEM/CSC0862789/306519478</t>
  </si>
  <si>
    <t>001226/2026</t>
  </si>
  <si>
    <t>COLETA DE EMBALAGEM/CSC0864933/306540469</t>
  </si>
  <si>
    <t>001230/2026</t>
  </si>
  <si>
    <t>COLETA DE EMBALAGEM/CSC0864940/306540469</t>
  </si>
  <si>
    <t>001229/2026</t>
  </si>
  <si>
    <t>COLETA DE EMBALAGEM/CSC0864936/306540469</t>
  </si>
  <si>
    <t>001227/2026</t>
  </si>
  <si>
    <t>COLETA DE EMBALAGEM/CSC0864934/306540469</t>
  </si>
  <si>
    <t>001219/2026</t>
  </si>
  <si>
    <t>COLETA DE EMBALAGEM/CSC0862413/306513592</t>
  </si>
  <si>
    <t>001208/2026</t>
  </si>
  <si>
    <t>COLETA DE EMBALAGEM/CSC0862422/306513225</t>
  </si>
  <si>
    <t>001218/2026</t>
  </si>
  <si>
    <t>COLETA DE EMBALAGEM/CSC0862410/306513225</t>
  </si>
  <si>
    <t>001207/2026</t>
  </si>
  <si>
    <t>COLETA DE EMBALAGEM/CSC0862415/306513225</t>
  </si>
  <si>
    <t>001209/2026</t>
  </si>
  <si>
    <t>COLETA DE EMBALAGEM/CSC0862426/306513592</t>
  </si>
  <si>
    <t>COLETA DE EMBALAGEM/CSC0857641/306117864</t>
  </si>
  <si>
    <t>001183/2026</t>
  </si>
  <si>
    <t>COLETA DE EMBALAGEM/CSC0867849/306603624</t>
  </si>
  <si>
    <t>001228/2026</t>
  </si>
  <si>
    <t>COLETA DE EMBALAGEM/CSC0869920/306610219</t>
  </si>
  <si>
    <t>001267/2026</t>
  </si>
  <si>
    <t>COLETA DE EMBALAGEM/CSC0869927/306610219</t>
  </si>
  <si>
    <t>001231/2026</t>
  </si>
  <si>
    <t>COLETA DE EMBALAGEM/CSC0869926/306610219</t>
  </si>
  <si>
    <t>CYAZ</t>
  </si>
  <si>
    <t>DIGITALIZACAO DE DOCUMENTO ADMINISTRATIVO/CSC0861485/306495014</t>
  </si>
  <si>
    <t>132719/2026 - saída definitiva SOS DOCS / caixa não disponibilizada pela SOS em 05/08</t>
  </si>
  <si>
    <t>CX00120G40312668SOS</t>
  </si>
  <si>
    <t>DIGITALIZACAO DE DOCUMENTO ADMINISTRATIVO/CSC0831323/306505678</t>
  </si>
  <si>
    <t>CX00120G40556730SOS</t>
  </si>
  <si>
    <t>DIGITALIZACAO DE DOCUMENTO ADMINISTRATIVO/CSC0852601/306037304</t>
  </si>
  <si>
    <t>CX00120G40556729SOS</t>
  </si>
  <si>
    <t>CX00120G40556718SOS</t>
  </si>
  <si>
    <t>CX00120G40556717SOS</t>
  </si>
  <si>
    <t>CX00120G40556715SOS</t>
  </si>
  <si>
    <t>CX00120G40556714SOS</t>
  </si>
  <si>
    <t>CX00120G40556731SOS</t>
  </si>
  <si>
    <t>CX00120G40556733SOS</t>
  </si>
  <si>
    <t>CX00120G40556732SOS</t>
  </si>
  <si>
    <t>CSCE</t>
  </si>
  <si>
    <t>MATERIAL PARA ARQUIVAMENTO/CSC0849933/305869074</t>
  </si>
  <si>
    <t>001214/2026</t>
  </si>
  <si>
    <t>COLETA DE EMBALAGEM/CSC0858931/306195844</t>
  </si>
  <si>
    <t>DEVOLUCAO DE EMPRESTIMO/CSC0859950/306198594</t>
  </si>
  <si>
    <t>ENTREGA DE EMBALAGEM EXPRESSO/CSC0859878/306198059</t>
  </si>
  <si>
    <t>001222/2026</t>
  </si>
  <si>
    <t>COLETA DE EMBALAGEM/CSC0862507/306513879</t>
  </si>
  <si>
    <t>001254/2026</t>
  </si>
  <si>
    <t>COLETA DE EMBALAGEM/CSC0868395/306589614</t>
  </si>
  <si>
    <t>001255/2026</t>
  </si>
  <si>
    <t>COLETA DE EMBALAGEM/CSC0867782/306580961</t>
  </si>
  <si>
    <t>001136/2026</t>
  </si>
  <si>
    <t>COLETA DE EMBALAGEM/CSC0848625/305844575</t>
  </si>
  <si>
    <t>001175/2026</t>
  </si>
  <si>
    <t>COLETA DE EMBALAGEM/CSC0852382/305950115</t>
  </si>
  <si>
    <t>001258/2026</t>
  </si>
  <si>
    <t>COLETA DE EMBALAGEM/CSC0870564/306613932</t>
  </si>
  <si>
    <t>MATERIAL PARA ARQUIVAMENTO/CSC0865966/306552297</t>
  </si>
  <si>
    <t>001170/2026</t>
  </si>
  <si>
    <t>COLETA DE EMBALAGEM/CSC0850165/305891283</t>
  </si>
  <si>
    <t>001168/2026</t>
  </si>
  <si>
    <t>COLETA DE EMBALAGEM/CSC0850163/305891283</t>
  </si>
  <si>
    <t>001157/2026</t>
  </si>
  <si>
    <t>COLETA DE EMBALAGEM/CSC0850161/305891283</t>
  </si>
  <si>
    <t>LTFV</t>
  </si>
  <si>
    <t>Os pendente</t>
  </si>
  <si>
    <t>001056/2026</t>
  </si>
  <si>
    <t>COLETA DE EMBALAGEM/CSC0849603/305890408</t>
  </si>
  <si>
    <t>DEVOLUCAO DE EMPRESTIMO/CSC0850868/305892096</t>
  </si>
  <si>
    <t>001166/2026</t>
  </si>
  <si>
    <t>COLETA DE EMBALAGEM/CSC0849544/305865045</t>
  </si>
  <si>
    <t>001160/2026</t>
  </si>
  <si>
    <t>COLETA DE EMBALAGEM/CSC0849559/305871368</t>
  </si>
  <si>
    <t>001156/2026</t>
  </si>
  <si>
    <t>COLETA DE EMBALAGEM/CSC0849557/305871368</t>
  </si>
  <si>
    <t>001155/2026</t>
  </si>
  <si>
    <t>COLETA DE EMBALAGEM/CSC0849553/305871368</t>
  </si>
  <si>
    <t>001152/2026</t>
  </si>
  <si>
    <t>COLETA DE EMBALAGEM/CSC0849552/305871368</t>
  </si>
  <si>
    <t>001113/2026</t>
  </si>
  <si>
    <t>COLETA DE EMBALAGEM/CSC0849284/305870780</t>
  </si>
  <si>
    <t>001137/2026</t>
  </si>
  <si>
    <t>COLETA DE EMBALAGEM/CSC0849282/305870780</t>
  </si>
  <si>
    <t>001163/2026</t>
  </si>
  <si>
    <t>COLETA DE EMBALAGEM/CSC0849562/305871368</t>
  </si>
  <si>
    <t>001164/2026</t>
  </si>
  <si>
    <t>COLETA DE EMBALAGEM/CSC0849566/305871368</t>
  </si>
  <si>
    <t>001127/2026</t>
  </si>
  <si>
    <t>COLETA DE EMBALAGEM/CSC0847728/305805189</t>
  </si>
  <si>
    <t>001125/2026</t>
  </si>
  <si>
    <t>COLETA DE EMBALAGEM/CSC0847727/305805189</t>
  </si>
  <si>
    <t>001121/2026</t>
  </si>
  <si>
    <t>COLETA DE EMBALAGEM/CSC0852722/305960232</t>
  </si>
  <si>
    <t>001169/2026</t>
  </si>
  <si>
    <t>COLETA DE EMBALAGEM/CSC0852719/305960232</t>
  </si>
  <si>
    <t>001150/2026</t>
  </si>
  <si>
    <t>COLETA DE EMBALAGEM/CSC0858568/306160207</t>
  </si>
  <si>
    <t>001162/2026</t>
  </si>
  <si>
    <t>COLETA DE EMBALAGEM/CSC0858570/306159909</t>
  </si>
  <si>
    <t>001144/2026</t>
  </si>
  <si>
    <t>COLETA DE EMBALAGEM/CSC0858566/306159186</t>
  </si>
  <si>
    <t>001206/2026</t>
  </si>
  <si>
    <t>COLETA DE EMBALAGEM/CSC0857678/306197197</t>
  </si>
  <si>
    <t>ENTREGA DE EMBALAGEM EXPRESSO/CSC0862066/306488404</t>
  </si>
  <si>
    <t>001201/2026</t>
  </si>
  <si>
    <t>COLETA DE EMBALAGEM/CSC0863465/306523170</t>
  </si>
  <si>
    <t>001123/2026</t>
  </si>
  <si>
    <t>COLETA DE EMBALAGEM/CSC0863464/306522886</t>
  </si>
  <si>
    <t>FQ4I</t>
  </si>
  <si>
    <t>001251/2026</t>
  </si>
  <si>
    <t>COLETA DE EMBALAGEM/CSC0867362/306570783</t>
  </si>
  <si>
    <t>001249/2026</t>
  </si>
  <si>
    <t>COLETA DE EMBALAGEM/CSC0871587/306625936</t>
  </si>
  <si>
    <t>001197/2026</t>
  </si>
  <si>
    <t>COLETA DE EMBALAGEM/CSC0870671/306615615</t>
  </si>
  <si>
    <t>001205/2026</t>
  </si>
  <si>
    <t>COLETA DE EMBALAGEM/CSC0870676/306615615</t>
  </si>
  <si>
    <t>001225/2026</t>
  </si>
  <si>
    <t>COLETA DE EMBALAGEM/CSC0870684/306615615</t>
  </si>
  <si>
    <t>ENTREGA DE EMBALAGEM NORMAL/CSC0851040/305922712</t>
  </si>
  <si>
    <t>OS SAIDA SOS 139084/2026 / OS CADASTRADA GEDOC</t>
  </si>
  <si>
    <t>ENTREGA DE EMBALAGEM NORMAL/CSC0864593/306584490</t>
  </si>
  <si>
    <t>139749/2026- saída definitiva SOS DOCS"</t>
  </si>
  <si>
    <t>ENTREGA DE EMBALAGEM NORMAL/CSC0867923/306589268</t>
  </si>
  <si>
    <t>ENTREGA DE EMBALAGEM NORMAL/CSC0867923/306588631</t>
  </si>
  <si>
    <t>ENTREGA DE EMBALAGEM NORMAL/CSC0870639/306624554</t>
  </si>
  <si>
    <t>139049/2026- saída definitiva SOS DOCS"</t>
  </si>
  <si>
    <t>ENTREGA DE EMBALAGEM NORMAL/CSC0864458/306625465</t>
  </si>
  <si>
    <t>ENTREGA DE EMBALAGEM NORMAL/CSC0863601/306625465</t>
  </si>
  <si>
    <t>ENTREGA DE EMBALAGEM NORMAL/CSC0869547/306613461</t>
  </si>
  <si>
    <t>ENTREGA DE EMBALAGEM NORMAL/CSC0857756/306117672</t>
  </si>
  <si>
    <t>OS SAIDA SOS  138953/2026 / OS CADASTRADA GEDOC</t>
  </si>
  <si>
    <t>ENTREGA DE EMBALAGEM NORMAL/CSC0863259/306589655</t>
  </si>
  <si>
    <t>ENTREGA DE EMBALAGEM NORMAL/CSC0863259/306534284</t>
  </si>
  <si>
    <t>BN55</t>
  </si>
  <si>
    <t>ENTREGA DE EMBALAGEM NORMAL/CSC0868434/306605391</t>
  </si>
  <si>
    <t>ENTREGA DE EMBALAGEM NORMAL/CSC0868434/306598345</t>
  </si>
  <si>
    <t>OS SAIDA 139798/2026 / OS CADASTRADA GEDOC</t>
  </si>
  <si>
    <t>ENTREGA DE EMBALAGEM NORMAL/CSC0867885/306589494</t>
  </si>
  <si>
    <t>ENTREGA DE EMBALAGEM NORMAL/CSC0857471/306112749</t>
  </si>
  <si>
    <t>OS SAIDA SOS 137258/2026 / OS CADASTRADA GEDOC</t>
  </si>
  <si>
    <t>ENTREGA DE EMBALAGEM NORMAL/CSC0855546/306197350</t>
  </si>
  <si>
    <t>138973/2026	 - saída definitiva SOS DOCS</t>
  </si>
  <si>
    <t>ENTREGA DE EMBALAGEM NORMAL/CSC0863469/306568349</t>
  </si>
  <si>
    <t>ENTREGA DE EMBALAGEM NORMAL/CSC0868840/306606002</t>
  </si>
  <si>
    <t>ENTREGA DE EMBALAGEM NORMAL/CSC0868850/306610660</t>
  </si>
  <si>
    <t>CR6B</t>
  </si>
  <si>
    <t>ENTREGA DE EMBALAGEM NORMAL/CSC0868691/306603849</t>
  </si>
  <si>
    <t>ENTREGA DE EMBALAGEM EXPRESSO/CSC0855892/306046723</t>
  </si>
  <si>
    <t>ENTREGA DE EMBALAGEM EXPRESSO/CSC0860879/306488404</t>
  </si>
  <si>
    <t>CATALOGACAO DE ITEM AVULSO/CSC0858731/306160100</t>
  </si>
  <si>
    <t>CATALOGACAO DE ITEM AVULSO/CSC0862324/306533049</t>
  </si>
  <si>
    <t>CATALOGACAO DE ITEM AVULSO/CSC0862401/306521390</t>
  </si>
  <si>
    <t>CATALOGACAO DE ITEM AVULSO/CSC0862393/306549486</t>
  </si>
  <si>
    <t>CATALOGACAO DE ITEM AVULSO/CSC0861485/306495014</t>
  </si>
  <si>
    <t>CATALOGACAO DE ITEM AVULSO/CSC0831323/306505678</t>
  </si>
  <si>
    <t>CATALOGACAO DE ITEM AVULSO/CSC0852601/306037304</t>
  </si>
  <si>
    <t>CX00120G40556716SOS</t>
  </si>
  <si>
    <t>INDEXACAO DE DOCUMENTO/CSC0865378/306553108</t>
  </si>
  <si>
    <t>INDEXACAO DE DOCUMENTO/CSC0861831/306553079</t>
  </si>
  <si>
    <t>INDEXACAO DE DOCUMENTO/CSC0858397/306162335</t>
  </si>
  <si>
    <t>INDEXACAO DE DOCUMENTO/CSC0859741/306329344</t>
  </si>
  <si>
    <t>INDEXACAO DE DOCUMENTO/CSC0852949/305980326</t>
  </si>
  <si>
    <t>INDEXACAO DE DOCUMENTO/CSC0866373/BRK74114</t>
  </si>
  <si>
    <t>INDEXACAO DE DOCUMENTO/CSC0860239/306345719</t>
  </si>
  <si>
    <t>INDEXACAO DE DOCUMENTO/CSC0863658/306541818</t>
  </si>
  <si>
    <t>INDEXACAO DE DOCUMENTO/CSC0863115/306532665</t>
  </si>
  <si>
    <t>INDEXACAO DE DOCUMENTO/CSC0860379/306501927</t>
  </si>
  <si>
    <t>INDEXACAO DE DOCUMENTO/CSC0858731/306160100</t>
  </si>
  <si>
    <t>INDEXACAO DE DOCUMENTO/CSC0862324/306533049</t>
  </si>
  <si>
    <t>INDEXACAO DE DOCUMENTO/CSC0862401/306521390</t>
  </si>
  <si>
    <t>INDEXACAO DE DOCUMENTO/CSC0862393/306549486</t>
  </si>
  <si>
    <t>INDEXACAO DE DOCUMENTO/CSC0861485/306495014</t>
  </si>
  <si>
    <t>INDEXACAO DE DOCUMENTO/CSC0831323/306505678</t>
  </si>
  <si>
    <t>INDEXACAO DE DOCUMENTO/CSC0852601/306037304</t>
  </si>
  <si>
    <t>DEVOLUCAO DE EMPRESTIMO/CSC0864021/306532410</t>
  </si>
  <si>
    <t>DEVOLUCAO DE EMPRESTIMO/CSC0862770/306519380</t>
  </si>
  <si>
    <t>DEVOLUCAO DE EMPRESTIMO/CSC0861438/306494445</t>
  </si>
  <si>
    <t>DEVOLUCAO DE EMPRESTIMO/CSC0862141/306512805</t>
  </si>
  <si>
    <t>001184/2026</t>
  </si>
  <si>
    <t>COLETA DE EMBALAGEM/CSC0852567/305951077</t>
  </si>
  <si>
    <t>136653/2026 - saída definitiva SOS DOCS</t>
  </si>
  <si>
    <t>ENTREGA DE EMBALAGEM NORMAL/CSC0852239/306016704</t>
  </si>
  <si>
    <t>DEVOLUCAO DE EMPRESTIMO/CSC0855266/306019363</t>
  </si>
  <si>
    <t>CX0012000004423SOS</t>
  </si>
  <si>
    <t>CATALOGACAO DE ITEM AVULSO/CSC0854397/306015684</t>
  </si>
  <si>
    <t>DIGITALIZACAO DE DOCUMENTO ADMINISTRATIVO/CSC0854397/306015684</t>
  </si>
  <si>
    <t>BBIF</t>
  </si>
  <si>
    <t>136994/2026 - saída definitiva SOS DOCS</t>
  </si>
  <si>
    <t>ENTREGA DE EMBALAGEM NORMAL/CSC0854080/306085922</t>
  </si>
  <si>
    <t>DEVOLUCAO DE EMPRESTIMO/CSC0851934/305930107</t>
  </si>
  <si>
    <t>127721/2026  - saída definitiva SOS DOCS</t>
  </si>
  <si>
    <t>CX00120G40334776SOS</t>
  </si>
  <si>
    <t>INDEXACAO DE DOCUMENTO/CSC0840649/305986831</t>
  </si>
  <si>
    <t>134414/2026 - saída definitiva SOS DOCS / não disponibilizada pela SOS 21/07</t>
  </si>
  <si>
    <t>CX00120G40333103SOS</t>
  </si>
  <si>
    <t>DIGITALIZACAO DE DOCUMENTO ADMINISTRATIVO/CSC0840649/305986831</t>
  </si>
  <si>
    <t>CATALOGACAO DE ITEM AVULSO/CSC0840649/305986831</t>
  </si>
  <si>
    <t>CB00120G40079360SOS</t>
  </si>
  <si>
    <t>CATALOGACAO DE ITEM AVULSO/CSC0831323/305365195</t>
  </si>
  <si>
    <t>CB00120G40079345SOS</t>
  </si>
  <si>
    <t>INDEXACAO DE DOCUMENTO/CSC0831323/305365195</t>
  </si>
  <si>
    <t>COPIA DE MIDIA/CSC0831323/305365195</t>
  </si>
  <si>
    <t>IRON-LT1\COPIA DE MIDIA\A</t>
  </si>
  <si>
    <t>COPIA DE MIDIAMídia</t>
  </si>
  <si>
    <t>132719/2026 - saída definitiva SOS DOCS / caixa não disponibilizada pela SOS em 21/07</t>
  </si>
  <si>
    <t>CX00120G40260720SOS</t>
  </si>
  <si>
    <t>CATALOGACAO DE ITEM AVULSO/CSC0831323/306196733</t>
  </si>
  <si>
    <t>INDEXACAO DE DOCUMENTO/CSC0831323/306196733</t>
  </si>
  <si>
    <t>DIGITALIZACAO DE DOCUMENTO ADMINISTRATIVO/CSC0831323/306196733</t>
  </si>
  <si>
    <t>CDTT</t>
  </si>
  <si>
    <t>DIGITALIZACAO DE DOCUMENTO ADMINISTRATIVO/CSC0869725/306624795</t>
  </si>
  <si>
    <t>INDEXACAO DE DOCUMENTO/CSC0869725/306624795</t>
  </si>
  <si>
    <t>CATALOGACAO DE ITEM AVULSO/CSC0869725/306624795</t>
  </si>
  <si>
    <t>ZBAV</t>
  </si>
  <si>
    <t>134626/2026 - saída definitiva SOS DOCS / não disponibilizada pela SOS 21/07</t>
  </si>
  <si>
    <t>ENTREGA DE EMBALAGEM NORMAL/CSC0841569/305950285</t>
  </si>
  <si>
    <t>ENTREGA DE EMBALAGEM NORMAL/CSC0850786/305892206</t>
  </si>
  <si>
    <t>136161/2026 - saída definitiva SOS DOCS</t>
  </si>
  <si>
    <t>CX00120G40354004SOS</t>
  </si>
  <si>
    <t>CATALOGACAO DE ITEM AVULSO/CSC0849598/306036518</t>
  </si>
  <si>
    <t>INDEXACAO DE DOCUMENTO/CSC0849598/306036518</t>
  </si>
  <si>
    <t>DIGITALIZACAO DE DOCUMENTO ADMINISTRATIVO/CSC0849598/306036518</t>
  </si>
  <si>
    <t>136105/2026 - saída definitiva SOS DOCS</t>
  </si>
  <si>
    <t>CX00120G40327058SOS</t>
  </si>
  <si>
    <t>ENTREGA DE EMBALAGEM NORMAL/CSC0849332/305896820</t>
  </si>
  <si>
    <t>135965/2026 - saída definitiva SOS DOCS</t>
  </si>
  <si>
    <t>aguardando iron cadastrar caixa 30/07</t>
  </si>
  <si>
    <t>ENTREGA DE EMBALAGEM NORMAL/CSC0848598/306043505</t>
  </si>
  <si>
    <t>135943/2026 - saída definitiva SOS DOCS</t>
  </si>
  <si>
    <t>CX0012000060121SOS</t>
  </si>
  <si>
    <t>CATALOGACAO DE ITEM AVULSO/CSC0848356/306034300</t>
  </si>
  <si>
    <t>INDEXACAO DE DOCUMENTO/CSC0848356/306034300</t>
  </si>
  <si>
    <t>DIGITALIZACAO DE DOCUMENTO ADMINISTRATIVO/CSC0848356/306034300</t>
  </si>
  <si>
    <t>ENTREGA DE EMBALAGEM NORMAL/CSC0846814/305846740</t>
  </si>
  <si>
    <t>CX0012000052005SOS</t>
  </si>
  <si>
    <t>DIGITALIZACAO DE DOCUMENTO ADMINISTRATIVO/CSC0856321/306079987</t>
  </si>
  <si>
    <t>INDEXACAO DE DOCUMENTO/CSC0854397/306015684</t>
  </si>
  <si>
    <t>CATALOGACAO DE ITEM AVULSO/CSC0856321/306079987</t>
  </si>
  <si>
    <t>001172/2026</t>
  </si>
  <si>
    <t>COLETA DE EMBALAGEM/CSC0849521/305871113</t>
  </si>
  <si>
    <t>001149/2026</t>
  </si>
  <si>
    <t>COLETA DE EMBALAGEM/CSC0849520/305871113</t>
  </si>
  <si>
    <t>OS SAIDA SOS 135871/2026</t>
  </si>
  <si>
    <t>CX00120G40264632SOS/RF904591002</t>
  </si>
  <si>
    <t>CATALOGACAO DE ITEM AVULSO/CSC0848046/305980155</t>
  </si>
  <si>
    <t>CX00120G40136567SOS/RF904591001</t>
  </si>
  <si>
    <t>INDEXACAO DE DOCUMENTO/CSC0848046/305980155</t>
  </si>
  <si>
    <t>DIGITALIZACAO DE DOCUMENTO ADMINISTRATIVO/CSC0848046/305980155</t>
  </si>
  <si>
    <t>CX00120G40341140SOS/RF903932643</t>
  </si>
  <si>
    <t>CATALOGACAO DE ITEM AVULSO/CSC0848046/305827996</t>
  </si>
  <si>
    <t>INDEXACAO DE DOCUMENTO/CSC0848046/305827996</t>
  </si>
  <si>
    <t>DIGITALIZACAO DE DOCUMENTO ADMINISTRATIVO/CSC0848046/305827996</t>
  </si>
  <si>
    <t>DEVOLUCAO DE EMPRESTIMO/CSC0846753/305771712</t>
  </si>
  <si>
    <t>CB00120G40076200SOS/2039819535</t>
  </si>
  <si>
    <t>CATALOGACAO DE ITEM AVULSO/CSC0843695/305765808</t>
  </si>
  <si>
    <t>CB00120G40076181SOS/2039777681</t>
  </si>
  <si>
    <t>INDEXACAO DE DOCUMENTO/CSC0843695/305765808</t>
  </si>
  <si>
    <t>INDEXACAO DE DOCUMENTO/CSC0856321/306079987</t>
  </si>
  <si>
    <t>ENTREGA DE EMBALAGEM NORMAL/CSC0850113/305872083</t>
  </si>
  <si>
    <t>OS SAIDA SOS  137050/2026 / OS CADASTRADA GEDOC</t>
  </si>
  <si>
    <t>ENTREGA DE EMBALAGEM NORMAL/CSC0854316/306183474</t>
  </si>
  <si>
    <t>001154/2026</t>
  </si>
  <si>
    <t>COLETA DE EMBALAGEM/CSC0854167/305989720</t>
  </si>
  <si>
    <t>001130/2026</t>
  </si>
  <si>
    <t>COLETA DE EMBALAGEM/CSC0854108/305989720</t>
  </si>
  <si>
    <t>001120/2026</t>
  </si>
  <si>
    <t>COLETA DE EMBALAGEM/CSC0854106/305989720</t>
  </si>
  <si>
    <t>001110/2026</t>
  </si>
  <si>
    <t>COLETA DE EMBALAGEM/CSC0854103/305989720</t>
  </si>
  <si>
    <t>001108/2026</t>
  </si>
  <si>
    <t>COLETA DE EMBALAGEM/CSC0854099/305989720</t>
  </si>
  <si>
    <t>001099/2026</t>
  </si>
  <si>
    <t>COLETA DE EMBALAGEM/CSC0854096/305988948</t>
  </si>
  <si>
    <t>ENTREGA DE EMBALAGEM NORMAL/CSC0853363/305979253</t>
  </si>
  <si>
    <t>GKFN</t>
  </si>
  <si>
    <t>001186/2026</t>
  </si>
  <si>
    <t>COLETA DE EMBALAGEM/CSC0852593/305956878</t>
  </si>
  <si>
    <t>OS SAIDA SOS 136652/2026	/ OS CADASTRADA GEDOC</t>
  </si>
  <si>
    <t>ENTREGA DE EMBALAGEM NORMAL/CSC0851922/306035039</t>
  </si>
  <si>
    <t>BAIXA PERMANENTE/CSC0851650/305949545</t>
  </si>
  <si>
    <t>DEVOLUCAO DE EMPRESTIMO/CSC0850649/305891275</t>
  </si>
  <si>
    <t>ENTREGA DE EMBALAGEM NORMAL/CSC0849702/305871827</t>
  </si>
  <si>
    <t>DIGITALIZACAO DE MICROFICHA/CSC0843695/305765808</t>
  </si>
  <si>
    <t>CB00120G40076182SOS/2039777745</t>
  </si>
  <si>
    <t>CB00120G40074463SOS (CX00120G40290880SOS)</t>
  </si>
  <si>
    <t>CATALOGACAO DE ITEM AVULSO/CSC0858353/306144031</t>
  </si>
  <si>
    <t>INDEXACAO DE DOCUMENTO/CSC0858353/306144031</t>
  </si>
  <si>
    <t>DIGITALIZACAO DE MICROFICHA/CSC0858353/306144031</t>
  </si>
  <si>
    <t>ENTREGA DE EMBALAGEM NORMAL/CSC0857783/306116895</t>
  </si>
  <si>
    <t>caixa completa solicitada por Phablo</t>
  </si>
  <si>
    <t>CX0012000052023SOS</t>
  </si>
  <si>
    <t>CATALOGACAO DE ITEM AVULSO/CSC0856321/306508999</t>
  </si>
  <si>
    <t>INDEXACAO DE DOCUMENTO/CSC0856321/306508999</t>
  </si>
  <si>
    <t>CB00120G40074477SOS (CX00120G40262832SOS)</t>
  </si>
  <si>
    <t>DIGITALIZACAO DE DOCUMENTO ADMINISTRATIVO/CSC0856321/306508999</t>
  </si>
  <si>
    <t>137447/2026 - saída definitiva SOS DOCS - caixa não recepcionada pela iron 03/08</t>
  </si>
  <si>
    <t>CX0012000052985SOS</t>
  </si>
  <si>
    <t>INDEXACAO DE DOCUMENTO/CSC0856321/306144088</t>
  </si>
  <si>
    <t>DIGITALIZACAO DE DOCUMENTO ADMINISTRATIVO/CSC0856321/306144088</t>
  </si>
  <si>
    <t>CB00120G40076179SOS</t>
  </si>
  <si>
    <t>CATALOGACAO DE ITEM AVULSO/CSC0856321/306081939</t>
  </si>
  <si>
    <t>INDEXACAO DE DOCUMENTO/CSC0856321/306081939</t>
  </si>
  <si>
    <t>DIGITALIZACAO DE MICROFICHA/CSC0856321/306081939</t>
  </si>
  <si>
    <t>CX00120G40353441SOS</t>
  </si>
  <si>
    <t>CATALOGACAO DE ITEM AVULSO/CSC0856321/306144088</t>
  </si>
  <si>
    <t>OS SAIDA SOS 135191/2026</t>
  </si>
  <si>
    <t>CX00120G40334892SOS/RF904507366</t>
  </si>
  <si>
    <t>CATALOGACAO DE ITEM AVULSO/CSC0843695/306115005</t>
  </si>
  <si>
    <t>INDEXACAO DE DOCUMENTO/CSC0843695/306115005</t>
  </si>
  <si>
    <t>DIGITALIZACAO DE DOCUMENTO ADMINISTRATIVO/CSC0843695/306115005</t>
  </si>
  <si>
    <t>OS SAIDA SOS 134808/2026 / OS CADASTRADA GEDOC</t>
  </si>
  <si>
    <t>ENTREGA DE EMBALAGEM NORMAL/CSC0842482/305762002</t>
  </si>
  <si>
    <t>OS SAIDA SOS 134155/2026 / OS CADASTRADA GEDOC EM RASCUNHO INCOMPLETA</t>
  </si>
  <si>
    <t>DEVOLUCAO DE EMPRESTIMO/CSC0867395/306581174</t>
  </si>
  <si>
    <t>Vitória\ES</t>
  </si>
  <si>
    <t>EDIVITVitóriaIRON-LT1-ESViana</t>
  </si>
  <si>
    <t>CATALOGACAO DE ITEM AVULSO/CSC0859741/306214285</t>
  </si>
  <si>
    <t>EDIVITVitóriaN/AN/A</t>
  </si>
  <si>
    <t>INDEXACAO DE DOCUMENTO/CSC0859741/306214285</t>
  </si>
  <si>
    <t>DIGITALIZACAO DE DOCUMENTO ADMINISTRATIVO/CSC0859741/306214285</t>
  </si>
  <si>
    <t>FZ2E</t>
  </si>
  <si>
    <t>001238/2026</t>
  </si>
  <si>
    <t>COLETA DE EMBALAGEM/CSC0867366/306570061</t>
  </si>
  <si>
    <t>GHX2</t>
  </si>
  <si>
    <t>001241/2026</t>
  </si>
  <si>
    <t>COLETA DE EMBALAGEM/CSC0867384/306570940</t>
  </si>
  <si>
    <t>MATERIAL PARA ARQUIVAMENTO/CSC0868350/306603818</t>
  </si>
  <si>
    <t>Conforme informado pelo Phablo via WXTB, atend. Concluído em 29/07 a pedido da cliente</t>
  </si>
  <si>
    <t>ENTREGA DE EMBALAGEM NORMAL/CSC0851387/305920445</t>
  </si>
  <si>
    <t>cliente relatou em 22/07 que o atendimento está pendente</t>
  </si>
  <si>
    <t>001049/2026</t>
  </si>
  <si>
    <t>COLETA DE EMBALAGEM/CSC0845266/305732688</t>
  </si>
  <si>
    <t>INDEXACAO DE DOCUMENTO/CSC0861719/306564185</t>
  </si>
  <si>
    <t>DIGITALIZACAO DE DOCUMENTO ADMINISTRATIVO/CSC0861719/306564185</t>
  </si>
  <si>
    <t>DIGITALIZACAO DE DOCUMENTO ADMINISTRATIVO/CSC0861719/306533109</t>
  </si>
  <si>
    <t>INDEXACAO DE DOCUMENTO/CSC0861719/306533109</t>
  </si>
  <si>
    <t>CATALOGACAO DE ITEM AVULSO/CSC0861719/306533109</t>
  </si>
  <si>
    <t>CATALOGACAO DE ITEM AVULSO/CSC0861719/306564185</t>
  </si>
  <si>
    <t>CATALOGACAO DE ITEM AVULSO/CSC0861719/306535255</t>
  </si>
  <si>
    <t>DIGITALIZACAO DE DOCUMENTO ADMINISTRATIVO/CSC0861719/306535255</t>
  </si>
  <si>
    <t>INDEXACAO DE DOCUMENTO/CSC0861719/306535255</t>
  </si>
  <si>
    <t>MATERIAL PARA ARQUIVAMENTO/CSC0869487/306604758</t>
  </si>
  <si>
    <t>MATERIAL PARA ARQUIVAMENTO/CSC0868711/306605481</t>
  </si>
  <si>
    <t>001198/2026</t>
  </si>
  <si>
    <t>COLETA DE EMBALAGEM/CSC0862849/306519746</t>
  </si>
  <si>
    <t>001240/2026</t>
  </si>
  <si>
    <t>COLETA DE EMBALAGEM/CSC0868707/306588463</t>
  </si>
  <si>
    <t>EQAC</t>
  </si>
  <si>
    <t>001204/2026</t>
  </si>
  <si>
    <t>COLETA DE EMBALAGEM/CSC0857304/306106265</t>
  </si>
  <si>
    <t>FF9T</t>
  </si>
  <si>
    <t>MATERIAL PARA ARQUIVAMENTO/CSC0844540/305714708</t>
  </si>
  <si>
    <t>MATERIAL PARA ARQUIVAMENTO/CSC0853172/305960140</t>
  </si>
  <si>
    <t>CATALOGACAO DE ITEM AVULSO/CSC0866463/306572026</t>
  </si>
  <si>
    <t>306224389 OS CANCELADA / OS CADASTRADA GEDOC</t>
  </si>
  <si>
    <t>DEVOLUCAO DE EMPRESTIMO/CSC0860561/306488844</t>
  </si>
  <si>
    <t>FD39</t>
  </si>
  <si>
    <t>MATERIAL PARA ARQUIVAMENTO/CSC0855279/306019173</t>
  </si>
  <si>
    <t>MATERIAL PARA ARQUIVAMENTO/CSC0855282/306034649</t>
  </si>
  <si>
    <t>OS 306046935 o mesmo será encaminhado em substituição ao pedido SKP 306046629 que não foi integrado devido dificuldades técnicas no sistema</t>
  </si>
  <si>
    <t>ENTREGA DE EMBALAGEM EXPRESSO/CSC0855885/306046935</t>
  </si>
  <si>
    <t>IRON-LT1\ENTREGA DE EMBALAGEM EXPRESSO\B</t>
  </si>
  <si>
    <t>001065/2026</t>
  </si>
  <si>
    <t>COLETA DE EMBALAGEM/CSC0845032/305732535</t>
  </si>
  <si>
    <t>001119/2026</t>
  </si>
  <si>
    <t>COLETA DE EMBALAGEM/CSC0845034/305732558</t>
  </si>
  <si>
    <t>CMD4</t>
  </si>
  <si>
    <t>OS SAIDA SOS 134202/2026 / OS CADASTRADA GEDOC</t>
  </si>
  <si>
    <t>ENTREGA DE EMBALAGEM NORMAL/CSC0793196/305890959</t>
  </si>
  <si>
    <t>MATERIAL PARA ARQUIVAMENTO/CSC0869374/306603820</t>
  </si>
  <si>
    <t>MATERIAL PARA ARQUIVAMENTO/CSC0869373/306603820</t>
  </si>
  <si>
    <t>MATERIAL PARA ARQUIVAMENTO/CSC0869371/306603820</t>
  </si>
  <si>
    <t>DEVOLUCAO DE EMPRESTIMO/CSC0862818/306532552</t>
  </si>
  <si>
    <t>001224/2026</t>
  </si>
  <si>
    <t>COLETA DE EMBALAGEM/CSC0862797/306519202</t>
  </si>
  <si>
    <t>MATERIAL PARA ARQUIVAMENTO/CSC0862807/306520214</t>
  </si>
  <si>
    <t>MATERIAL PARA ARQUIVAMENTO/CSC0862804/306520214</t>
  </si>
  <si>
    <t>MATERIAL PARA ARQUIVAMENTO/CSC0862801/306520214</t>
  </si>
  <si>
    <t>001262/2026</t>
  </si>
  <si>
    <t>COLETA DE EMBALAGEM/CSC0872330/306603819</t>
  </si>
  <si>
    <t>FO2H</t>
  </si>
  <si>
    <t>001199/2026</t>
  </si>
  <si>
    <t>COLETA DE EMBALAGEM/CSC0856083/306044284</t>
  </si>
  <si>
    <t>ENTREGA DE EMBALAGEM NORMAL/CSC0858837/306159283</t>
  </si>
  <si>
    <t>imagens disponibilizadas aguardando OS</t>
  </si>
  <si>
    <t>CX00120G40429292SOS</t>
  </si>
  <si>
    <t>CATALOGACAO DE ITEM AVULSO/CSC0854205/306015934</t>
  </si>
  <si>
    <t>DIGITALIZACAO DE DOCUMENTO ADMINISTRATIVO/CSC0854205/306015934</t>
  </si>
  <si>
    <t>INDEXACAO DE DOCUMENTO/CSC0854205/306015934</t>
  </si>
  <si>
    <t>CX00120G60186827SOS</t>
  </si>
  <si>
    <t>CATALOGACAO DE ITEM AVULSO/CSC0851828/305949156</t>
  </si>
  <si>
    <t>INDEXACAO DE DOCUMENTO/CSC0851828/305949156</t>
  </si>
  <si>
    <t>DIGITALIZACAO DE DOCUMENTO ADMINISTRATIVO/CSC0851828/305949156</t>
  </si>
  <si>
    <t>FLIX</t>
  </si>
  <si>
    <t>001159/2026</t>
  </si>
  <si>
    <t>COLETA DE EMBALAGEM/CSC0849274/305864397</t>
  </si>
  <si>
    <t>DIGITALIZACAO DE DOCUMENTO ADMINISTRATIVO/CSC0866463/306572026</t>
  </si>
  <si>
    <t>INDEXACAO DE DOCUMENTO/CSC0866463/306572026</t>
  </si>
  <si>
    <t>ENTREGA DE EMBALAGEM NORMAL/CSC0862170/306513930</t>
  </si>
  <si>
    <t>CX00120G40217228SOS</t>
  </si>
  <si>
    <t>INDEXACAO DE DOCUMENTO/CSC0861821/306508954</t>
  </si>
  <si>
    <t>ENTREGA DE EMBALAGEM EXPRESSO/CSC0859864/306196887</t>
  </si>
  <si>
    <t>ENTREGA DE EMBALAGEM NORMAL/CSC0861352/306493991</t>
  </si>
  <si>
    <t>DIGITALIZACAO DE DOCUMENTO ADMINISTRATIVO/CSC0861821/306508954</t>
  </si>
  <si>
    <t>CATALOGACAO DE ITEM AVULSO/CSC0861821/306508954</t>
  </si>
  <si>
    <t>GA2S</t>
  </si>
  <si>
    <t>DIGITALIZACAO DE DOCUMENTO ADMINISTRATIVO/CSC0865478/0058-2026</t>
  </si>
  <si>
    <t>CATALOGACAO DE ITEM AVULSO/CSC0869998/0073-2026</t>
  </si>
  <si>
    <t>INDEXACAO DE DOCUMENTO/CSC0869998/0073-2026</t>
  </si>
  <si>
    <t>DIGITALIZACAO DE DOCUMENTO ADMINISTRATIVO/CSC0869998/0073-2026</t>
  </si>
  <si>
    <t>CATALOGACAO DE ITEM AVULSO/CSC0869445/0070-2026</t>
  </si>
  <si>
    <t>DIGITALIZACAO DE DOCUMENTO ADMINISTRATIVO/CSC0867291/0063-2026</t>
  </si>
  <si>
    <t>INDEXACAO DE DOCUMENTO/CSC0869445/0070-2026</t>
  </si>
  <si>
    <t>CATALOGACAO DE ITEM AVULSO/CSC0869428/0068-2026</t>
  </si>
  <si>
    <t>INDEXACAO DE DOCUMENTO/CSC0869428/0068-2026</t>
  </si>
  <si>
    <t>DIGITALIZACAO DE DOCUMENTO ADMINISTRATIVO/CSC0869428/0068-2026</t>
  </si>
  <si>
    <t>DIGITALIZACAO DE DOCUMENTO ADMINISTRATIVO/CSC0867175/0062-2026</t>
  </si>
  <si>
    <t>INDEXACAO DE DOCUMENTO/CSC0867175/0062-2026</t>
  </si>
  <si>
    <t>CATALOGACAO DE ITEM AVULSO/CSC0867291/0063-2026</t>
  </si>
  <si>
    <t>INDEXACAO DE DOCUMENTO/CSC0867291/0063-2026</t>
  </si>
  <si>
    <t>CATALOGACAO DE ITEM AVULSO/CSC0867175/0062-2026</t>
  </si>
  <si>
    <t>DIGITALIZACAO DE DOCUMENTO ADMINISTRATIVO/CSC0869445/0070-2026</t>
  </si>
  <si>
    <t>CX00120G70399943SOS</t>
  </si>
  <si>
    <t>DIGITALIZACAO DE DOCUMENTO ADMINISTRATIVO/CSC0811759/0028-2026</t>
  </si>
  <si>
    <t>MATERIAL PARA ARQUIVAMENTO/CSC0851630/000028/2026</t>
  </si>
  <si>
    <t>PA-LT2\MATERIAL PARA ARQUIVAMENTO\A</t>
  </si>
  <si>
    <t>001061/2026</t>
  </si>
  <si>
    <t>COLETA DE EMBALAGEM/CSC0847315/ARQ-00029-2026</t>
  </si>
  <si>
    <t>001091/2026</t>
  </si>
  <si>
    <t>COLETA DE EMBALAGEM/CSC0843036/ARQ-00028-2026</t>
  </si>
  <si>
    <t>CX00120G70413239SOS</t>
  </si>
  <si>
    <t>CATALOGACAO DE ITEM AVULSO/CSC0862127/0053-2026</t>
  </si>
  <si>
    <t>INDEXACAO DE DOCUMENTO/CSC0862127/0053-2026</t>
  </si>
  <si>
    <t>DIGITALIZACAO DE DOCUMENTO ADMINISTRATIVO/CSC0862127/0053-2026</t>
  </si>
  <si>
    <t>OS atendida parcialmente</t>
  </si>
  <si>
    <t>CX00120G70265446SOS</t>
  </si>
  <si>
    <t>CATALOGACAO DE ITEM AVULSO/CSC0854397/0045-2026</t>
  </si>
  <si>
    <t>INDEXACAO DE DOCUMENTO/CSC0854397/0045-2026</t>
  </si>
  <si>
    <t>DIGITALIZACAO DE DOCUMENTO ADMINISTRATIVO/CSC0854397/0045-2026</t>
  </si>
  <si>
    <t>136887/2026 - saída definitiva SOS DOCS</t>
  </si>
  <si>
    <t>CX00120G70383229SOS</t>
  </si>
  <si>
    <t>CATALOGACAO DE ITEM AVULSO/CSC0853365/0047-2026</t>
  </si>
  <si>
    <t>INDEXACAO DE DOCUMENTO/CSC0853365/0047-2026</t>
  </si>
  <si>
    <t>DIGITALIZACAO DE DOCUMENTO ADMINISTRATIVO/CSC0853365/0047-2026</t>
  </si>
  <si>
    <t>CATALOGACAO DE ITEM AVULSO/CSC0853037/0043-2026</t>
  </si>
  <si>
    <t>INDEXACAO DE DOCUMENTO/CSC0853037/0043-2026</t>
  </si>
  <si>
    <t>DIGITALIZACAO DE DOCUMENTO ADMINISTRATIVO/CSC0853037/0043-2026</t>
  </si>
  <si>
    <t>136840/2026 - saída definitiva SOS DOCS</t>
  </si>
  <si>
    <t>CX00120G70413291SOS</t>
  </si>
  <si>
    <t>CATALOGACAO DE ITEM AVULSO/CSC0853026/0046-2026</t>
  </si>
  <si>
    <t>INDEXACAO DE DOCUMENTO/CSC0853026/0046-2026</t>
  </si>
  <si>
    <t>DIGITALIZACAO DE DOCUMENTO ADMINISTRATIVO/CSC0853026/0046-2026</t>
  </si>
  <si>
    <t>Caixa CX00120G70265440SOS com os mesmos arquivos</t>
  </si>
  <si>
    <t>CX00120G70265448SOS</t>
  </si>
  <si>
    <t>CATALOGACAO DE ITEM AVULSO/CSC0825054/0035-2026</t>
  </si>
  <si>
    <t>INDEXACAO DE DOCUMENTO/CSC0825054/0035-2026</t>
  </si>
  <si>
    <t>DIGITALIZACAO DE DOCUMENTO ADMINISTRATIVO/CSC0825054/0035-2026</t>
  </si>
  <si>
    <t>Caixa CX00120G70265448SOS com os mesmos arquivos</t>
  </si>
  <si>
    <t>CX00120G70265440SOS</t>
  </si>
  <si>
    <t>CATALOGACAO DE ITEM AVULSO/CSC0811759/0028-2026</t>
  </si>
  <si>
    <t>INDEXACAO DE DOCUMENTO/CSC0811759/0028-2026</t>
  </si>
  <si>
    <t>TBVN</t>
  </si>
  <si>
    <t>12000024558/CX0012000024558SOS</t>
  </si>
  <si>
    <t>DIGITALIZACAO DE DOCUMENTO ADMINISTRATIVO/CSC0854882/0048-2026</t>
  </si>
  <si>
    <t>GMUA</t>
  </si>
  <si>
    <t>MATERIAL PARA ARQUIVAMENTO/CSC0847689/000027/2026</t>
  </si>
  <si>
    <t>INDEXACAO DE DOCUMENTO/CSC0854882/0048-2026</t>
  </si>
  <si>
    <t>12000024559/CX0012000024559SOS</t>
  </si>
  <si>
    <t>MATERIAL PARA ARQUIVAMENTO/CSC0846393/000026/2026</t>
  </si>
  <si>
    <t>120G70265436 /CX00120G70265436SOS</t>
  </si>
  <si>
    <t>CATALOGACAO DE ITEM AVULSO/CSC0870067/0069-2026</t>
  </si>
  <si>
    <t>INDEXACAO DE DOCUMENTO/CSC0870067/0069-2026</t>
  </si>
  <si>
    <t>DIGITALIZACAO DE DOCUMENTO ADMINISTRATIVO/CSC0870067/0069-2026</t>
  </si>
  <si>
    <t>0022/15/	CX00120G70131085SOS</t>
  </si>
  <si>
    <t>CATALOGACAO DE ITEM AVULSO/CSC0867283/0065-2026</t>
  </si>
  <si>
    <t>INDEXACAO DE DOCUMENTO/CSC0867283/0065-2026</t>
  </si>
  <si>
    <t>DIGITALIZACAO DE DOCUMENTO ADMINISTRATIVO/CSC0867283/0065-2026</t>
  </si>
  <si>
    <t>CX00120G70398485SOS</t>
  </si>
  <si>
    <t>CATALOGACAO DE ITEM AVULSO/CSC0867179/0061-2026</t>
  </si>
  <si>
    <t>INDEXACAO DE DOCUMENTO/CSC0867179/0061-2026</t>
  </si>
  <si>
    <t>DIGITALIZACAO DE DOCUMENTO ADMINISTRATIVO/CSC0867179/0061-2026</t>
  </si>
  <si>
    <t>INDEXACAO DE DOCUMENTO/CSC0865478/0058-2026</t>
  </si>
  <si>
    <t xml:space="preserve">20131269387/CX00120G70135364SOS	</t>
  </si>
  <si>
    <t>CATALOGACAO DE ITEM AVULSO/CSC0856319/0050-2026</t>
  </si>
  <si>
    <t>INDEXACAO DE DOCUMENTO/CSC0856319/0050-2026</t>
  </si>
  <si>
    <t>DIGITALIZACAO DE DOCUMENTO ADMINISTRATIVO/CSC0856319/0050-2026</t>
  </si>
  <si>
    <t>2013134311/CX00120G70095391SOS</t>
  </si>
  <si>
    <t>CATALOGACAO DE ITEM AVULSO/CSC0856318/0049-2026</t>
  </si>
  <si>
    <t>INDEXACAO DE DOCUMENTO/CSC0856318/0049-2026</t>
  </si>
  <si>
    <t>DIGITALIZACAO DE DOCUMENTO ADMINISTRATIVO/CSC0856318/0049-2026</t>
  </si>
  <si>
    <t>CX00120G70278126SOS</t>
  </si>
  <si>
    <t>CATALOGACAO DE ITEM AVULSO/CSC0854882/0048-2026</t>
  </si>
  <si>
    <t>CX0012000058987SOS</t>
  </si>
  <si>
    <t>CATALOGACAO DE ITEM AVULSO/CSC0865478/0058-2026</t>
  </si>
  <si>
    <t>Linha de Serviço</t>
  </si>
  <si>
    <t>Lote 1-ES</t>
  </si>
  <si>
    <t>Tubo de Engenharia</t>
  </si>
  <si>
    <t>L 10 X P 30</t>
  </si>
  <si>
    <t>26/07/2026  à  25/08/2026</t>
  </si>
  <si>
    <t>CSC0860381</t>
  </si>
  <si>
    <t>306342113</t>
  </si>
  <si>
    <t>CX0012000055672SOS</t>
  </si>
  <si>
    <t>CATALOGACAO DE ITEM AVULSO/CSC0860381/306342113</t>
  </si>
  <si>
    <t>INDEXACAO DE DOCUMENTO/CSC0860381/306342113</t>
  </si>
  <si>
    <t>DIGITALIZACAO DE DOCUMENTO ADMINISTRATIVO/CSC0860381/306342113</t>
  </si>
  <si>
    <t>Rótulos de Linha</t>
  </si>
  <si>
    <t>(vazio)</t>
  </si>
  <si>
    <t>Total Geral</t>
  </si>
  <si>
    <t>Rótulos de Coluna</t>
  </si>
  <si>
    <t>Soma de QExec</t>
  </si>
  <si>
    <t>Soma de Qtd.
Atendida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</si>
  <si>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</si>
  <si>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</si>
  <si>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</si>
  <si>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</si>
  <si>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</si>
  <si>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</si>
  <si>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</si>
  <si>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</si>
  <si>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</si>
  <si>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</si>
  <si>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</si>
  <si>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</si>
  <si>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</si>
  <si>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</si>
  <si>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</si>
  <si>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</si>
  <si>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</si>
  <si>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</si>
  <si>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</si>
  <si>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</si>
  <si>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</si>
  <si>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</si>
  <si>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</si>
  <si>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</si>
  <si>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</si>
  <si>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</si>
  <si>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Registros totais: 481_x000D_
Diferenca solicitado x atendido: 0,00_x000D_
Fora do prazo: 0_x000D_
Consulte a aba DADOS para auditoria detalhada.</t>
  </si>
  <si>
    <t>? Concluído em 23/09/2026 02:26:58 — 91 consulta(s) atualizada(s) com sucesso.</t>
  </si>
  <si>
    <t>4600687006-PLA-MemoriaPetrobras-PA-LT2-BA_23092026_022724.xlsx</t>
  </si>
  <si>
    <t>4600686987-PLA-MemoriaPetrobras-IRON-LT1-RJ_23092026_022725.xlsx</t>
  </si>
  <si>
    <t>4600686987-PLA-MemoriaPetrobras-IRON-LT1-SP_23092026_022726.xlsx</t>
  </si>
  <si>
    <t>4600686987-PLA-MemoriaPetrobras-IRON-LT1-ES_23092026_022727.xlsx</t>
  </si>
  <si>
    <t>Ultima atualizacao: 23/09/2026 02:28</t>
  </si>
  <si>
    <t>Linha Base</t>
  </si>
  <si>
    <t>Atividade</t>
  </si>
  <si>
    <t>Severidade</t>
  </si>
  <si>
    <t>Regra / Campo</t>
  </si>
  <si>
    <t>ALERTA</t>
  </si>
  <si>
    <t>Cronologia de Datas</t>
  </si>
  <si>
    <t>RELATORIO DE AUDITORIA E LOG DE CRITICAS - MEDICAO PETROBRAS</t>
  </si>
  <si>
    <t>Base Auditada: DADOS | Data/Hora da Execucao: 24/09/2026 00:18:32</t>
  </si>
  <si>
    <t>Codigo OS</t>
  </si>
  <si>
    <t>Cod. Solicitacao</t>
  </si>
  <si>
    <t>Descricao Detalhada da Inconsistencia</t>
  </si>
  <si>
    <t>Divergencia de Qtd</t>
  </si>
  <si>
    <t>Qtd atendida (2) e superior a solicitada (1)</t>
  </si>
  <si>
    <t>CRITICO</t>
  </si>
  <si>
    <t>Data de fechamento (06/08/2026 09:20) e ANTERIOR a data de abertura (06/08/2026 10:20)</t>
  </si>
  <si>
    <t>Duplicidade de Registro</t>
  </si>
  <si>
    <t>Combinacao repetida de Atividade + Solicitacao + OS (primeira ocorrencia na linha 98)</t>
  </si>
  <si>
    <t>Combinacao repetida de Atividade + Solicitacao + OS (primeira ocorrencia na linha 107)</t>
  </si>
  <si>
    <t>Combinacao repetida de Atividade + Solicitacao + OS (primeira ocorrencia na linha 114)</t>
  </si>
  <si>
    <t>Combinacao repetida de Atividade + Solicitacao + OS (primeira ocorrencia na linha 125)</t>
  </si>
  <si>
    <t>Combinacao repetida de Atividade + Solicitacao + OS (primeira ocorrencia na linha 128)</t>
  </si>
  <si>
    <t>Qtd atendida (26) e superior a solicitada (1)</t>
  </si>
  <si>
    <t>Qtd atendida (13) e superior a solicitada (1)</t>
  </si>
  <si>
    <t>Combinacao repetida de Atividade + Solicitacao + OS (primeira ocorrencia na linha 131)</t>
  </si>
  <si>
    <t>Combinacao repetida de Atividade + Solicitacao + OS (primeira ocorrencia na linha 136)</t>
  </si>
  <si>
    <t>Combinacao repetida de Atividade + Solicitacao + OS (primeira ocorrencia na linha 139)</t>
  </si>
  <si>
    <t>Combinacao repetida de Atividade + Solicitacao + OS (primeira ocorrencia na linha 152)</t>
  </si>
  <si>
    <t>Combinacao repetida de Atividade + Solicitacao + OS (primeira ocorrencia na linha 166)</t>
  </si>
  <si>
    <t>Combinacao repetida de Atividade + Solicitacao + OS (primeira ocorrencia na linha 175)</t>
  </si>
  <si>
    <t>Combinacao repetida de Atividade + Solicitacao + OS (primeira ocorrencia na linha 188)</t>
  </si>
  <si>
    <t>Combinacao repetida de Atividade + Solicitacao + OS (primeira ocorrencia na linha 198)</t>
  </si>
  <si>
    <t>Combinacao repetida de Atividade + Solicitacao + OS (primeira ocorrencia na linha 200)</t>
  </si>
  <si>
    <t>Combinacao repetida de Atividade + Solicitacao + OS (primeira ocorrencia na linha 207)</t>
  </si>
  <si>
    <t>Combinacao repetida de Atividade + Solicitacao + OS (primeira ocorrencia na linha 210)</t>
  </si>
  <si>
    <t>Combinacao repetida de Atividade + Solicitacao + OS (primeira ocorrencia na linha 213)</t>
  </si>
  <si>
    <t>Combinacao repetida de Atividade + Solicitacao + OS (primeira ocorrencia na linha 216)</t>
  </si>
  <si>
    <t>Combinacao repetida de Atividade + Solicitacao + OS (primeira ocorrencia na linha 218)</t>
  </si>
  <si>
    <t>Combinacao repetida de Atividade + Solicitacao + OS (primeira ocorrencia na linha 220)</t>
  </si>
  <si>
    <t>Qtd atendida (736) e superior a solicitada (1)</t>
  </si>
  <si>
    <t>Qtd atendida (60) e superior a solicitada (1)</t>
  </si>
  <si>
    <t>Combinacao repetida de Atividade + Solicitacao + OS (primeira ocorrencia na linha 223)</t>
  </si>
  <si>
    <t>Combinacao repetida de Atividade + Solicitacao + OS (primeira ocorrencia na linha 226)</t>
  </si>
  <si>
    <t>Combinacao repetida de Atividade + Solicitacao + OS (primeira ocorrencia na linha 228)</t>
  </si>
  <si>
    <t>Combinacao repetida de Atividade + Solicitacao + OS (primeira ocorrencia na linha 230)</t>
  </si>
  <si>
    <t>Combinacao repetida de Atividade + Solicitacao + OS (primeira ocorrencia na linha 254)</t>
  </si>
  <si>
    <t>Combinacao repetida de Atividade + Solicitacao + OS (primeira ocorrencia na linha 259)</t>
  </si>
  <si>
    <t>Combinacao repetida de Atividade + Solicitacao + OS (primeira ocorrencia na linha 264)</t>
  </si>
  <si>
    <t>Combinacao repetida de Atividade + Solicitacao + OS (primeira ocorrencia na linha 331)</t>
  </si>
  <si>
    <t>Combinacao repetida de Atividade + Solicitacao + OS (primeira ocorrencia na linha 335)</t>
  </si>
  <si>
    <t>Combinacao repetida de Atividade + Solicitacao + OS (primeira ocorrencia na linha 343)</t>
  </si>
  <si>
    <t>Combinacao repetida de Atividade + Solicitacao + OS (primeira ocorrencia na linha 345)</t>
  </si>
  <si>
    <t>Combinacao repetida de Atividade + Solicitacao + OS (primeira ocorrencia na linha 348)</t>
  </si>
  <si>
    <t>Combinacao repetida de Atividade + Solicitacao + OS (primeira ocorrencia na linha 353)</t>
  </si>
  <si>
    <t>Combinacao repetida de Atividade + Solicitacao + OS (primeira ocorrencia na linha 359)</t>
  </si>
  <si>
    <t>Combinacao repetida de Atividade + Solicitacao + OS (primeira ocorrencia na linha 364)</t>
  </si>
  <si>
    <t>Combinacao repetida de Atividade + Solicitacao + OS (primeira ocorrencia na linha 444)</t>
  </si>
  <si>
    <t>Combinacao repetida de Atividade + Solicitacao + OS (primeira ocorrencia na linha 445)</t>
  </si>
  <si>
    <t>Combinacao repetida de Atividade + Solicitacao + OS (primeira ocorrencia na linha 446)</t>
  </si>
  <si>
    <t>Combinacao repetida de Atividade + Solicitacao + OS (primeira ocorrencia na linha 452)</t>
  </si>
  <si>
    <t>Combinacao repetida de Atividade + Solicitacao + OS (primeira ocorrencia na linha 454)</t>
  </si>
  <si>
    <t>Combinacao repetida de Atividade + Solicitacao + OS (primeira ocorrencia na linha 473)</t>
  </si>
  <si>
    <t>[ALERTA] Auditoria: 1 Criticos / 133 Alertas (24/09 00:18)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</si>
</sst>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[$-F400]h:mm:ss\ AM/PM"/>
    <numFmt numFmtId="167" formatCode="d/m/yy\ h:mm;@"/>
    <numFmt numFmtId="168" formatCode="0000"/>
    <numFmt numFmtId="169" formatCode="#,##0.000;[Red]#,##0.000"/>
    <numFmt numFmtId="170" formatCode="&quot;R$&quot;\ #,##0.00"/>
    <numFmt numFmtId="171" formatCode="_-&quot;R$&quot;\ * #,##0.00_-;\-&quot;R$&quot;\ * #,##0.00_-;_-&quot;R$&quot;\ * &quot;-&quot;??_-;_-@"/>
    <numFmt numFmtId="172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9"/>
      <color rgb="FF1B1B1B"/>
      <name val="Segoe UI"/>
      <family val="2"/>
    </font>
    <font>
      <b/>
      <sz val="9"/>
      <color rgb="FF12400E"/>
      <name val="Segoe UI"/>
      <family val="2"/>
    </font>
    <font>
      <b/>
      <sz val="11"/>
      <color rgb="FF1B1B1B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EE1E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EFFC6"/>
        <bgColor indexed="64"/>
      </patternFill>
    </fill>
  </fills>
  <borders count="46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" fillId="4" borderId="0" xfId="0" applyFont="1" applyFill="1"/>
    <xf numFmtId="0" fontId="0" fillId="7" borderId="0" xfId="0" applyFill="1"/>
    <xf numFmtId="168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9" fontId="17" fillId="0" borderId="0" xfId="0" applyNumberFormat="1" applyFont="1" applyAlignment="1">
      <alignment horizontal="left"/>
    </xf>
    <xf numFmtId="169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70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71" fontId="29" fillId="0" borderId="25" xfId="0" applyNumberFormat="1" applyFont="1" applyBorder="1" applyAlignment="1">
      <alignment horizontal="center" vertical="center"/>
    </xf>
    <xf numFmtId="171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71" fontId="29" fillId="0" borderId="0" xfId="0" applyNumberFormat="1" applyFont="1" applyAlignment="1">
      <alignment horizontal="right" vertical="center"/>
    </xf>
    <xf numFmtId="171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2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71" fontId="29" fillId="0" borderId="31" xfId="0" applyNumberFormat="1" applyFont="1" applyBorder="1" applyAlignment="1">
      <alignment horizontal="right" vertical="center"/>
    </xf>
    <xf numFmtId="171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71" fontId="29" fillId="0" borderId="25" xfId="0" applyNumberFormat="1" applyFont="1" applyBorder="1" applyAlignment="1">
      <alignment horizontal="right" vertical="center"/>
    </xf>
    <xf numFmtId="171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2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71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71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70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71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71" fontId="23" fillId="0" borderId="19" xfId="0" applyNumberFormat="1" applyFont="1" applyBorder="1" applyAlignment="1">
      <alignment vertical="center"/>
    </xf>
    <xf numFmtId="171" fontId="0" fillId="0" borderId="0" xfId="0" applyNumberFormat="1" applyAlignment="1">
      <alignment horizontal="center" vertical="center"/>
    </xf>
    <xf numFmtId="2" fontId="0" fillId="0" borderId="0" xfId="0" applyNumberFormat="1"/>
    <xf numFmtId="14" fontId="0" fillId="4" borderId="0" xfId="0" applyNumberFormat="1" applyFill="1"/>
    <xf numFmtId="22" fontId="0" fillId="4" borderId="0" xfId="0" applyNumberFormat="1" applyFill="1"/>
    <xf numFmtId="166" fontId="0" fillId="4" borderId="0" xfId="0" applyNumberFormat="1" applyFill="1"/>
    <xf numFmtId="170" fontId="0" fillId="0" borderId="0" xfId="0" applyNumberFormat="1"/>
    <xf numFmtId="0" fontId="3" fillId="10" borderId="0" xfId="0" applyFont="1" applyFill="1" applyAlignment="1">
      <alignment horizontal="center" vertical="center"/>
    </xf>
    <xf numFmtId="171" fontId="29" fillId="0" borderId="32" xfId="0" applyNumberFormat="1" applyFont="1" applyBorder="1" applyAlignment="1">
      <alignment horizontal="right" vertical="center"/>
    </xf>
    <xf numFmtId="171" fontId="29" fillId="0" borderId="22" xfId="0" applyNumberFormat="1" applyFont="1" applyBorder="1" applyAlignment="1">
      <alignment horizontal="right" vertical="center"/>
    </xf>
    <xf numFmtId="171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0" fontId="0" fillId="0" borderId="0" xfId="0" pivotButton="1"/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0" fillId="0" borderId="0" xfId="0"/>
    <xf numFmtId="0" fontId="36" fillId="16" borderId="0" xfId="0" applyFont="1" applyFill="1"/>
    <xf numFmtId="0" fontId="36" fillId="16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39" fillId="19" borderId="2" xfId="0" applyFont="1" applyFill="1" applyBorder="1" applyAlignment="1">
      <alignment vertical="center"/>
    </xf>
    <xf numFmtId="0" fontId="36" fillId="16" borderId="2" xfId="0" applyFont="1" applyFill="1" applyBorder="1" applyAlignment="1">
      <alignment vertical="center"/>
    </xf>
    <xf numFmtId="0" fontId="39" fillId="22" borderId="43" xfId="0" applyFont="1" applyFill="1" applyBorder="1" applyAlignment="1">
      <alignment vertical="center"/>
    </xf>
    <xf numFmtId="0" fontId="43" fillId="16" borderId="2" xfId="0" applyFont="1" applyFill="1" applyBorder="1" applyAlignment="1">
      <alignment vertical="center"/>
    </xf>
    <xf numFmtId="0" fontId="44" fillId="16" borderId="2" xfId="0" applyFont="1" applyFill="1" applyBorder="1" applyAlignment="1">
      <alignment vertical="center"/>
    </xf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3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40" fillId="19" borderId="36" xfId="0" applyFont="1" applyFill="1" applyBorder="1" applyAlignment="1">
      <alignment vertical="center"/>
    </xf>
    <xf numFmtId="0" fontId="36" fillId="21" borderId="44" xfId="0" applyFont="1" applyFill="1" applyBorder="1" applyAlignment="1">
      <alignment vertical="top" wrapText="1"/>
    </xf>
    <xf numFmtId="0" fontId="45" fillId="23" borderId="0" xfId="0" applyFont="1" applyFill="1" applyAlignment="1">
      <alignment vertical="center"/>
    </xf>
    <xf numFmtId="0" fontId="36" fillId="23" borderId="0" xfId="0" applyFont="1" applyFill="1" applyAlignment="1">
      <alignment vertical="center"/>
    </xf>
    <xf numFmtId="0" fontId="37" fillId="17" borderId="0" xfId="0" applyFont="1" applyFill="1" applyAlignment="1">
      <alignment horizontal="left" vertical="center"/>
    </xf>
    <xf numFmtId="0" fontId="38" fillId="18" borderId="35" xfId="0" applyFont="1" applyFill="1" applyBorder="1" applyAlignment="1">
      <alignment vertical="center"/>
    </xf>
    <xf numFmtId="0" fontId="36" fillId="18" borderId="35" xfId="0" applyFont="1" applyFill="1" applyBorder="1" applyAlignment="1">
      <alignment vertical="center"/>
    </xf>
    <xf numFmtId="3" fontId="42" fillId="20" borderId="37" xfId="0" applyNumberFormat="1" applyFont="1" applyFill="1" applyBorder="1" applyAlignment="1">
      <alignment horizontal="center" vertical="center"/>
    </xf>
    <xf numFmtId="0" fontId="36" fillId="20" borderId="38" xfId="0" applyFont="1" applyFill="1" applyBorder="1" applyAlignment="1">
      <alignment horizontal="center" vertical="center"/>
    </xf>
    <xf numFmtId="0" fontId="36" fillId="20" borderId="39" xfId="0" applyFont="1" applyFill="1" applyBorder="1" applyAlignment="1">
      <alignment horizontal="center" vertical="center"/>
    </xf>
    <xf numFmtId="4" fontId="42" fillId="20" borderId="37" xfId="0" applyNumberFormat="1" applyFont="1" applyFill="1" applyBorder="1" applyAlignment="1">
      <alignment horizontal="center" vertical="center"/>
    </xf>
    <xf numFmtId="49" fontId="42" fillId="20" borderId="37" xfId="0" applyNumberFormat="1" applyFont="1" applyFill="1" applyBorder="1" applyAlignment="1">
      <alignment horizontal="center" vertical="center"/>
    </xf>
    <xf numFmtId="3" fontId="42" fillId="21" borderId="40" xfId="0" applyNumberFormat="1" applyFont="1" applyFill="1" applyBorder="1" applyAlignment="1">
      <alignment horizontal="center" vertical="center"/>
    </xf>
    <xf numFmtId="0" fontId="36" fillId="21" borderId="41" xfId="0" applyFont="1" applyFill="1" applyBorder="1" applyAlignment="1">
      <alignment horizontal="center" vertical="center"/>
    </xf>
    <xf numFmtId="0" fontId="36" fillId="21" borderId="42" xfId="0" applyFont="1" applyFill="1" applyBorder="1" applyAlignment="1">
      <alignment horizontal="center" vertical="center"/>
    </xf>
    <xf numFmtId="0" fontId="46" fillId="24" borderId="0" xfId="0" applyFont="1" applyFill="1" applyAlignment="1">
      <alignment horizontal="center" vertical="center"/>
    </xf>
    <xf numFmtId="0" fontId="47" fillId="0" borderId="0" xfId="0" applyFont="1"/>
    <xf numFmtId="0" fontId="48" fillId="25" borderId="0" xfId="0" applyFont="1" applyFill="1" applyAlignment="1">
      <alignment horizontal="center" vertical="center"/>
    </xf>
    <xf numFmtId="0" fontId="43" fillId="0" borderId="45" xfId="0" applyFont="1" applyFill="1" applyBorder="1" applyAlignment="1">
      <alignment vertical="center"/>
    </xf>
    <xf numFmtId="0" fontId="43" fillId="27" borderId="45" xfId="0" applyFont="1" applyFill="1" applyBorder="1" applyAlignment="1">
      <alignment vertical="center"/>
    </xf>
    <xf numFmtId="0" fontId="43" fillId="0" borderId="45" xfId="0" applyFont="1" applyFill="1" applyBorder="1" applyAlignment="1">
      <alignment horizontal="center" vertical="center"/>
    </xf>
    <xf numFmtId="0" fontId="43" fillId="27" borderId="45" xfId="0" applyFont="1" applyFill="1" applyBorder="1" applyAlignment="1">
      <alignment horizontal="center" vertical="center"/>
    </xf>
    <xf numFmtId="0" fontId="49" fillId="27" borderId="45" xfId="0" applyFont="1" applyFill="1" applyBorder="1" applyAlignment="1">
      <alignment horizontal="center" vertical="center"/>
    </xf>
    <xf numFmtId="0" fontId="50" fillId="27" borderId="45" xfId="0" applyFont="1" applyFill="1" applyBorder="1" applyAlignment="1">
      <alignment horizontal="center" vertical="center"/>
    </xf>
    <xf numFmtId="0" fontId="50" fillId="28" borderId="45" xfId="0" applyFont="1" applyFill="1" applyBorder="1" applyAlignment="1">
      <alignment horizontal="center" vertical="center"/>
    </xf>
    <xf numFmtId="0" fontId="51" fillId="26" borderId="0" xfId="0" applyFont="1" applyFill="1"/>
  </cellXfs>
  <cellStyles count="2">
    <cellStyle name="Hiperlink" xfId="1" builtinId="8"/>
    <cellStyle name="Normal" xfId="0" builtinId="0"/>
  </cellStyles>
  <dxfs count="287">
    <dxf>
      <numFmt numFmtId="2" formatCode="0.00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8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[$-F400]h:mm:ss\ AM/PM"/>
    </dxf>
    <dxf>
      <numFmt numFmtId="19" formatCode="dd/mm/yyyy"/>
    </dxf>
    <dxf>
      <numFmt numFmtId="166" formatCode="[$-F400]h:mm:ss\ AM/PM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11</xdr:row>
          <xdr:rowOff>419100</xdr:rowOff>
        </xdr:from>
        <xdr:to>
          <xdr:col>8</xdr:col>
          <xdr:colOff>411480</xdr:colOff>
          <xdr:row>13</xdr:row>
          <xdr:rowOff>7620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5EFFE2D-0A5C-0F65-1149-2A446003B542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DE7AFE5-9EF8-BAEB-0015-869482D55451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27047AA-4630-9FD3-C2AA-5E345C3546EA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7C3EF2D-371E-A03E-A807-239C07945020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5CCD721-A5D4-C9EC-F53E-D42E80204721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lmo Pinheiro Sym - PrestServ" refreshedDate="46261.957683680557" createdVersion="8" refreshedVersion="8" minRefreshableVersion="3" recordCount="496" xr:uid="{DD0A620D-DEC5-4A54-9ABB-428EC8F9E7E9}">
  <cacheSource type="worksheet">
    <worksheetSource ref="A1:BE1048576" sheet="Painel_T2M"/>
  </cacheSource>
  <cacheFields count="57">
    <cacheField name="Período_x000a_faturamento" numFmtId="0">
      <sharedItems containsNonDate="0" containsDate="1" containsString="0" containsBlank="1" minDate="2026-07-27T00:00:00" maxDate="2026-08-04T00:00:00"/>
    </cacheField>
    <cacheField name="Situação" numFmtId="0">
      <sharedItems containsBlank="1"/>
    </cacheField>
    <cacheField name="Contrato" numFmtId="0">
      <sharedItems containsBlank="1"/>
    </cacheField>
    <cacheField name="Descrição da atividade" numFmtId="0">
      <sharedItems containsBlank="1"/>
    </cacheField>
    <cacheField name="Item" numFmtId="0">
      <sharedItems containsBlank="1"/>
    </cacheField>
    <cacheField name="Aplicação" numFmtId="0">
      <sharedItems containsBlank="1"/>
    </cacheField>
    <cacheField name="Código da_x000a_solicitação" numFmtId="0">
      <sharedItems containsBlank="1"/>
    </cacheField>
    <cacheField name="Chave_x000a_solicitante" numFmtId="0">
      <sharedItems containsBlank="1"/>
    </cacheField>
    <cacheField name="Gerência solicitante" numFmtId="0">
      <sharedItems containsBlank="1"/>
    </cacheField>
    <cacheField name="Qtd._x000a_Solicitada" numFmtId="0">
      <sharedItems containsString="0" containsBlank="1" containsNumber="1" containsInteger="1" minValue="1" maxValue="3171"/>
    </cacheField>
    <cacheField name="Qtd._x000a_Atendida" numFmtId="0">
      <sharedItems containsString="0" containsBlank="1" containsNumber="1" containsInteger="1" minValue="1" maxValue="3171"/>
    </cacheField>
    <cacheField name="Código OS" numFmtId="0">
      <sharedItems containsBlank="1"/>
    </cacheField>
    <cacheField name="Data solicitação" numFmtId="0">
      <sharedItems containsNonDate="0" containsDate="1" containsString="0" containsBlank="1" minDate="2026-05-14T09:12:27" maxDate="2026-08-21T07:24:58"/>
    </cacheField>
    <cacheField name="Prazo_x000a_aplicação" numFmtId="0">
      <sharedItems containsNonDate="0" containsDate="1" containsString="0" containsBlank="1" minDate="2026-05-21T09:12:00" maxDate="2026-08-28T08:00:00"/>
    </cacheField>
    <cacheField name="D. abertura" numFmtId="0">
      <sharedItems containsNonDate="0" containsDate="1" containsString="0" containsBlank="1" minDate="2026-06-03T15:23:00" maxDate="2026-08-24T09:23:03"/>
    </cacheField>
    <cacheField name="D. fechamento" numFmtId="0">
      <sharedItems containsNonDate="0" containsDate="1" containsString="0" containsBlank="1" minDate="2026-07-09T17:44:27" maxDate="2026-08-25T07:19:00"/>
    </cacheField>
    <cacheField name="Prazo combinado" numFmtId="0">
      <sharedItems containsNonDate="0" containsDate="1" containsString="0" containsBlank="1" minDate="2026-07-21T11:40:00" maxDate="2026-08-22T00:00:00"/>
    </cacheField>
    <cacheField name="Obs. Sigla" numFmtId="0">
      <sharedItems containsBlank="1"/>
    </cacheField>
    <cacheField name="Localidade" numFmtId="0">
      <sharedItems containsBlank="1"/>
    </cacheField>
    <cacheField name="Comentários" numFmtId="0">
      <sharedItems containsBlank="1"/>
    </cacheField>
    <cacheField name="Observações" numFmtId="0">
      <sharedItems containsBlank="1"/>
    </cacheField>
    <cacheField name="Centro" numFmtId="0">
      <sharedItems containsBlank="1"/>
    </cacheField>
    <cacheField name="Código Centro" numFmtId="0">
      <sharedItems containsString="0" containsBlank="1" containsNumber="1" containsInteger="1" minValue="50" maxValue="2940"/>
    </cacheField>
    <cacheField name="Município" numFmtId="0">
      <sharedItems containsBlank="1"/>
    </cacheField>
    <cacheField name="UF" numFmtId="0">
      <sharedItems containsBlank="1"/>
    </cacheField>
    <cacheField name="ValidarGalpao" numFmtId="0">
      <sharedItems containsBlank="1"/>
    </cacheField>
    <cacheField name="ObsSiglaGalpao" numFmtId="0">
      <sharedItems containsNonDate="0" containsString="0" containsBlank="1"/>
    </cacheField>
    <cacheField name="Contrato.1" numFmtId="0">
      <sharedItems containsBlank="1" count="5">
        <s v="IRON-LT1-SP"/>
        <s v="IRON-LT1-RJ"/>
        <s v="IRON-LT1-ES"/>
        <s v="PA-LT2-BA"/>
        <m/>
      </sharedItems>
    </cacheField>
    <cacheField name="Galpão" numFmtId="0">
      <sharedItems containsBlank="1"/>
    </cacheField>
    <cacheField name="Galpãp_Cidade" numFmtId="0">
      <sharedItems containsBlank="1"/>
    </cacheField>
    <cacheField name="Galpãp_UF" numFmtId="0">
      <sharedItems containsBlank="1"/>
    </cacheField>
    <cacheField name="ColunaConcatenadaCalculoFDN" numFmtId="0">
      <sharedItems containsBlank="1"/>
    </cacheField>
    <cacheField name="CalculoFDM" numFmtId="0">
      <sharedItems containsBlank="1"/>
    </cacheField>
    <cacheField name="Ref. FDM" numFmtId="0">
      <sharedItems containsString="0" containsBlank="1" containsNumber="1" containsInteger="1" minValue="0" maxValue="2"/>
    </cacheField>
    <cacheField name="Ref. QExec" numFmtId="0">
      <sharedItems containsBlank="1"/>
    </cacheField>
    <cacheField name="Ref. prazo" numFmtId="0">
      <sharedItems containsBlank="1"/>
    </cacheField>
    <cacheField name="codContDataMuniUF" numFmtId="0">
      <sharedItems containsBlank="1"/>
    </cacheField>
    <cacheField name="Grupo.1" numFmtId="0">
      <sharedItems containsBlank="1"/>
    </cacheField>
    <cacheField name="codPrazoContrato" numFmtId="0">
      <sharedItems containsBlank="1"/>
    </cacheField>
    <cacheField name="tabelaPrazoContrato.Prazo" numFmtId="0">
      <sharedItems containsString="0" containsBlank="1" containsNumber="1" minValue="0.5" maxValue="5"/>
    </cacheField>
    <cacheField name="Data Abertura" numFmtId="0">
      <sharedItems containsNonDate="0" containsDate="1" containsString="0" containsBlank="1" minDate="2026-06-03T00:00:00" maxDate="2026-08-25T00:00:00"/>
    </cacheField>
    <cacheField name="Hora Abertura" numFmtId="0">
      <sharedItems containsNonDate="0" containsDate="1" containsString="0" containsBlank="1" minDate="1899-12-30T08:11:46" maxDate="1899-12-30T17:11:00"/>
    </cacheField>
    <cacheField name="Data Fechamento" numFmtId="0">
      <sharedItems containsNonDate="0" containsDate="1" containsString="0" containsBlank="1" minDate="2026-07-09T00:00:00" maxDate="2026-08-26T00:00:00"/>
    </cacheField>
    <cacheField name="Hora Fechamento" numFmtId="0">
      <sharedItems containsNonDate="0" containsDate="1" containsString="0" containsBlank="1" minDate="1899-12-30T06:56:00" maxDate="1899-12-30T20:58:00"/>
    </cacheField>
    <cacheField name="Classificação FDM" numFmtId="0">
      <sharedItems containsBlank="1"/>
    </cacheField>
    <cacheField name="Status Prazo" numFmtId="0">
      <sharedItems containsBlank="1"/>
    </cacheField>
    <cacheField name="LOG SLA" numFmtId="0">
      <sharedItems containsBlank="1"/>
    </cacheField>
    <cacheField name="cod_Tabela_FC" numFmtId="0">
      <sharedItems containsBlank="1"/>
    </cacheField>
    <cacheField name="FC" numFmtId="0">
      <sharedItems containsString="0" containsBlank="1" containsNumber="1" containsInteger="1" minValue="1" maxValue="16"/>
    </cacheField>
    <cacheField name="QExec" numFmtId="0">
      <sharedItems containsString="0" containsBlank="1" containsNumber="1" minValue="1" maxValue="3171"/>
    </cacheField>
    <cacheField name="Item PPU" numFmtId="0">
      <sharedItems containsBlank="1"/>
    </cacheField>
    <cacheField name="Unidade" numFmtId="0">
      <sharedItems containsBlank="1"/>
    </cacheField>
    <cacheField name="Linha de serviço PPU" numFmtId="0">
      <sharedItems containsBlank="1" count="9">
        <s v="FRE-NRM"/>
        <s v="FRE-EXP"/>
        <s v="N/A"/>
        <s v="IND-DOC"/>
        <s v="DIG-DOC"/>
        <s v="CAT-ITEM"/>
        <s v="DIG-MF"/>
        <s v="COP-MID"/>
        <m/>
      </sharedItems>
    </cacheField>
    <cacheField name="codOrigemDestino" numFmtId="0">
      <sharedItems containsBlank="1"/>
    </cacheField>
    <cacheField name="Origem_Destino.KM" numFmtId="0">
      <sharedItems containsString="0" containsBlank="1" containsNumber="1" minValue="5.7" maxValue="778"/>
    </cacheField>
    <cacheField name="KM Adicional" numFmtId="0">
      <sharedItems containsString="0" containsBlank="1" containsNumber="1" containsInteger="1" minValue="0" maxValue="678"/>
    </cacheField>
    <cacheField name="QExecAgrupado" numFmtId="0">
      <sharedItems containsString="0" containsBlank="1" containsNumber="1" minValue="0" maxValue="174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d v="2026-07-27T00:00:00"/>
    <s v="CO"/>
    <s v="IRON-LT1"/>
    <s v="DEVOLUCAO DE EMPRESTIMO"/>
    <s v="Embalagem"/>
    <s v="ServiceNow"/>
    <s v="CSC0860561"/>
    <s v="GIS7"/>
    <s v="COMPARTILHADO/SC/SID"/>
    <n v="2"/>
    <n v="2"/>
    <s v="306488844"/>
    <d v="2026-08-06T09:17:42"/>
    <d v="2026-08-13T09:17:00"/>
    <d v="2026-08-06T15:11:00"/>
    <d v="2026-08-07T09:29:00"/>
    <m/>
    <m/>
    <s v="EDISA"/>
    <s v="306224389 OS CANCELADA / OS CADASTRADA GEDOC"/>
    <m/>
    <s v="EDISA"/>
    <n v="2480"/>
    <s v="Santos"/>
    <s v="SP"/>
    <s v="Verdadeiro"/>
    <m/>
    <x v="0"/>
    <s v="IRON-LT1-SP"/>
    <s v="São Paulo"/>
    <s v="SP"/>
    <s v="DEVOLUCAO DE EMPRESTIMO/CSC0860561/306488844"/>
    <s v="N"/>
    <n v="1"/>
    <s v="S"/>
    <s v="Tabela"/>
    <s v="Santos\SP"/>
    <s v="B"/>
    <s v="IRON-LT1\DEVOLUCAO DE EMPRESTIMO\B"/>
    <n v="2"/>
    <d v="2026-08-06T00:00:00"/>
    <d v="1899-12-30T15:11:00"/>
    <d v="2026-08-07T00:00:00"/>
    <d v="1899-12-30T09:29:00"/>
    <s v="Normal"/>
    <s v="NP"/>
    <s v=""/>
    <s v="DEVOLUCAO DE EMPRESTIMOEmbalagem"/>
    <m/>
    <n v="1"/>
    <s v="1.7"/>
    <s v="UA"/>
    <x v="0"/>
    <s v="EDISASantosIRON-LT1-SPSão Paulo"/>
    <n v="113"/>
    <n v="13"/>
    <n v="1"/>
  </r>
  <r>
    <d v="2026-08-01T00:00:00"/>
    <s v="CO"/>
    <s v="IRON-LT1"/>
    <s v="ENTREGA DE EMBALAGEM EXPRESSO"/>
    <s v="Caixa 20 kg - Tipo 1"/>
    <s v="ServiceNow"/>
    <s v="CSC0855885"/>
    <s v="F4Z2"/>
    <s v="RH/RBO/COA/CB"/>
    <n v="2"/>
    <n v="2"/>
    <s v="306046935"/>
    <d v="2026-07-30T11:54:55"/>
    <d v="2026-08-06T11:54:00"/>
    <d v="2026-07-30T15:48:47"/>
    <d v="2026-07-31T10:15:00"/>
    <m/>
    <m/>
    <s v="EDISA"/>
    <s v="OS 306046935 o mesmo será encaminhado em substituição ao pedido SKP 306046629 que não foi integrado devido dificuldades técnicas no sistema"/>
    <m/>
    <s v="EDISA"/>
    <n v="2480"/>
    <s v="Santos"/>
    <s v="SP"/>
    <s v="Verdadeiro"/>
    <m/>
    <x v="0"/>
    <s v="IRON-LT1-SP"/>
    <s v="São Paulo"/>
    <s v="SP"/>
    <s v="ENTREGA DE EMBALAGEM EXPRESSO/CSC0855885/306046935"/>
    <s v="N"/>
    <n v="1"/>
    <s v="S"/>
    <s v="Tabela"/>
    <s v="Santos\SP"/>
    <s v="B"/>
    <s v="IRON-LT1\ENTREGA DE EMBALAGEM EXPRESSO\B"/>
    <n v="1"/>
    <d v="2026-07-30T00:00:00"/>
    <d v="1899-12-30T15:48:47"/>
    <d v="2026-07-31T00:00:00"/>
    <d v="1899-12-30T10:15:00"/>
    <s v="Expresso"/>
    <s v="NP"/>
    <s v=""/>
    <s v="ENTREGA DE EMBALAGEM EXPRESSOCaixa 20 kg - Tipo 1"/>
    <m/>
    <n v="1"/>
    <s v="1.8"/>
    <s v="Frete"/>
    <x v="1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2"/>
    <s v="UQEG"/>
    <s v="CMI/MA/PRC/DA"/>
    <n v="50"/>
    <n v="50"/>
    <s v="305732535"/>
    <d v="2026-07-15T15:53:55"/>
    <d v="2026-07-22T15:53:00"/>
    <d v="2026-07-16T09:46:54"/>
    <d v="2026-07-21T11:40:00"/>
    <d v="2026-07-21T11:40:00"/>
    <s v="ABF"/>
    <s v="EDISA"/>
    <m/>
    <s v="001065/2026"/>
    <s v="EDISA"/>
    <n v="2480"/>
    <s v="Santos"/>
    <s v="SP"/>
    <s v="Verdadeiro"/>
    <m/>
    <x v="0"/>
    <s v="IRON-LT1-SP"/>
    <s v="São Paulo"/>
    <s v="SP"/>
    <s v="COLETA DE EMBALAGEM/CSC0845032/305732535"/>
    <s v="N"/>
    <n v="1"/>
    <s v="S"/>
    <s v="Tabela"/>
    <s v="Santos\SP"/>
    <s v="B"/>
    <s v="IRON-LT1\COLETA DE EMBALAGEM\B"/>
    <n v="2"/>
    <d v="2026-07-16T00:00:00"/>
    <d v="1899-12-30T09:46:54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4"/>
    <s v="UQEG"/>
    <s v="CMI/MA/PRC/DA"/>
    <n v="50"/>
    <n v="50"/>
    <s v="305732558"/>
    <d v="2026-07-15T15:54:19"/>
    <d v="2026-07-22T15:54:00"/>
    <d v="2026-07-16T09:48:32"/>
    <d v="2026-07-21T11:40:00"/>
    <d v="2026-07-21T11:40:00"/>
    <s v="ABF"/>
    <s v="EDISA"/>
    <m/>
    <s v="001119/2026"/>
    <s v="EDISA"/>
    <n v="2480"/>
    <s v="Santos"/>
    <s v="SP"/>
    <s v="Verdadeiro"/>
    <m/>
    <x v="0"/>
    <s v="IRON-LT1-SP"/>
    <s v="São Paulo"/>
    <s v="SP"/>
    <s v="COLETA DE EMBALAGEM/CSC0845034/305732558"/>
    <s v="N"/>
    <n v="1"/>
    <s v="S"/>
    <s v="Tabela"/>
    <s v="Santos\SP"/>
    <s v="B"/>
    <s v="IRON-LT1\COLETA DE EMBALAGEM\B"/>
    <n v="2"/>
    <d v="2026-07-16T00:00:00"/>
    <d v="1899-12-30T09:48:32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m/>
    <m/>
  </r>
  <r>
    <d v="2026-07-27T00:00:00"/>
    <s v="CO"/>
    <s v="IRON-LT1"/>
    <s v="ENTREGA DE EMBALAGEM NORMAL"/>
    <s v="Caixa 20 kg - Tipo 1"/>
    <s v="ServiceNow"/>
    <s v="CSC0793196"/>
    <s v="CMD4"/>
    <s v="COMPARTILHADO/SC/SID"/>
    <n v="1"/>
    <n v="1"/>
    <s v="305890959"/>
    <d v="2026-05-14T09:12:27"/>
    <d v="2026-05-21T09:12:00"/>
    <d v="2026-07-23T09:36:00"/>
    <d v="2026-07-27T10:31:00"/>
    <m/>
    <m/>
    <s v="EDISA"/>
    <s v="OS SAIDA SOS 134202/2026 / OS CADASTRADA GEDOC"/>
    <m/>
    <s v="EDISA"/>
    <n v="2480"/>
    <s v="Santos"/>
    <s v="SP"/>
    <s v="Verdadeiro"/>
    <m/>
    <x v="0"/>
    <s v="IRON-LT1-SP"/>
    <s v="São Paulo"/>
    <s v="SP"/>
    <s v="ENTREGA DE EMBALAGEM NORMAL/CSC0793196/305890959"/>
    <s v="N"/>
    <n v="1"/>
    <s v="S"/>
    <s v="Tabela"/>
    <s v="Santos\SP"/>
    <s v="B"/>
    <s v="IRON-LT1\ENTREGA DE EMBALAGEM NORMAL\B"/>
    <n v="2"/>
    <d v="2026-07-23T00:00:00"/>
    <d v="1899-12-30T09:36:00"/>
    <d v="2026-07-27T00:00:00"/>
    <d v="1899-12-30T10:31:00"/>
    <s v="Normal"/>
    <s v="FP"/>
    <s v=""/>
    <s v="ENTREGA DE EMBALAGEM NORMALCaixa 20 kg - Tipo 1"/>
    <m/>
    <n v="1"/>
    <s v="1.7"/>
    <s v="Frete"/>
    <x v="0"/>
    <s v="EDISASantosIRON-LT1-SPSão Paulo"/>
    <n v="113"/>
    <n v="13"/>
    <n v="1"/>
  </r>
  <r>
    <d v="2026-07-27T00:00:00"/>
    <s v="CO"/>
    <s v="IRON-LT1"/>
    <s v="DEVOLUCAO DE EMPRESTIMO"/>
    <s v="Embalagem"/>
    <s v="ServiceNow"/>
    <s v="CSC0864021"/>
    <s v="F4Z2"/>
    <s v="RH/RBO/COA/CB"/>
    <n v="1"/>
    <n v="1"/>
    <s v="306532410"/>
    <d v="2026-08-12T07:23:25"/>
    <d v="2026-08-19T08:00:00"/>
    <d v="2026-08-12T09:00:00"/>
    <d v="2026-08-13T11:05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4021/306532410"/>
    <s v="N"/>
    <n v="1"/>
    <s v="S"/>
    <s v="Tabela"/>
    <s v="Rio de Janeiro\RJ"/>
    <s v="A"/>
    <s v="IRON-LT1\DEVOLUCAO DE EMPRESTIMO\A"/>
    <n v="2"/>
    <d v="2026-08-12T00:00:00"/>
    <d v="1899-12-30T09:00:00"/>
    <d v="2026-08-13T00:00:00"/>
    <d v="1899-12-30T11:05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770"/>
    <s v="F4Z2"/>
    <s v="RH/RBO/COA/CB"/>
    <n v="2"/>
    <n v="2"/>
    <s v="306519380"/>
    <d v="2026-08-10T15:38:18"/>
    <d v="2026-08-17T15:38:00"/>
    <d v="2026-08-11T09:15:00"/>
    <d v="2026-08-12T11:34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2770/306519380"/>
    <s v="N"/>
    <n v="1"/>
    <s v="S"/>
    <s v="Tabela"/>
    <s v="Rio de Janeiro\RJ"/>
    <s v="A"/>
    <s v="IRON-LT1\DEVOLUCAO DE EMPRESTIMO\A"/>
    <n v="2"/>
    <d v="2026-08-11T00:00:00"/>
    <d v="1899-12-30T09:15:00"/>
    <d v="2026-08-12T00:00:00"/>
    <d v="1899-12-30T11:34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1438"/>
    <s v="F4Z2"/>
    <s v="RH/RBO/COA/CB"/>
    <n v="2"/>
    <n v="2"/>
    <s v="306494445"/>
    <d v="2026-08-07T08:57:38"/>
    <d v="2026-08-14T08:57:00"/>
    <d v="2026-08-07T09:35:00"/>
    <d v="2026-08-10T11:3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1438/306494445"/>
    <s v="N"/>
    <n v="1"/>
    <s v="S"/>
    <s v="Tabela"/>
    <s v="Rio de Janeiro\RJ"/>
    <s v="A"/>
    <s v="IRON-LT1\DEVOLUCAO DE EMPRESTIMO\A"/>
    <n v="2"/>
    <d v="2026-08-07T00:00:00"/>
    <d v="1899-12-30T09:35:00"/>
    <d v="2026-08-10T00:00:00"/>
    <d v="1899-12-30T11:3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3T00:00:00"/>
    <s v="CO"/>
    <s v="IRON-LT1"/>
    <s v="DEVOLUCAO DE EMPRESTIMO"/>
    <s v="Embalagem"/>
    <s v="ServiceNow"/>
    <s v="CSC0859950"/>
    <s v="F4Z2"/>
    <s v="RH/RBO/COA/CB"/>
    <n v="3"/>
    <n v="3"/>
    <s v="306198594"/>
    <d v="2026-08-05T12:15:51"/>
    <d v="2026-08-12T12:00:00"/>
    <d v="2026-08-05T16:35:00"/>
    <d v="2026-08-06T11:41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9950/306198594"/>
    <s v="N"/>
    <n v="1"/>
    <s v="S"/>
    <s v="Tabela"/>
    <s v="Rio de Janeiro\RJ"/>
    <s v="A"/>
    <s v="IRON-LT1\DEVOLUCAO DE EMPRESTIMO\A"/>
    <n v="2"/>
    <d v="2026-08-05T00:00:00"/>
    <d v="1899-12-30T16:35:00"/>
    <d v="2026-08-06T00:00:00"/>
    <d v="1899-12-30T11:41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1T00:00:00"/>
    <s v="CO"/>
    <s v="IRON-LT1"/>
    <s v="COLETA DE EMBALAGEM"/>
    <s v="Caixa 20 kg - Tipo 1"/>
    <s v="ServiceNow"/>
    <s v="CSC0858931"/>
    <s v="F4Z2"/>
    <s v="RH/RBO/COA/CB"/>
    <n v="9"/>
    <n v="9"/>
    <s v="306195844"/>
    <d v="2026-08-04T13:57:21"/>
    <d v="2026-08-11T13:57:00"/>
    <d v="2026-08-05T14:25:00"/>
    <d v="2026-08-06T11:30:00"/>
    <m/>
    <m/>
    <s v="FRONAPE"/>
    <m/>
    <s v="001214/2026"/>
    <s v="FRONAPE"/>
    <n v="101"/>
    <s v="Rio de Janeiro"/>
    <s v="RJ"/>
    <s v="Verdadeiro"/>
    <m/>
    <x v="1"/>
    <s v="IRON-LT1-RJ"/>
    <s v="Rio de Janeiro"/>
    <s v="RJ"/>
    <s v="COLETA DE EMBALAGEM/CSC0858931/306195844"/>
    <s v="N"/>
    <n v="1"/>
    <s v="S"/>
    <s v="Tabela"/>
    <s v="Rio de Janeiro\RJ"/>
    <s v="A"/>
    <s v="IRON-LT1\COLETA DE EMBALAGEM\A"/>
    <n v="1"/>
    <d v="2026-08-05T00:00:00"/>
    <d v="1899-12-30T14:25:00"/>
    <d v="2026-08-06T00:00:00"/>
    <d v="1899-12-30T11:30:00"/>
    <s v="Normal"/>
    <s v="NP"/>
    <s v=""/>
    <s v="COLETA DE EMBALAGEMCaixa 20 kg - Tipo 1"/>
    <m/>
    <n v="1"/>
    <s v="1.7"/>
    <s v="UA"/>
    <x v="0"/>
    <s v="FRONAPERio de JaneiroIRON-LT1-RJRio de Janeiro"/>
    <n v="23"/>
    <m/>
    <m/>
  </r>
  <r>
    <d v="2026-07-27T00:00:00"/>
    <s v="CO"/>
    <s v="IRON-LT1"/>
    <s v="ENTREGA DE EMBALAGEM EXPRESSO"/>
    <s v="Caixa 20 kg - Tipo 1"/>
    <s v="ServiceNow"/>
    <s v="CSC0859878"/>
    <s v="F4Z2"/>
    <s v="RH/RBO/COA/CB"/>
    <n v="1"/>
    <n v="1"/>
    <s v="306198059"/>
    <d v="2026-08-05T11:19:38"/>
    <d v="2026-08-12T11:19:00"/>
    <d v="2026-08-05T16:10:00"/>
    <d v="2026-08-06T11:43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9878/306198059"/>
    <s v="N"/>
    <n v="1"/>
    <s v="S"/>
    <s v="Tabela"/>
    <s v="Rio de Janeiro\RJ"/>
    <s v="A"/>
    <s v="IRON-LT1\ENTREGA DE EMBALAGEM EXPRESSO\A"/>
    <n v="0.5"/>
    <d v="2026-08-05T00:00:00"/>
    <d v="1899-12-30T16:10:00"/>
    <d v="2026-08-06T00:00:00"/>
    <d v="1899-12-30T11:43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m/>
  </r>
  <r>
    <d v="2026-08-01T00:00:00"/>
    <s v="CO"/>
    <s v="IRON-LT1"/>
    <s v="ENTREGA DE EMBALAGEM EXPRESSO"/>
    <s v="Caixa 20 kg - Tipo 1"/>
    <s v="ServiceNow"/>
    <s v="CSC0859864"/>
    <s v="F4Z2"/>
    <s v="RH/RBO/COA/CB"/>
    <n v="1"/>
    <n v="1"/>
    <s v="306196887"/>
    <d v="2026-08-05T11:11:11"/>
    <d v="2026-08-12T11:11:00"/>
    <d v="2026-08-05T15:14:38"/>
    <d v="2026-08-06T11:13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59864/306196887"/>
    <s v="N"/>
    <n v="1"/>
    <s v="S"/>
    <s v="Tabela"/>
    <s v="Rio de Janeiro\RJ"/>
    <s v="A"/>
    <s v="IRON-LT1\ENTREGA DE EMBALAGEM EXPRESSO\A"/>
    <n v="0.5"/>
    <d v="2026-08-05T00:00:00"/>
    <d v="1899-12-30T15:14:38"/>
    <d v="2026-08-06T00:00:00"/>
    <d v="1899-12-30T11:13:00"/>
    <s v="Expresso"/>
    <s v="NP"/>
    <s v=""/>
    <s v="ENTREGA DE EMBALAGEM EXPRESSOCaixa 20 kg - Tipo 1"/>
    <m/>
    <n v="1"/>
    <s v="1.8"/>
    <s v="Frete"/>
    <x v="1"/>
    <s v="FRONAPERio de JaneiroIRON-LT1-RJRio de Janeiro"/>
    <n v="23"/>
    <m/>
    <m/>
  </r>
  <r>
    <d v="2026-08-01T00:00:00"/>
    <s v="CO"/>
    <s v="IRON-LT1"/>
    <s v="DEVOLUCAO DE EMPRESTIMO"/>
    <s v="Embalagem"/>
    <s v="ServiceNow"/>
    <s v="CSC0855266"/>
    <s v="F4Z2"/>
    <s v="RH/RBO/COA/CB"/>
    <n v="3"/>
    <n v="3"/>
    <s v="306019363"/>
    <d v="2026-07-29T15:23:28"/>
    <d v="2026-08-05T15:23:00"/>
    <d v="2026-07-29T16:35:51"/>
    <d v="2026-07-30T12:20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5266/306019363"/>
    <s v="N"/>
    <n v="1"/>
    <s v="S"/>
    <s v="Tabela"/>
    <s v="Rio de Janeiro\RJ"/>
    <s v="A"/>
    <s v="IRON-LT1\DEVOLUCAO DE EMPRESTIMO\A"/>
    <n v="2"/>
    <d v="2026-07-29T00:00:00"/>
    <d v="1899-12-30T16:35:51"/>
    <d v="2026-07-30T00:00:00"/>
    <d v="1899-12-30T12:2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46753"/>
    <s v="F4Z2"/>
    <s v="RH/RBO/COA/CB"/>
    <n v="3"/>
    <n v="3"/>
    <s v="305771712"/>
    <d v="2026-07-17T11:42:29"/>
    <d v="2026-07-24T11:42:00"/>
    <d v="2026-07-17T16:30:00"/>
    <d v="2026-07-21T10:1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46753/305771712"/>
    <s v="N"/>
    <n v="1"/>
    <s v="S"/>
    <s v="Tabela"/>
    <s v="Rio de Janeiro\RJ"/>
    <s v="A"/>
    <s v="IRON-LT1\DEVOLUCAO DE EMPRESTIMO\A"/>
    <n v="2"/>
    <d v="2026-07-17T00:00:00"/>
    <d v="1899-12-30T16:30:00"/>
    <d v="2026-07-21T00:00:00"/>
    <d v="1899-12-30T10:1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ENTREGA DE EMBALAGEM EXPRESSO"/>
    <s v="Caixa 20 kg - Tipo 1"/>
    <s v="ServiceNow"/>
    <s v="CSC0855892"/>
    <s v="F4Z2"/>
    <s v="RH/RBO/COA/CB"/>
    <n v="2"/>
    <n v="2"/>
    <s v="306046723"/>
    <d v="2026-07-30T12:00:21"/>
    <d v="2026-08-06T12:00:00"/>
    <d v="2026-07-30T17:06:00"/>
    <d v="2026-07-31T10:4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5892/306046723"/>
    <s v="N"/>
    <n v="1"/>
    <s v="S"/>
    <s v="Tabela"/>
    <s v="Rio de Janeiro\RJ"/>
    <s v="A"/>
    <s v="IRON-LT1\ENTREGA DE EMBALAGEM EXPRESSO\A"/>
    <n v="0.5"/>
    <d v="2026-07-30T00:00:00"/>
    <d v="1899-12-30T17:06:00"/>
    <d v="2026-07-31T00:00:00"/>
    <d v="1899-12-30T10:47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48598"/>
    <s v="F4Z2"/>
    <s v="RH/RBO/COA/CB"/>
    <n v="1"/>
    <n v="1"/>
    <s v="306043505"/>
    <d v="2026-07-21T09:27:13"/>
    <d v="2026-07-28T09:27:00"/>
    <d v="2026-07-30T14:31:00"/>
    <d v="2026-07-31T11:57:00"/>
    <m/>
    <m/>
    <s v="FRONAPE"/>
    <s v="135965/2026 - saída definitiva SOS DOCS"/>
    <s v="aguardando iron cadastrar caixa 30/07"/>
    <s v="FRONAPE"/>
    <n v="101"/>
    <s v="Rio de Janeiro"/>
    <s v="RJ"/>
    <s v="Verdadeiro"/>
    <m/>
    <x v="1"/>
    <s v="IRON-LT1-RJ"/>
    <s v="Rio de Janeiro"/>
    <s v="RJ"/>
    <s v="ENTREGA DE EMBALAGEM NORMAL/CSC0848598/306043505"/>
    <s v="N"/>
    <n v="1"/>
    <s v="S"/>
    <s v="Tabela"/>
    <s v="Rio de Janeiro\RJ"/>
    <s v="A"/>
    <s v="IRON-LT1\ENTREGA DE EMBALAGEM NORMAL\A"/>
    <n v="1"/>
    <d v="2026-07-30T00:00:00"/>
    <d v="1899-12-30T14:31:00"/>
    <d v="2026-07-31T00:00:00"/>
    <d v="1899-12-30T11:5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m/>
  </r>
  <r>
    <d v="2026-08-03T00:00:00"/>
    <s v="CO"/>
    <s v="IRON-LT1"/>
    <s v="ENTREGA DE EMBALAGEM EXPRESSO"/>
    <s v="Caixa 20 kg - Tipo 1"/>
    <s v="ServiceNow"/>
    <s v="CSC0860879"/>
    <s v="F4Z2"/>
    <s v="RH/RBO/COA/CB"/>
    <n v="1"/>
    <n v="1"/>
    <s v="306488404"/>
    <d v="2026-08-06T12:50:21"/>
    <d v="2026-08-13T12:00:00"/>
    <d v="2026-08-06T14:49:00"/>
    <d v="2026-08-07T10:2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60879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64593"/>
    <s v="F4Z2"/>
    <s v="RH/RBO/COA/CB"/>
    <n v="1"/>
    <n v="1"/>
    <s v="306584490"/>
    <d v="2026-08-12T12:26:22"/>
    <d v="2026-08-19T12:00:00"/>
    <d v="2026-08-18T12:12:00"/>
    <d v="2026-08-20T13:46:00"/>
    <m/>
    <m/>
    <s v="FRONAPE"/>
    <s v="OS SAIDA SOS 139084/2026 / OS CADASTRADA GEDOC"/>
    <m/>
    <s v="FRONAPE"/>
    <n v="101"/>
    <s v="Rio de Janeiro"/>
    <s v="RJ"/>
    <s v="Verdadeiro"/>
    <m/>
    <x v="1"/>
    <s v="IRON-LT1-RJ"/>
    <s v="Rio de Janeiro"/>
    <s v="RJ"/>
    <s v="ENTREGA DE EMBALAGEM NORMAL/CSC0864593/306584490"/>
    <s v="N"/>
    <n v="1"/>
    <s v="S"/>
    <s v="Tabela"/>
    <s v="Rio de Janeiro\RJ"/>
    <s v="A"/>
    <s v="IRON-LT1\ENTREGA DE EMBALAGEM NORMAL\A"/>
    <n v="1"/>
    <d v="2026-08-18T00:00:00"/>
    <d v="1899-12-30T12:12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7923"/>
    <s v="F4Z2"/>
    <s v="RH/RBO/COA/CB"/>
    <n v="1"/>
    <n v="1"/>
    <s v="306589268"/>
    <d v="2026-08-17T12:38:14"/>
    <d v="2026-08-24T12:00:00"/>
    <d v="2026-08-18T16:07:00"/>
    <d v="2026-08-20T13:46:00"/>
    <m/>
    <m/>
    <s v="FRONAPE"/>
    <m/>
    <s v="1397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7923/306589268"/>
    <s v="N"/>
    <n v="1"/>
    <s v="S"/>
    <s v="Tabela"/>
    <s v="Rio de Janeiro\RJ"/>
    <s v="A"/>
    <s v="IRON-LT1\ENTREGA DE EMBALAGEM NORMAL\A"/>
    <n v="1"/>
    <d v="2026-08-18T00:00:00"/>
    <d v="1899-12-30T16:0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7923"/>
    <s v="F4Z2"/>
    <s v="RH/RBO/COA/CB"/>
    <n v="2"/>
    <n v="2"/>
    <s v="306588631"/>
    <d v="2026-08-17T14:54:14"/>
    <d v="2026-08-24T14:54:00"/>
    <d v="2026-08-18T15:37:00"/>
    <d v="2026-08-20T13:46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7923/306588631"/>
    <s v="N"/>
    <n v="1"/>
    <s v="S"/>
    <s v="Tabela"/>
    <s v="Rio de Janeiro\RJ"/>
    <s v="A"/>
    <s v="IRON-LT1\ENTREGA DE EMBALAGEM NORMAL\A"/>
    <n v="1"/>
    <d v="2026-08-18T00:00:00"/>
    <d v="1899-12-30T15:3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70639"/>
    <s v="F4Z2"/>
    <s v="RH/RBO/COA/CB"/>
    <n v="1"/>
    <n v="1"/>
    <s v="306624554"/>
    <d v="2026-08-20T09:12:27"/>
    <d v="2026-08-27T09:12:00"/>
    <d v="2026-08-21T09:01:00"/>
    <d v="2026-08-24T11:3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70639/306624554"/>
    <s v="N"/>
    <n v="1"/>
    <s v="S"/>
    <s v="Tabela"/>
    <s v="Rio de Janeiro\RJ"/>
    <s v="A"/>
    <s v="IRON-LT1\ENTREGA DE EMBALAGEM NORMAL\A"/>
    <n v="1"/>
    <d v="2026-08-21T00:00:00"/>
    <d v="1899-12-30T09:01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4458"/>
    <s v="F4Z2"/>
    <s v="RH/RBO/COA/CB"/>
    <n v="1"/>
    <n v="1"/>
    <s v="306625465"/>
    <d v="2026-08-12T11:01:32"/>
    <d v="2026-08-19T11:01:00"/>
    <d v="2026-08-21T10:16:00"/>
    <d v="2026-08-24T11:37:00"/>
    <m/>
    <m/>
    <s v="FRONAPE"/>
    <m/>
    <s v="1390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4458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3601"/>
    <s v="F4Z2"/>
    <s v="RH/RBO/COA/CB"/>
    <n v="1"/>
    <n v="1"/>
    <s v="306625465"/>
    <d v="2026-08-11T13:55:55"/>
    <d v="2026-08-18T13:55:00"/>
    <d v="2026-08-21T10:16:00"/>
    <d v="2026-08-24T11:37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3601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69547"/>
    <s v="F4Z2"/>
    <s v="RH/RBO/COA/CB"/>
    <n v="1"/>
    <n v="1"/>
    <s v="306613461"/>
    <d v="2026-08-19T09:08:55"/>
    <d v="2026-08-26T09:08:00"/>
    <d v="2026-08-20T12:25:00"/>
    <d v="2026-08-21T09:1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69547/306613461"/>
    <s v="N"/>
    <n v="1"/>
    <s v="S"/>
    <s v="Tabela"/>
    <s v="Rio de Janeiro\RJ"/>
    <s v="A"/>
    <s v="IRON-LT1\ENTREGA DE EMBALAGEM NORMAL\A"/>
    <n v="1"/>
    <d v="2026-08-20T00:00:00"/>
    <d v="1899-12-30T12:25:00"/>
    <d v="2026-08-21T00:00:00"/>
    <d v="1899-12-30T09:1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57756"/>
    <s v="F4Z2"/>
    <s v="RH/RBO/COA/CB"/>
    <n v="1"/>
    <n v="1"/>
    <s v="306117672"/>
    <d v="2026-08-03T12:01:57"/>
    <d v="2026-08-10T12:00:00"/>
    <d v="2026-08-03T16:37:00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56/306117672"/>
    <s v="N"/>
    <n v="1"/>
    <s v="S"/>
    <s v="Tabela"/>
    <s v="Rio de Janeiro\RJ"/>
    <s v="A"/>
    <s v="IRON-LT1\ENTREGA DE EMBALAGEM NORMAL\A"/>
    <n v="1"/>
    <d v="2026-08-03T00:00:00"/>
    <d v="1899-12-30T16:37:00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57783"/>
    <s v="F4Z2"/>
    <s v="RH/RBO/COA/CB"/>
    <n v="2"/>
    <n v="2"/>
    <s v="306116895"/>
    <d v="2026-08-03T12:33:00"/>
    <d v="2026-08-10T12:00:00"/>
    <d v="2026-08-03T15:52:55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83/306116895"/>
    <s v="N"/>
    <n v="1"/>
    <s v="S"/>
    <s v="Tabela"/>
    <s v="Rio de Janeiro\RJ"/>
    <s v="A"/>
    <s v="IRON-LT1\ENTREGA DE EMBALAGEM NORMAL\A"/>
    <n v="1"/>
    <d v="2026-08-03T00:00:00"/>
    <d v="1899-12-30T15:52:55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ENTREGA DE EMBALAGEM NORMAL"/>
    <s v="Caixa 20 kg - Tipo 1"/>
    <s v="ServiceNow"/>
    <s v="CSC0850786"/>
    <s v="F4Z2"/>
    <s v="RH/RBO/COA/CB"/>
    <n v="2"/>
    <n v="2"/>
    <s v="305892206"/>
    <d v="2026-07-23T09:43:18"/>
    <d v="2026-07-30T09:43:00"/>
    <d v="2026-07-23T11:31:11"/>
    <d v="2026-07-27T15:4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0786/305892206"/>
    <s v="N"/>
    <n v="1"/>
    <s v="S"/>
    <s v="Tabela"/>
    <s v="Rio de Janeiro\RJ"/>
    <s v="A"/>
    <s v="IRON-LT1\ENTREGA DE EMBALAGEM NORMAL\A"/>
    <n v="1"/>
    <d v="2026-07-23T00:00:00"/>
    <d v="1899-12-30T11:31:11"/>
    <d v="2026-07-27T00:00:00"/>
    <d v="1899-12-30T15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141"/>
    <s v="S2XU"/>
    <s v="COMPARTILHADO/SC/SID"/>
    <n v="4"/>
    <n v="4"/>
    <s v="306512805"/>
    <d v="2026-08-10T08:52:28"/>
    <d v="2026-08-17T08:52:00"/>
    <d v="2026-08-10T16:03:00"/>
    <d v="2026-08-12T10:38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62141/306512805"/>
    <s v="N"/>
    <n v="1"/>
    <s v="S"/>
    <s v="Tabela"/>
    <s v="Rio de Janeiro\RJ"/>
    <s v="A"/>
    <s v="IRON-LT1\DEVOLUCAO DE EMPRESTIMO\A"/>
    <n v="2"/>
    <d v="2026-08-10T00:00:00"/>
    <d v="1899-12-30T16:03:00"/>
    <d v="2026-08-12T00:00:00"/>
    <d v="1899-12-30T10:38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62170"/>
    <s v="S2XU"/>
    <s v="COMPARTILHADO/SC/SID"/>
    <n v="1"/>
    <n v="1"/>
    <s v="306513930"/>
    <d v="2026-08-10T09:09:25"/>
    <d v="2026-08-17T09:09:00"/>
    <d v="2026-08-10T17:00:03"/>
    <d v="2026-08-12T10:38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62170/306513930"/>
    <s v="N"/>
    <n v="1"/>
    <s v="S"/>
    <s v="Tabela"/>
    <s v="Rio de Janeiro\RJ"/>
    <s v="A"/>
    <s v="IRON-LT1\ENTREGA DE EMBALAGEM NORMAL\A"/>
    <n v="1"/>
    <d v="2026-08-10T00:00:00"/>
    <d v="1899-12-30T17:00:03"/>
    <d v="2026-08-12T00:00:00"/>
    <d v="1899-12-30T10:38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8-01T00:00:00"/>
    <s v="CO"/>
    <s v="IRON-LT1"/>
    <s v="DEVOLUCAO DE EMPRESTIMO"/>
    <s v="Embalagem"/>
    <s v="ServiceNow"/>
    <s v="CSC0851934"/>
    <s v="S2XU"/>
    <s v="COMPARTILHADO/SC/SID"/>
    <n v="2"/>
    <n v="2"/>
    <s v="305930107"/>
    <d v="2026-07-24T13:53:50"/>
    <d v="2026-07-31T13:53:00"/>
    <d v="2026-07-24T14:59:57"/>
    <d v="2026-07-28T10:00:00"/>
    <m/>
    <m/>
    <s v="CENPES"/>
    <m/>
    <m/>
    <s v="CENPES"/>
    <n v="50"/>
    <s v="Rio de Janeiro"/>
    <s v="RJ"/>
    <s v="Verdadeiro"/>
    <m/>
    <x v="1"/>
    <s v="IRON-LT1-RJ"/>
    <s v="Rio de Janeiro"/>
    <s v="RJ"/>
    <s v="DEVOLUCAO DE EMPRESTIMO/CSC0851934/305930107"/>
    <s v="N"/>
    <n v="1"/>
    <s v="S"/>
    <s v="Tabela"/>
    <s v="Rio de Janeiro\RJ"/>
    <s v="A"/>
    <s v="IRON-LT1\DEVOLUCAO DE EMPRESTIMO\A"/>
    <n v="2"/>
    <d v="2026-07-24T00:00:00"/>
    <d v="1899-12-30T14:59:57"/>
    <d v="2026-07-28T00:00:00"/>
    <d v="1899-12-30T10:00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3T00:00:00"/>
    <s v="CO"/>
    <s v="IRON-LT1"/>
    <s v="ENTREGA DE EMBALAGEM EXPRESSO"/>
    <s v="Caixa 20 kg - Tipo 1"/>
    <s v="ServiceNow"/>
    <s v="CSC0862066"/>
    <s v="S2XU"/>
    <s v="RH/RBO/COA/CB"/>
    <n v="1"/>
    <n v="2"/>
    <s v="306488404"/>
    <d v="2026-08-06T12:50:21"/>
    <d v="2026-08-13T12:00:00"/>
    <d v="2026-08-06T14:49:00"/>
    <d v="2026-08-07T10:20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EXPRESSO/CSC0862066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68"/>
    <s v="C8AM"/>
    <s v="CENPES/GIT/CT/GC"/>
    <n v="3"/>
    <n v="3"/>
    <s v="306160207"/>
    <d v="2026-08-04T09:58:50"/>
    <d v="2026-08-11T09:58:00"/>
    <d v="2026-08-04T15:54:00"/>
    <d v="2026-08-06T10:20:00"/>
    <m/>
    <m/>
    <s v="CENPES"/>
    <m/>
    <s v="001150/2026"/>
    <s v="CENPES"/>
    <n v="50"/>
    <s v="Rio de Janeiro"/>
    <s v="RJ"/>
    <s v="Verdadeiro"/>
    <m/>
    <x v="1"/>
    <s v="IRON-LT1-RJ"/>
    <s v="Rio de Janeiro"/>
    <s v="RJ"/>
    <s v="COLETA DE EMBALAGEM/CSC0858568/306160207"/>
    <s v="N"/>
    <n v="1"/>
    <s v="S"/>
    <s v="Tabela"/>
    <s v="Rio de Janeiro\RJ"/>
    <s v="A"/>
    <s v="IRON-LT1\COLETA DE EMBALAGEM\A"/>
    <n v="1"/>
    <d v="2026-08-04T00:00:00"/>
    <d v="1899-12-30T15:54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70"/>
    <s v="C8AM"/>
    <s v="CENPES/GIT/CT/GC"/>
    <n v="10"/>
    <n v="10"/>
    <s v="306159909"/>
    <d v="2026-08-04T09:59:29"/>
    <d v="2026-08-11T09:59:00"/>
    <d v="2026-08-04T15:42:00"/>
    <d v="2026-08-06T10:20:00"/>
    <m/>
    <m/>
    <s v="CENPES"/>
    <m/>
    <s v="001162/2026"/>
    <s v="CENPES"/>
    <n v="50"/>
    <s v="Rio de Janeiro"/>
    <s v="RJ"/>
    <s v="Verdadeiro"/>
    <m/>
    <x v="1"/>
    <s v="IRON-LT1-RJ"/>
    <s v="Rio de Janeiro"/>
    <s v="RJ"/>
    <s v="COLETA DE EMBALAGEM/CSC0858570/306159909"/>
    <s v="N"/>
    <n v="1"/>
    <s v="S"/>
    <s v="Tabela"/>
    <s v="Rio de Janeiro\RJ"/>
    <s v="A"/>
    <s v="IRON-LT1\COLETA DE EMBALAGEM\A"/>
    <n v="1"/>
    <d v="2026-08-04T00:00:00"/>
    <d v="1899-12-30T15:42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8566"/>
    <s v="C8AM"/>
    <s v="CENPES/GIT/CT/GC"/>
    <n v="9"/>
    <n v="9"/>
    <s v="306159186"/>
    <d v="2026-08-04T09:58:19"/>
    <d v="2026-08-11T09:58:00"/>
    <d v="2026-08-04T15:05:00"/>
    <d v="2026-08-06T10:20:00"/>
    <m/>
    <m/>
    <s v="CENPES"/>
    <m/>
    <s v="001144/2026"/>
    <s v="CENPES"/>
    <n v="50"/>
    <s v="Rio de Janeiro"/>
    <s v="RJ"/>
    <s v="Verdadeiro"/>
    <m/>
    <x v="1"/>
    <s v="IRON-LT1-RJ"/>
    <s v="Rio de Janeiro"/>
    <s v="RJ"/>
    <s v="COLETA DE EMBALAGEM/CSC0858566/306159186"/>
    <s v="N"/>
    <n v="1"/>
    <s v="S"/>
    <s v="Tabela"/>
    <s v="Rio de Janeiro\RJ"/>
    <s v="A"/>
    <s v="IRON-LT1\COLETA DE EMBALAGEM\A"/>
    <n v="1"/>
    <d v="2026-08-04T00:00:00"/>
    <d v="1899-12-30T15:05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7678"/>
    <s v="S2XU"/>
    <s v="COMPARTILHADO/SC/SID"/>
    <n v="1"/>
    <n v="1"/>
    <s v="306197197"/>
    <d v="2026-08-03T11:16:43"/>
    <d v="2026-08-10T11:16:00"/>
    <d v="2026-08-06T10:20:00"/>
    <d v="2026-08-06T09:20:00"/>
    <m/>
    <m/>
    <s v="CENPES"/>
    <m/>
    <s v="001206/2026"/>
    <s v="CENPES"/>
    <n v="50"/>
    <s v="Rio de Janeiro"/>
    <s v="RJ"/>
    <s v="Verdadeiro"/>
    <m/>
    <x v="1"/>
    <s v="IRON-LT1-RJ"/>
    <s v="Rio de Janeiro"/>
    <s v="RJ"/>
    <s v="COLETA DE EMBALAGEM/CSC0857678/306197197"/>
    <s v="N"/>
    <n v="1"/>
    <s v="S"/>
    <s v="Tabela"/>
    <s v="Rio de Janeiro\RJ"/>
    <s v="A"/>
    <s v="IRON-LT1\COLETA DE EMBALAGEM\A"/>
    <n v="1"/>
    <d v="2026-08-06T00:00:00"/>
    <d v="1899-12-30T10:20:00"/>
    <d v="2026-08-06T00:00:00"/>
    <d v="1899-12-30T09:20:00"/>
    <s v="Normal"/>
    <s v="NP"/>
    <s v=""/>
    <s v="COLETA DE EMBALAGEMCaixa 20 kg - Tipo 1"/>
    <m/>
    <n v="1"/>
    <s v="1.7"/>
    <s v="UA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5546"/>
    <s v="S2XU"/>
    <s v="COMPARTILHADO/SC/SID"/>
    <n v="1"/>
    <n v="1"/>
    <s v="306197350"/>
    <d v="2026-07-30T09:14:48"/>
    <d v="2026-08-06T09:14:00"/>
    <d v="2026-08-05T15:38:00"/>
    <d v="2026-08-06T10:05:00"/>
    <m/>
    <m/>
    <s v="CENPES"/>
    <s v="OS SAIDA SOS 13725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55546/306197350"/>
    <s v="N"/>
    <n v="1"/>
    <s v="S"/>
    <s v="Tabela"/>
    <s v="Rio de Janeiro\RJ"/>
    <s v="A"/>
    <s v="IRON-LT1\ENTREGA DE EMBALAGEM NORMAL\A"/>
    <n v="1"/>
    <d v="2026-08-05T00:00:00"/>
    <d v="1899-12-30T15:38:00"/>
    <d v="2026-08-06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COLETA DE EMBALAGEM"/>
    <s v="Caixa 20 kg - Tipo 1"/>
    <s v="ServiceNow"/>
    <s v="CSC0849521"/>
    <s v="GJ8I"/>
    <s v="SMS/SA/SAO/STO"/>
    <n v="3"/>
    <n v="3"/>
    <s v="305871113"/>
    <d v="2026-07-22T07:28:19"/>
    <d v="2026-07-29T08:00:00"/>
    <d v="2026-07-22T16:06:00"/>
    <d v="2026-07-24T10:09:00"/>
    <m/>
    <m/>
    <s v="CENPES"/>
    <s v="OS CADASTRADA GEDOC"/>
    <s v="001172/2026"/>
    <s v="CENPES"/>
    <n v="50"/>
    <s v="Rio de Janeiro"/>
    <s v="RJ"/>
    <s v="Verdadeiro"/>
    <m/>
    <x v="1"/>
    <s v="IRON-LT1-RJ"/>
    <s v="Rio de Janeiro"/>
    <s v="RJ"/>
    <s v="COLETA DE EMBALAGEM/CSC0849521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7-27T00:00:00"/>
    <s v="CO"/>
    <s v="IRON-LT1"/>
    <s v="COLETA DE EMBALAGEM"/>
    <s v="Caixa 20 kg - Tipo 1"/>
    <s v="ServiceNow"/>
    <s v="CSC0849520"/>
    <s v="GJ8I"/>
    <s v="SMS/SA/SAO/STO"/>
    <n v="4"/>
    <n v="4"/>
    <s v="305871113"/>
    <d v="2026-07-22T07:27:12"/>
    <d v="2026-07-29T08:00:00"/>
    <d v="2026-07-22T16:06:00"/>
    <d v="2026-07-24T10:09:00"/>
    <m/>
    <m/>
    <s v="CENPES"/>
    <s v="OS CADASTRADA GEDOC"/>
    <s v="001149/2026"/>
    <s v="CENPES"/>
    <n v="50"/>
    <s v="Rio de Janeiro"/>
    <s v="RJ"/>
    <s v="Verdadeiro"/>
    <m/>
    <x v="1"/>
    <s v="IRON-LT1-RJ"/>
    <s v="Rio de Janeiro"/>
    <s v="RJ"/>
    <s v="COLETA DE EMBALAGEM/CSC0849520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49702"/>
    <s v="S37C"/>
    <s v="COMPARTILHADO/SC/SID"/>
    <n v="1"/>
    <n v="1"/>
    <s v="305871827"/>
    <d v="2026-07-22T09:13:46"/>
    <d v="2026-07-29T09:13:00"/>
    <d v="2026-07-22T16:46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49702/305871827"/>
    <s v="N"/>
    <n v="1"/>
    <s v="S"/>
    <s v="Tabela"/>
    <s v="Rio de Janeiro\RJ"/>
    <s v="A"/>
    <s v="IRON-LT1\ENTREGA DE EMBALAGEM NORMAL\A"/>
    <n v="1"/>
    <d v="2026-07-22T00:00:00"/>
    <d v="1899-12-30T16:46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50113"/>
    <s v="S2XU"/>
    <s v="COMPARTILHADO/SC/SID"/>
    <n v="1"/>
    <n v="1"/>
    <s v="305872083"/>
    <d v="2026-07-22T13:18:02"/>
    <d v="2026-07-29T13:18:00"/>
    <d v="2026-07-22T17:00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0113/305872083"/>
    <s v="N"/>
    <n v="1"/>
    <s v="S"/>
    <s v="Tabela"/>
    <s v="Rio de Janeiro\RJ"/>
    <s v="A"/>
    <s v="IRON-LT1\ENTREGA DE EMBALAGEM NORMAL\A"/>
    <n v="1"/>
    <d v="2026-07-22T00:00:00"/>
    <d v="1899-12-30T17:00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DEVOLUCAO DE EMPRESTIMO"/>
    <s v="Embalagem"/>
    <s v="ServiceNow"/>
    <s v="CSC0850649"/>
    <s v="S2XU"/>
    <s v="COMPARTILHADO/SC/SID"/>
    <n v="6"/>
    <n v="6"/>
    <s v="305891275"/>
    <d v="2026-07-23T07:53:12"/>
    <d v="2026-07-30T08:00:00"/>
    <d v="2026-07-23T10:21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50649/305891275"/>
    <s v="N"/>
    <n v="1"/>
    <s v="S"/>
    <s v="Tabela"/>
    <s v="Rio de Janeiro\RJ"/>
    <s v="A"/>
    <s v="IRON-LT1\DEVOLUCAO DE EMPRESTIMO\A"/>
    <n v="2"/>
    <d v="2026-07-23T00:00:00"/>
    <d v="1899-12-30T10:21:00"/>
    <d v="2026-07-24T00:00:00"/>
    <d v="1899-12-30T09:41:00"/>
    <s v="Normal"/>
    <s v="NP"/>
    <s v=""/>
    <s v="DEVOLUCAO DE EMPRESTIMOEmbalagem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605391"/>
    <d v="2026-08-18T09:37:26"/>
    <d v="2026-08-25T09:37:00"/>
    <d v="2026-08-19T15:36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605391"/>
    <s v="N"/>
    <n v="1"/>
    <s v="S"/>
    <s v="Tabela"/>
    <s v="Rio de Janeiro\RJ"/>
    <s v="A"/>
    <s v="IRON-LT1\ENTREGA DE EMBALAGEM NORMAL\A"/>
    <n v="1"/>
    <d v="2026-08-19T00:00:00"/>
    <d v="1899-12-30T15:36:00"/>
    <d v="2026-08-20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598345"/>
    <d v="2026-08-18T09:37:26"/>
    <d v="2026-08-25T09:37:00"/>
    <d v="2026-08-19T08:59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598345"/>
    <s v="N"/>
    <n v="1"/>
    <s v="S"/>
    <s v="Tabela"/>
    <s v="Rio de Janeiro\RJ"/>
    <s v="A"/>
    <s v="IRON-LT1\ENTREGA DE EMBALAGEM NORMAL\A"/>
    <n v="1"/>
    <d v="2026-08-19T00:00:00"/>
    <d v="1899-12-30T08:59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7885"/>
    <s v="B4M1"/>
    <s v="COMPARTILHADO/SC/SID"/>
    <n v="1"/>
    <n v="1"/>
    <s v="306589494"/>
    <d v="2026-08-17T14:34:29"/>
    <d v="2026-08-24T14:34:00"/>
    <d v="2026-08-18T16:18:00"/>
    <d v="2026-08-20T10:05:00"/>
    <m/>
    <m/>
    <s v="CENPES"/>
    <s v="OS SAIDA 13979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67885/306589494"/>
    <s v="N"/>
    <n v="1"/>
    <s v="S"/>
    <s v="Tabela"/>
    <s v="Rio de Janeiro\RJ"/>
    <s v="A"/>
    <s v="IRON-LT1\ENTREGA DE EMBALAGEM NORMAL\A"/>
    <n v="1"/>
    <d v="2026-08-18T00:00:00"/>
    <d v="1899-12-30T16:18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7471"/>
    <s v="S2XU"/>
    <s v="COMPARTILHADO/SC/SID"/>
    <n v="1"/>
    <n v="1"/>
    <s v="306112749"/>
    <d v="2026-08-03T09:41:44"/>
    <d v="2026-08-10T09:41:00"/>
    <d v="2026-08-03T12:03:00"/>
    <d v="2026-08-05T11:00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7471/306112749"/>
    <s v="N"/>
    <n v="1"/>
    <s v="S"/>
    <s v="Tabela"/>
    <s v="Rio de Janeiro\RJ"/>
    <s v="A"/>
    <s v="IRON-LT1\ENTREGA DE EMBALAGEM NORMAL\A"/>
    <n v="1"/>
    <d v="2026-08-03T00:00:00"/>
    <d v="1899-12-30T12:03:00"/>
    <d v="2026-08-05T00:00:00"/>
    <d v="1899-12-30T11:00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3T00:00:00"/>
    <s v="CO"/>
    <s v="IRON-LT1"/>
    <s v="ENTREGA DE EMBALAGEM NORMAL"/>
    <s v="Caixa 20 kg - Tipo 1"/>
    <s v="ServiceNow"/>
    <s v="CSC0863469"/>
    <s v="B4M1"/>
    <s v="COMPARTILHADO/SC/SID"/>
    <n v="1"/>
    <n v="1"/>
    <s v="306568349"/>
    <d v="2026-08-11T12:06:39"/>
    <d v="2026-08-18T12:00:00"/>
    <d v="2026-08-17T09:04:00"/>
    <d v="2026-08-18T09:23:00"/>
    <m/>
    <m/>
    <s v="CENPES"/>
    <m/>
    <s v="138973/2026_x0009_ - saída definitiva SOS DOCS"/>
    <s v="CENPES"/>
    <n v="50"/>
    <s v="Rio de Janeiro"/>
    <s v="RJ"/>
    <s v="Verdadeiro"/>
    <m/>
    <x v="1"/>
    <s v="IRON-LT1-RJ"/>
    <s v="Rio de Janeiro"/>
    <s v="RJ"/>
    <s v="ENTREGA DE EMBALAGEM NORMAL/CSC0863469/306568349"/>
    <s v="N"/>
    <n v="1"/>
    <s v="S"/>
    <s v="Tabela"/>
    <s v="Rio de Janeiro\RJ"/>
    <s v="A"/>
    <s v="IRON-LT1\ENTREGA DE EMBALAGEM NORMAL\A"/>
    <n v="1"/>
    <d v="2026-08-17T00:00:00"/>
    <d v="1899-12-30T09:04:00"/>
    <d v="2026-08-18T00:00:00"/>
    <d v="1899-12-30T09:2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9332"/>
    <s v="S2XU"/>
    <s v="COMPARTILHADO/SC/SID"/>
    <n v="1"/>
    <n v="1"/>
    <s v="305896820"/>
    <d v="2026-07-21T16:10:41"/>
    <d v="2026-07-28T16:10:00"/>
    <d v="2026-07-23T13:28:39"/>
    <d v="2026-07-27T11:45:00"/>
    <m/>
    <m/>
    <s v="CENPES"/>
    <s v="136105/2026 - saída definitiva SOS DOCS"/>
    <s v="CX00120G40327058SOS"/>
    <s v="CENPES"/>
    <n v="50"/>
    <s v="Rio de Janeiro"/>
    <s v="RJ"/>
    <s v="Verdadeiro"/>
    <m/>
    <x v="1"/>
    <s v="IRON-LT1-RJ"/>
    <s v="Rio de Janeiro"/>
    <s v="RJ"/>
    <s v="ENTREGA DE EMBALAGEM NORMAL/CSC0849332/305896820"/>
    <s v="N"/>
    <n v="1"/>
    <s v="S"/>
    <s v="Tabela"/>
    <s v="Rio de Janeiro\RJ"/>
    <s v="A"/>
    <s v="IRON-LT1\ENTREGA DE EMBALAGEM NORMAL\A"/>
    <n v="1"/>
    <d v="2026-07-23T00:00:00"/>
    <d v="1899-12-30T13:28:39"/>
    <d v="2026-07-27T00:00:00"/>
    <d v="1899-12-30T11:4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6814"/>
    <s v="S2XU"/>
    <s v="COMPARTILHADO/SC/SID"/>
    <n v="1"/>
    <n v="1"/>
    <s v="305846740"/>
    <d v="2026-07-17T13:06:19"/>
    <d v="2026-07-24T13:06:00"/>
    <d v="2026-07-21T17:01:32"/>
    <d v="2026-07-23T09:53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46814/305846740"/>
    <s v="N"/>
    <n v="1"/>
    <s v="S"/>
    <s v="Tabela"/>
    <s v="Rio de Janeiro\RJ"/>
    <s v="A"/>
    <s v="IRON-LT1\ENTREGA DE EMBALAGEM NORMAL\A"/>
    <n v="1"/>
    <d v="2026-07-21T00:00:00"/>
    <d v="1899-12-30T17:01:32"/>
    <d v="2026-07-23T00:00:00"/>
    <d v="1899-12-30T09:5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MATERIAL PARA ARQUIVAMENTO"/>
    <s v="Kit de material"/>
    <s v="ServiceNow"/>
    <s v="CSC0855218"/>
    <s v="A6PE"/>
    <s v="COMPARTILHADO/SC/SID"/>
    <n v="50"/>
    <n v="50"/>
    <s v="306017669"/>
    <d v="2026-07-29T14:44:40"/>
    <d v="2026-08-05T14:44:00"/>
    <d v="2026-07-29T15:21:00"/>
    <d v="2026-07-30T09:48:00"/>
    <m/>
    <m/>
    <s v="EDIHB"/>
    <m/>
    <m/>
    <s v="EDIHB"/>
    <n v="2200"/>
    <s v="Rio de Janeiro"/>
    <s v="RJ"/>
    <s v="Falso"/>
    <m/>
    <x v="1"/>
    <s v="N/A"/>
    <s v="N/A"/>
    <s v="N/A"/>
    <s v="MATERIAL PARA ARQUIVAMENTO/CSC0855218/306017669"/>
    <s v="N"/>
    <n v="1"/>
    <s v="S"/>
    <s v="Tabela"/>
    <s v="Rio de Janeiro\RJ"/>
    <s v="A"/>
    <s v="IRON-LT1\MATERIAL PARA ARQUIVAMENTO\A"/>
    <n v="1"/>
    <d v="2026-07-29T00:00:00"/>
    <d v="1899-12-30T15:21:00"/>
    <d v="2026-07-30T00:00:00"/>
    <d v="1899-12-30T09:48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83"/>
    <s v="EF13"/>
    <s v="COMPARTILHADO/SC/SID"/>
    <n v="50"/>
    <n v="50"/>
    <s v="306603913"/>
    <d v="2026-08-18T11:36:44"/>
    <d v="2026-08-25T11:36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83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72"/>
    <s v="EF13"/>
    <s v="COMPARTILHADO/SC/SID"/>
    <n v="50"/>
    <n v="50"/>
    <s v="306603913"/>
    <d v="2026-08-18T11:31:49"/>
    <d v="2026-08-25T11:31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72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68678"/>
    <s v="EF13"/>
    <s v="COMPARTILHADO/SC/SID"/>
    <n v="50"/>
    <n v="50"/>
    <s v="306603913"/>
    <d v="2026-08-18T11:34:31"/>
    <d v="2026-08-25T11:34:00"/>
    <d v="2026-08-19T14:22:00"/>
    <d v="2026-08-20T12:05:00"/>
    <m/>
    <m/>
    <s v="EDIHB"/>
    <s v="OS CADASTRADA GEDOC"/>
    <m/>
    <s v="EDIHB"/>
    <n v="2200"/>
    <s v="Rio de Janeiro"/>
    <s v="RJ"/>
    <s v="Falso"/>
    <m/>
    <x v="1"/>
    <s v="N/A"/>
    <s v="N/A"/>
    <s v="N/A"/>
    <s v="MATERIAL PARA ARQUIVAMENTO/CSC0868678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51657"/>
    <s v="S2XU"/>
    <s v="COMPARTILHADO/SC/SID"/>
    <n v="100"/>
    <n v="100"/>
    <s v="305929660"/>
    <d v="2026-07-24T10:03:55"/>
    <d v="2026-07-31T10:03:00"/>
    <d v="2026-07-24T14:35:00"/>
    <d v="2026-07-28T09:17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1657/305929660"/>
    <s v="N"/>
    <n v="1"/>
    <s v="S"/>
    <s v="Tabela"/>
    <s v="Rio de Janeiro\RJ"/>
    <s v="A"/>
    <s v="IRON-LT1\MATERIAL PARA ARQUIVAMENTO\A"/>
    <n v="1"/>
    <d v="2026-07-24T00:00:00"/>
    <d v="1899-12-30T14:35:00"/>
    <d v="2026-07-28T00:00:00"/>
    <d v="1899-12-30T09:17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50174"/>
    <s v="CEZY"/>
    <s v="LOEP/LTA/OPTT/IEDR"/>
    <n v="5"/>
    <n v="5"/>
    <s v="305870666"/>
    <d v="2026-07-22T14:04:16"/>
    <d v="2026-07-29T14:04:00"/>
    <d v="2026-07-22T15:43:00"/>
    <d v="2026-07-27T07:00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0174/305870666"/>
    <s v="N"/>
    <n v="1"/>
    <s v="S"/>
    <s v="Tabela"/>
    <s v="Rio de Janeiro\RJ"/>
    <s v="A"/>
    <s v="IRON-LT1\MATERIAL PARA ARQUIVAMENTO\A"/>
    <n v="1"/>
    <d v="2026-07-22T00:00:00"/>
    <d v="1899-12-30T15:43:00"/>
    <d v="2026-07-27T00:00:00"/>
    <d v="1899-12-30T07:00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49933"/>
    <s v="CSCE"/>
    <s v="SPSG/COCM/COMPRAS"/>
    <n v="18"/>
    <n v="18"/>
    <s v="305869074"/>
    <d v="2026-07-22T11:09:04"/>
    <d v="2026-07-29T11:09:00"/>
    <d v="2026-07-22T14:26:00"/>
    <d v="2026-07-28T09:05:00"/>
    <m/>
    <m/>
    <s v="EDISEN"/>
    <m/>
    <m/>
    <s v="EDISEN"/>
    <n v="109"/>
    <s v="Rio de Janeiro"/>
    <s v="RJ"/>
    <s v="Falso"/>
    <m/>
    <x v="1"/>
    <s v="N/A"/>
    <s v="N/A"/>
    <s v="N/A"/>
    <s v="MATERIAL PARA ARQUIVAMENTO/CSC0849933/305869074"/>
    <s v="N"/>
    <n v="1"/>
    <s v="S"/>
    <s v="Tabela"/>
    <s v="Rio de Janeiro\RJ"/>
    <s v="A"/>
    <s v="IRON-LT1\MATERIAL PARA ARQUIVAMENTO\A"/>
    <n v="1"/>
    <d v="2026-07-22T00:00:00"/>
    <d v="1899-12-30T14:26:00"/>
    <d v="2026-07-28T00:00:00"/>
    <d v="1899-12-30T09:05:00"/>
    <s v="Normal"/>
    <s v="FP"/>
    <s v=""/>
    <s v="MATERIAL PARA ARQUIVAMENTOKit de material"/>
    <m/>
    <m/>
    <s v="N/A"/>
    <s v="kit de material"/>
    <x v="2"/>
    <s v="EDISENRio de JaneiroN/AN/A"/>
    <m/>
    <m/>
    <n v="0"/>
  </r>
  <r>
    <d v="2026-08-01T00:00:00"/>
    <s v="CO"/>
    <s v="IRON-LT1"/>
    <s v="MATERIAL PARA ARQUIVAMENTO"/>
    <s v="Kit de material"/>
    <s v="ServiceNow"/>
    <s v="CSC0855282"/>
    <s v="FD39"/>
    <s v="COMPARTILHADO/GIO/SSE/AO-SP"/>
    <n v="150"/>
    <n v="150"/>
    <s v="306034649"/>
    <d v="2026-07-29T15:31:47"/>
    <d v="2026-08-05T15:31:00"/>
    <d v="2026-07-30T08:49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82/306034649"/>
    <s v="N"/>
    <n v="1"/>
    <s v="S"/>
    <s v="Tabela"/>
    <s v="Santos\SP"/>
    <s v="B"/>
    <s v="IRON-LT1\MATERIAL PARA ARQUIVAMENTO\B"/>
    <n v="2"/>
    <d v="2026-07-30T00:00:00"/>
    <d v="1899-12-30T08:49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n v="0"/>
  </r>
  <r>
    <d v="2026-08-01T00:00:00"/>
    <s v="CO"/>
    <s v="IRON-LT1"/>
    <s v="MATERIAL PARA ARQUIVAMENTO"/>
    <s v="Kit de material"/>
    <s v="ServiceNow"/>
    <s v="CSC0855279"/>
    <s v="FD39"/>
    <s v="COMPARTILHADO/GIO/SSE/AO-SP"/>
    <n v="150"/>
    <n v="150"/>
    <s v="306019173"/>
    <d v="2026-07-29T15:30:00"/>
    <d v="2026-08-05T15:30:00"/>
    <d v="2026-07-29T16:28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79/306019173"/>
    <s v="N"/>
    <n v="1"/>
    <s v="S"/>
    <s v="Tabela"/>
    <s v="Santos\SP"/>
    <s v="B"/>
    <s v="IRON-LT1\MATERIAL PARA ARQUIVAMENTO\B"/>
    <n v="2"/>
    <d v="2026-07-29T00:00:00"/>
    <d v="1899-12-30T16:28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m/>
  </r>
  <r>
    <d v="2026-08-01T00:00:00"/>
    <s v="CO"/>
    <s v="IRON-LT1"/>
    <s v="COLETA DE EMBALAGEM"/>
    <s v="Caixa 20 kg - Tipo 1"/>
    <s v="ServiceNow"/>
    <s v="CSC0871587"/>
    <s v="A6PE"/>
    <s v="COMPARTILHADO/SC/SID"/>
    <n v="9"/>
    <n v="9"/>
    <s v="306625936"/>
    <d v="2026-08-21T07:24:58"/>
    <d v="2026-08-28T08:00:00"/>
    <d v="2026-08-21T10:44:00"/>
    <d v="2026-08-24T11:00:00"/>
    <m/>
    <m/>
    <s v="EDIHB"/>
    <m/>
    <s v="001249/2026"/>
    <s v="EDIHB"/>
    <n v="2200"/>
    <s v="Rio de Janeiro"/>
    <s v="RJ"/>
    <s v="Verdadeiro"/>
    <m/>
    <x v="1"/>
    <s v="IRON-LT1-RJ"/>
    <s v="Rio de Janeiro"/>
    <s v="RJ"/>
    <s v="COLETA DE EMBALAGEM/CSC0871587/306625936"/>
    <s v="N"/>
    <n v="1"/>
    <s v="S"/>
    <s v="Tabela"/>
    <s v="Rio de Janeiro\RJ"/>
    <s v="A"/>
    <s v="IRON-LT1\COLETA DE EMBALAGEM\A"/>
    <n v="1"/>
    <d v="2026-08-21T00:00:00"/>
    <d v="1899-12-30T10:44:00"/>
    <d v="2026-08-24T00:00:00"/>
    <d v="1899-12-30T11:00:00"/>
    <s v="Normal"/>
    <s v="F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1"/>
    <s v="A6PE"/>
    <s v="COMPARTILHADO/SC/SID"/>
    <n v="3"/>
    <n v="3"/>
    <s v="306615615"/>
    <d v="2026-08-20T09:28:15"/>
    <d v="2026-08-27T09:28:00"/>
    <d v="2026-08-20T14:35:00"/>
    <d v="2026-08-21T11:50:00"/>
    <m/>
    <m/>
    <s v="EDIHB"/>
    <m/>
    <s v="001197/2026"/>
    <s v="EDIHB"/>
    <n v="2200"/>
    <s v="Rio de Janeiro"/>
    <s v="RJ"/>
    <s v="Verdadeiro"/>
    <m/>
    <x v="1"/>
    <s v="IRON-LT1-RJ"/>
    <s v="Rio de Janeiro"/>
    <s v="RJ"/>
    <s v="COLETA DE EMBALAGEM/CSC0870671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6"/>
    <s v="A6PE"/>
    <s v="COMPARTILHADO/SC/SID"/>
    <n v="7"/>
    <n v="7"/>
    <s v="306615615"/>
    <d v="2026-08-20T09:29:31"/>
    <d v="2026-08-27T09:29:00"/>
    <d v="2026-08-20T14:35:00"/>
    <d v="2026-08-21T11:50:00"/>
    <m/>
    <m/>
    <s v="EDIHB"/>
    <m/>
    <s v="001205/2026"/>
    <s v="EDIHB"/>
    <n v="2200"/>
    <s v="Rio de Janeiro"/>
    <s v="RJ"/>
    <s v="Verdadeiro"/>
    <m/>
    <x v="1"/>
    <s v="IRON-LT1-RJ"/>
    <s v="Rio de Janeiro"/>
    <s v="RJ"/>
    <s v="COLETA DE EMBALAGEM/CSC0870676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8-01T00:00:00"/>
    <s v="CO"/>
    <s v="IRON-LT1"/>
    <s v="COLETA DE EMBALAGEM"/>
    <s v="Caixa 20 kg - Tipo 1"/>
    <s v="ServiceNow"/>
    <s v="CSC0870684"/>
    <s v="A6PE"/>
    <s v="COMPARTILHADO/SC/SID"/>
    <n v="6"/>
    <n v="6"/>
    <s v="306615615"/>
    <d v="2026-08-20T09:30:38"/>
    <d v="2026-08-27T09:30:00"/>
    <d v="2026-08-20T14:35:00"/>
    <d v="2026-08-21T11:50:00"/>
    <m/>
    <m/>
    <s v="EDIHB"/>
    <m/>
    <s v="001225/2026"/>
    <s v="EDIHB"/>
    <n v="2200"/>
    <s v="Rio de Janeiro"/>
    <s v="RJ"/>
    <s v="Verdadeiro"/>
    <m/>
    <x v="1"/>
    <s v="IRON-LT1-RJ"/>
    <s v="Rio de Janeiro"/>
    <s v="RJ"/>
    <s v="COLETA DE EMBALAGEM/CSC0870684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67"/>
    <s v="A6PE"/>
    <s v="COMPARTILHADO/GAPO/DC"/>
    <n v="13"/>
    <n v="13"/>
    <s v="305989720"/>
    <d v="2026-07-28T15:49:19"/>
    <d v="2026-08-04T15:49:00"/>
    <d v="2026-07-28T17:07:00"/>
    <d v="2026-07-30T10:00:00"/>
    <m/>
    <m/>
    <s v="EDIHB"/>
    <s v="OS CADASTRADA GEDOC"/>
    <s v="001154/2026"/>
    <s v="EDIHB"/>
    <n v="2200"/>
    <s v="Rio de Janeiro"/>
    <s v="RJ"/>
    <s v="Verdadeiro"/>
    <m/>
    <x v="1"/>
    <s v="IRON-LT1-RJ"/>
    <s v="Rio de Janeiro"/>
    <s v="RJ"/>
    <s v="COLETA DE EMBALAGEM/CSC0854167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.3"/>
    <s v="1.7"/>
    <s v="UA"/>
    <x v="0"/>
    <s v="EDIHB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4108"/>
    <s v="A6PE"/>
    <s v="COMPARTILHADO/GAPO/DC"/>
    <n v="6"/>
    <n v="6"/>
    <s v="305989720"/>
    <d v="2026-07-28T15:14:46"/>
    <d v="2026-08-04T15:14:00"/>
    <d v="2026-07-28T17:07:00"/>
    <d v="2026-07-30T10:00:00"/>
    <m/>
    <m/>
    <s v="EDIHB"/>
    <s v="OS CADASTRADA GEDOC"/>
    <s v="001130/2026"/>
    <s v="EDIHB"/>
    <n v="2200"/>
    <s v="Rio de Janeiro"/>
    <s v="RJ"/>
    <s v="Verdadeiro"/>
    <m/>
    <x v="1"/>
    <s v="IRON-LT1-RJ"/>
    <s v="Rio de Janeiro"/>
    <s v="RJ"/>
    <s v="COLETA DE EMBALAGEM/CSC0854108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6"/>
    <s v="A6PE"/>
    <s v="COMPARTILHADO/GAPO/DC"/>
    <n v="4"/>
    <n v="4"/>
    <s v="305989720"/>
    <d v="2026-07-28T15:13:48"/>
    <d v="2026-08-04T15:13:00"/>
    <d v="2026-07-28T17:07:00"/>
    <d v="2026-07-30T10:00:00"/>
    <m/>
    <m/>
    <s v="EDIHB"/>
    <s v="OS CADASTRADA GEDOC"/>
    <s v="001120/2026"/>
    <s v="EDIHB"/>
    <n v="2200"/>
    <s v="Rio de Janeiro"/>
    <s v="RJ"/>
    <s v="Verdadeiro"/>
    <m/>
    <x v="1"/>
    <s v="IRON-LT1-RJ"/>
    <s v="Rio de Janeiro"/>
    <s v="RJ"/>
    <s v="COLETA DE EMBALAGEM/CSC0854106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3"/>
    <s v="A6PE"/>
    <s v="COMPARTILHADO/GAPO/DC"/>
    <n v="4"/>
    <n v="4"/>
    <s v="305989720"/>
    <d v="2026-07-28T15:12:39"/>
    <d v="2026-08-04T15:12:00"/>
    <d v="2026-07-28T17:07:00"/>
    <d v="2026-07-30T10:00:00"/>
    <m/>
    <m/>
    <s v="EDIHB"/>
    <s v="OS CADASTRADA GEDOC"/>
    <s v="001110/2026"/>
    <s v="EDIHB"/>
    <n v="2200"/>
    <s v="Rio de Janeiro"/>
    <s v="RJ"/>
    <s v="Verdadeiro"/>
    <m/>
    <x v="1"/>
    <s v="IRON-LT1-RJ"/>
    <s v="Rio de Janeiro"/>
    <s v="RJ"/>
    <s v="COLETA DE EMBALAGEM/CSC0854103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9"/>
    <s v="A6PE"/>
    <s v="COMPARTILHADO/GAPO/DC"/>
    <n v="1"/>
    <n v="1"/>
    <s v="305989720"/>
    <d v="2026-07-28T15:10:45"/>
    <d v="2026-08-04T15:10:00"/>
    <d v="2026-07-28T17:07:00"/>
    <d v="2026-07-30T10:00:00"/>
    <m/>
    <m/>
    <s v="EDIHB"/>
    <s v="OS CADASTRADA GEDOC"/>
    <s v="001108/2026"/>
    <s v="EDIHB"/>
    <n v="2200"/>
    <s v="Rio de Janeiro"/>
    <s v="RJ"/>
    <s v="Verdadeiro"/>
    <m/>
    <x v="1"/>
    <s v="IRON-LT1-RJ"/>
    <s v="Rio de Janeiro"/>
    <s v="RJ"/>
    <s v="COLETA DE EMBALAGEM/CSC0854099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6"/>
    <s v="A6PE"/>
    <s v="COMPARTILHADO/SC/SID"/>
    <n v="1"/>
    <n v="1"/>
    <s v="305988948"/>
    <d v="2026-07-28T15:09:32"/>
    <d v="2026-08-04T15:09:00"/>
    <d v="2026-07-28T16:57:00"/>
    <d v="2026-07-30T10:00:00"/>
    <m/>
    <m/>
    <s v="EDIHB"/>
    <s v="OS CADASTRADA GEDOC"/>
    <s v="001099/2026"/>
    <s v="EDIHB"/>
    <n v="2200"/>
    <s v="Rio de Janeiro"/>
    <s v="RJ"/>
    <s v="Verdadeiro"/>
    <m/>
    <x v="1"/>
    <s v="IRON-LT1-RJ"/>
    <s v="Rio de Janeiro"/>
    <s v="RJ"/>
    <s v="COLETA DE EMBALAGEM/CSC0854096/305988948"/>
    <s v="N"/>
    <n v="1"/>
    <s v="S"/>
    <s v="Tabela"/>
    <s v="Rio de Janeiro\RJ"/>
    <s v="A"/>
    <s v="IRON-LT1\COLETA DE EMBALAGEM\A"/>
    <n v="1"/>
    <d v="2026-07-28T00:00:00"/>
    <d v="1899-12-30T16:5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ENTREGA DE EMBALAGEM NORMAL"/>
    <s v="Caixa 20 kg - Tipo 1"/>
    <s v="ServiceNow"/>
    <s v="CSC0863259"/>
    <s v="EF13"/>
    <s v="COMPARTILHADO/SC/SID"/>
    <n v="3"/>
    <n v="3"/>
    <s v="306534284"/>
    <d v="2026-08-11T10:25:20"/>
    <d v="2026-08-18T10:25:00"/>
    <d v="2026-08-12T11:17:00"/>
    <d v="2026-08-13T10:13:00"/>
    <m/>
    <m/>
    <s v="EDIHB"/>
    <s v="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34284"/>
    <s v="N"/>
    <n v="1"/>
    <s v="S"/>
    <s v="Tabela"/>
    <s v="Rio de Janeiro\RJ"/>
    <s v="A"/>
    <s v="IRON-LT1\ENTREGA DE EMBALAGEM NORMAL\A"/>
    <n v="1"/>
    <d v="2026-08-12T00:00:00"/>
    <d v="1899-12-30T11:17:00"/>
    <d v="2026-08-13T00:00:00"/>
    <d v="1899-12-30T10:13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63259"/>
    <s v="EF13"/>
    <s v="COMPARTILHADO/SC/SID"/>
    <n v="1"/>
    <n v="1"/>
    <s v="306589655"/>
    <d v="2026-08-11T10:25:20"/>
    <d v="2026-08-18T10:25:00"/>
    <d v="2026-08-18T16:27:00"/>
    <d v="2026-08-20T12:05:00"/>
    <m/>
    <m/>
    <s v="EDIHB"/>
    <s v="OS SAIDA SOS  138953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89655"/>
    <s v="N"/>
    <n v="1"/>
    <s v="S"/>
    <s v="Tabela"/>
    <s v="Rio de Janeiro\RJ"/>
    <s v="A"/>
    <s v="IRON-LT1\ENTREGA DE EMBALAGEM NORMAL\A"/>
    <n v="1"/>
    <d v="2026-08-18T00:00:00"/>
    <d v="1899-12-30T16:27:00"/>
    <d v="2026-08-20T00:00:00"/>
    <d v="1899-12-30T12:05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41569"/>
    <s v="ZBAV"/>
    <s v="COMPARTILHADO/SC/SID"/>
    <n v="5"/>
    <n v="5"/>
    <s v="305950285"/>
    <d v="2026-07-10T18:00:56"/>
    <d v="2026-07-20T08:00:00"/>
    <d v="2026-07-27T10:17:41"/>
    <d v="2026-07-28T09:32:00"/>
    <m/>
    <m/>
    <s v="EDIHB"/>
    <s v="134626/2026 - saída definitiva SOS DOCS / não disponibilizada pela SOS 21/07"/>
    <m/>
    <s v="EDIHB"/>
    <n v="2200"/>
    <s v="Rio de Janeiro"/>
    <s v="RJ"/>
    <s v="Verdadeiro"/>
    <m/>
    <x v="1"/>
    <s v="IRON-LT1-RJ"/>
    <s v="Rio de Janeiro"/>
    <s v="RJ"/>
    <s v="ENTREGA DE EMBALAGEM NORMAL/CSC0841569/305950285"/>
    <s v="N"/>
    <n v="1"/>
    <s v="S"/>
    <s v="Tabela"/>
    <s v="Rio de Janeiro\RJ"/>
    <s v="A"/>
    <s v="IRON-LT1\ENTREGA DE EMBALAGEM NORMAL\A"/>
    <n v="1"/>
    <d v="2026-07-27T00:00:00"/>
    <d v="1899-12-30T10:17:41"/>
    <d v="2026-07-28T00:00:00"/>
    <d v="1899-12-30T09:32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7362"/>
    <s v="FQ4I"/>
    <s v="SUPRIMENTOS/RMF/RDR"/>
    <n v="15"/>
    <n v="15"/>
    <s v="306570783"/>
    <d v="2026-08-17T09:18:21"/>
    <d v="2026-08-24T09:18:00"/>
    <d v="2026-08-17T11:56:00"/>
    <d v="2026-08-18T15:20:00"/>
    <m/>
    <m/>
    <s v="EDISEN"/>
    <m/>
    <s v="001251/2026"/>
    <s v="EDISEN"/>
    <n v="109"/>
    <s v="Rio de Janeiro"/>
    <s v="RJ"/>
    <s v="Verdadeiro"/>
    <m/>
    <x v="1"/>
    <s v="IRON-LT1-RJ"/>
    <s v="Rio de Janeiro"/>
    <s v="RJ"/>
    <s v="COLETA DE EMBALAGEM/CSC0867362/306570783"/>
    <s v="N"/>
    <n v="1"/>
    <s v="S"/>
    <s v="Tabela"/>
    <s v="Rio de Janeiro\RJ"/>
    <s v="A"/>
    <s v="IRON-LT1\COLETA DE EMBALAGEM\A"/>
    <n v="1"/>
    <d v="2026-08-17T00:00:00"/>
    <d v="1899-12-30T11:56:00"/>
    <d v="2026-08-18T00:00:00"/>
    <d v="1899-12-30T15:20:00"/>
    <s v="Normal"/>
    <s v="F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52567"/>
    <s v="FQ4I"/>
    <s v="SUPRIMENTOS/RMF/RDR"/>
    <n v="15"/>
    <n v="15"/>
    <s v="305951077"/>
    <d v="2026-07-27T09:23:21"/>
    <d v="2026-08-03T09:23:00"/>
    <d v="2026-07-27T11:09:06"/>
    <d v="2026-07-28T11:00:00"/>
    <m/>
    <m/>
    <s v="EDISEN"/>
    <m/>
    <s v="001184/2026"/>
    <s v="EDISEN"/>
    <n v="109"/>
    <s v="Rio de Janeiro"/>
    <s v="RJ"/>
    <s v="Verdadeiro"/>
    <m/>
    <x v="1"/>
    <s v="IRON-LT1-RJ"/>
    <s v="Rio de Janeiro"/>
    <s v="RJ"/>
    <s v="COLETA DE EMBALAGEM/CSC0852567/305951077"/>
    <s v="N"/>
    <n v="1"/>
    <s v="S"/>
    <s v="Tabela"/>
    <s v="Rio de Janeiro\RJ"/>
    <s v="A"/>
    <s v="IRON-LT1\COLETA DE EMBALAGEM\A"/>
    <n v="1"/>
    <d v="2026-07-27T00:00:00"/>
    <d v="1899-12-30T11:09:06"/>
    <d v="2026-07-28T00:00:00"/>
    <d v="1899-12-30T11:00:00"/>
    <s v="Normal"/>
    <s v="N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2593"/>
    <s v="GKFN"/>
    <s v="SUPRIMENTOS/RMF/RDR"/>
    <n v="10"/>
    <n v="10"/>
    <s v="305956878"/>
    <d v="2026-07-27T09:34:23"/>
    <d v="2026-08-03T09:34:00"/>
    <d v="2026-07-27T15:11:00"/>
    <d v="2026-07-29T16:43:00"/>
    <m/>
    <m/>
    <s v="EDISEN"/>
    <s v="OS CADASTRADA GEDOC"/>
    <s v="001186/2026"/>
    <s v="EDISEN"/>
    <n v="109"/>
    <s v="Rio de Janeiro"/>
    <s v="RJ"/>
    <s v="Verdadeiro"/>
    <m/>
    <x v="1"/>
    <s v="IRON-LT1-RJ"/>
    <s v="Rio de Janeiro"/>
    <s v="RJ"/>
    <s v="COLETA DE EMBALAGEM/CSC0852593/305956878"/>
    <s v="N"/>
    <n v="1"/>
    <s v="S"/>
    <s v="Tabela"/>
    <s v="Rio de Janeiro\RJ"/>
    <s v="A"/>
    <s v="IRON-LT1\COLETA DE EMBALAGEM\A"/>
    <n v="1"/>
    <d v="2026-07-27T00:00:00"/>
    <d v="1899-12-30T15:11:00"/>
    <d v="2026-07-29T00:00:00"/>
    <d v="1899-12-30T16:43:00"/>
    <s v="Normal"/>
    <s v="FP"/>
    <s v=""/>
    <s v="COLETA DE EMBALAGEMCaixa 20 kg - Tipo 1"/>
    <m/>
    <n v="1"/>
    <s v="1.7"/>
    <s v="UA"/>
    <x v="0"/>
    <s v="EDISENRio de JaneiroIRON-LT1-RJRio de Janeiro"/>
    <n v="23.5"/>
    <m/>
    <n v="1"/>
  </r>
  <r>
    <d v="2026-07-27T00:00:00"/>
    <s v="CO"/>
    <s v="IRON-LT1"/>
    <s v="ENTREGA DE EMBALAGEM NORMAL"/>
    <s v="Caixa 20 kg - Tipo 1"/>
    <s v="ServiceNow"/>
    <s v="CSC0868840"/>
    <s v="CYAZ"/>
    <s v="SRGE/PPSGP/PPAC"/>
    <n v="25"/>
    <n v="25"/>
    <s v="306606002"/>
    <d v="2026-08-18T13:49:58"/>
    <d v="2026-08-25T13:49:00"/>
    <d v="2026-08-19T15:32:00"/>
    <d v="2026-08-21T11:27:00"/>
    <m/>
    <m/>
    <s v="EDISEN"/>
    <s v="OS CADASTRADA GEDOC"/>
    <m/>
    <s v="EDISEN"/>
    <n v="109"/>
    <s v="Rio de Janeiro"/>
    <s v="RJ"/>
    <s v="Verdadeiro"/>
    <m/>
    <x v="1"/>
    <s v="IRON-LT1-RJ"/>
    <s v="Rio de Janeiro"/>
    <s v="RJ"/>
    <s v="ENTREGA DE EMBALAGEM NORMAL/CSC0868840/306606002"/>
    <s v="N"/>
    <n v="1"/>
    <s v="S"/>
    <s v="Tabela"/>
    <s v="Rio de Janeiro\RJ"/>
    <s v="A"/>
    <s v="IRON-LT1\ENTREGA DE EMBALAGEM NORMAL\A"/>
    <n v="1"/>
    <d v="2026-08-19T00:00:00"/>
    <d v="1899-12-30T15:32:00"/>
    <d v="2026-08-21T00:00:00"/>
    <d v="1899-12-30T11:27:00"/>
    <s v="Normal"/>
    <s v="FP"/>
    <s v=""/>
    <s v="ENTREGA DE EMBALAGEM NORMALCaixa 20 kg - Tipo 1"/>
    <m/>
    <n v="2.5"/>
    <s v="1.7"/>
    <s v="Frete"/>
    <x v="0"/>
    <s v="EDISENRio de JaneiroIRON-LT1-RJRio de Janeiro"/>
    <n v="23.5"/>
    <n v="0"/>
    <n v="1"/>
  </r>
  <r>
    <d v="2026-08-03T00:00:00"/>
    <s v="CO"/>
    <s v="IRON-LT1"/>
    <s v="ENTREGA DE EMBALAGEM NORMAL"/>
    <s v="Caixa 20 kg - Tipo 1"/>
    <s v="ServiceNow"/>
    <s v="CSC0868850"/>
    <s v="CYAZ"/>
    <s v="SRGE/PPSGP/PPAC"/>
    <n v="15"/>
    <n v="15"/>
    <s v="306610660"/>
    <d v="2026-08-18T13:56:56"/>
    <d v="2026-08-25T13:56:00"/>
    <d v="2026-08-20T09:25:00"/>
    <d v="2026-08-21T11:27:00"/>
    <m/>
    <m/>
    <s v="EDISEN"/>
    <m/>
    <m/>
    <s v="EDISEN"/>
    <n v="109"/>
    <s v="Rio de Janeiro"/>
    <s v="RJ"/>
    <s v="Verdadeiro"/>
    <m/>
    <x v="1"/>
    <s v="IRON-LT1-RJ"/>
    <s v="Rio de Janeiro"/>
    <s v="RJ"/>
    <s v="ENTREGA DE EMBALAGEM NORMAL/CSC0868850/306610660"/>
    <s v="N"/>
    <n v="1"/>
    <s v="S"/>
    <s v="Tabela"/>
    <s v="Rio de Janeiro\RJ"/>
    <s v="A"/>
    <s v="IRON-LT1\ENTREGA DE EMBALAGEM NORMAL\A"/>
    <n v="1"/>
    <d v="2026-08-20T00:00:00"/>
    <d v="1899-12-30T09:25:00"/>
    <d v="2026-08-21T00:00:00"/>
    <d v="1899-12-30T11:27:00"/>
    <s v="Normal"/>
    <s v="FP"/>
    <s v=""/>
    <s v="ENTREGA DE EMBALAGEM NORMALCaixa 20 kg - Tipo 1"/>
    <m/>
    <n v="1.5"/>
    <s v="1.7"/>
    <s v="Frete"/>
    <x v="0"/>
    <s v="EDISENRio de JaneiroIRON-LT1-RJRio de Janeiro"/>
    <n v="23.5"/>
    <n v="0"/>
    <m/>
  </r>
  <r>
    <d v="2026-08-01T00:00:00"/>
    <s v="CO"/>
    <s v="IRON-LT1"/>
    <s v="ENTREGA DE EMBALAGEM NORMAL"/>
    <s v="Caixa 20 kg - Tipo 1"/>
    <s v="ServiceNow"/>
    <s v="CSC0854080"/>
    <s v="BBIF"/>
    <s v="GAPRE/GDOC"/>
    <n v="10"/>
    <n v="10"/>
    <s v="306085922"/>
    <d v="2026-07-28T15:00:20"/>
    <d v="2026-08-04T15:00:00"/>
    <d v="2026-07-31T15:39:43"/>
    <d v="2026-08-04T12:14:00"/>
    <m/>
    <m/>
    <s v="EDISEN"/>
    <s v="136994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4080/306085922"/>
    <s v="N"/>
    <n v="1"/>
    <s v="S"/>
    <s v="Tabela"/>
    <s v="Rio de Janeiro\RJ"/>
    <s v="A"/>
    <s v="IRON-LT1\ENTREGA DE EMBALAGEM NORMAL\A"/>
    <n v="1"/>
    <d v="2026-07-31T00:00:00"/>
    <d v="1899-12-30T15:39:43"/>
    <d v="2026-08-04T00:00:00"/>
    <d v="1899-12-30T12:14:00"/>
    <s v="Normal"/>
    <s v="FP"/>
    <s v=""/>
    <s v="ENTREGA DE EMBALAGEM NORMALCaixa 20 kg - Tipo 1"/>
    <m/>
    <n v="1"/>
    <s v="1.7"/>
    <s v="Frete"/>
    <x v="0"/>
    <s v="EDISEN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52239"/>
    <s v="FQ4I"/>
    <s v="SUPRIMENTOS/RMF/RDR"/>
    <n v="16"/>
    <n v="16"/>
    <s v="306016704"/>
    <d v="2026-07-24T17:25:08"/>
    <d v="2026-08-03T08:00:00"/>
    <d v="2026-07-29T14:28:57"/>
    <d v="2026-07-31T09:55:00"/>
    <m/>
    <m/>
    <s v="EDISEN"/>
    <s v="136653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2239/306016704"/>
    <s v="N"/>
    <n v="1"/>
    <s v="S"/>
    <s v="Tabela"/>
    <s v="Rio de Janeiro\RJ"/>
    <s v="A"/>
    <s v="IRON-LT1\ENTREGA DE EMBALAGEM NORMAL\A"/>
    <n v="1"/>
    <d v="2026-07-29T00:00:00"/>
    <d v="1899-12-30T14:28:57"/>
    <d v="2026-07-31T00:00:00"/>
    <d v="1899-12-30T09:55:00"/>
    <s v="Normal"/>
    <s v="FP"/>
    <s v=""/>
    <s v="ENTREGA DE EMBALAGEM NORMALCaixa 20 kg - Tipo 1"/>
    <m/>
    <n v="1.6"/>
    <s v="1.7"/>
    <s v="Frete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3465"/>
    <s v="F1VX"/>
    <s v="G&amp;E/TERM/UTE-SRP-BF/MAN"/>
    <n v="5"/>
    <n v="5"/>
    <s v="306523170"/>
    <d v="2026-08-11T12:04:23"/>
    <d v="2026-08-18T12:00:00"/>
    <d v="2026-08-11T12:58:00"/>
    <d v="2026-08-13T11:15:00"/>
    <m/>
    <m/>
    <s v="UTE-SEROPEDICA"/>
    <m/>
    <s v="001201/2026"/>
    <s v="UTE-SEROPEDICA"/>
    <n v="288"/>
    <s v="Rio de Janeiro"/>
    <s v="RJ"/>
    <s v="Verdadeiro"/>
    <m/>
    <x v="1"/>
    <s v="IRON-LT1-RJ"/>
    <s v="Rio de Janeiro"/>
    <s v="RJ"/>
    <s v="COLETA DE EMBALAGEM/CSC0863465/306523170"/>
    <s v="N"/>
    <n v="1"/>
    <s v="S"/>
    <s v="Tabela"/>
    <s v="Rio de Janeiro\RJ"/>
    <s v="A"/>
    <s v="IRON-LT1\COLETA DE EMBALAGEM\A"/>
    <n v="1"/>
    <d v="2026-08-11T00:00:00"/>
    <d v="1899-12-30T12:58:00"/>
    <d v="2026-08-13T00:00:00"/>
    <d v="1899-12-30T11:15:00"/>
    <s v="Normal"/>
    <s v="FP"/>
    <s v=""/>
    <s v="COLETA DE EMBALAGEMCaixa 20 kg - Tipo 1"/>
    <m/>
    <n v="1"/>
    <s v="1.7"/>
    <s v="UA"/>
    <x v="0"/>
    <s v="UTE-SEROPEDICARio de JaneiroIRON-LT1-RJRio de Janeiro"/>
    <m/>
    <m/>
    <n v="1"/>
  </r>
  <r>
    <d v="2026-08-01T00:00:00"/>
    <s v="CO"/>
    <s v="IRON-LT1"/>
    <s v="COLETA DE EMBALAGEM"/>
    <s v="Caixa 20 kg - Tipo 1"/>
    <s v="ServiceNow"/>
    <s v="CSC0863464"/>
    <s v="F1VX"/>
    <s v="G&amp;E/TERM/UTE-SRP-BF/MAN"/>
    <n v="11"/>
    <n v="11"/>
    <s v="306522886"/>
    <d v="2026-08-11T12:03:49"/>
    <d v="2026-08-18T12:00:00"/>
    <d v="2026-08-11T12:45:00"/>
    <d v="2026-08-13T11:15:00"/>
    <m/>
    <m/>
    <s v="UTE-SEROPEDICA"/>
    <m/>
    <s v="001123/2026"/>
    <s v="UTE-SEROPEDICA"/>
    <n v="288"/>
    <s v="Rio de Janeiro"/>
    <s v="RJ"/>
    <s v="Verdadeiro"/>
    <m/>
    <x v="1"/>
    <s v="IRON-LT1-RJ"/>
    <s v="Rio de Janeiro"/>
    <s v="RJ"/>
    <s v="COLETA DE EMBALAGEM/CSC0863464/306522886"/>
    <s v="N"/>
    <n v="1"/>
    <s v="S"/>
    <s v="Tabela"/>
    <s v="Rio de Janeiro\RJ"/>
    <s v="A"/>
    <s v="IRON-LT1\COLETA DE EMBALAGEM\A"/>
    <n v="1"/>
    <d v="2026-08-11T00:00:00"/>
    <d v="1899-12-30T12:45:00"/>
    <d v="2026-08-13T00:00:00"/>
    <d v="1899-12-30T11:15:00"/>
    <s v="Normal"/>
    <s v="FP"/>
    <s v=""/>
    <s v="COLETA DE EMBALAGEMCaixa 20 kg - Tipo 1"/>
    <m/>
    <n v="1.1000000000000001"/>
    <s v="1.7"/>
    <s v="UA"/>
    <x v="0"/>
    <s v="UTE-SEROPEDICARio de JaneiroIRON-LT1-RJRio de Janeiro"/>
    <m/>
    <m/>
    <m/>
  </r>
  <r>
    <d v="2026-08-03T00:00:00"/>
    <s v="CO"/>
    <s v="IRON-LT1"/>
    <s v="ENTREGA DE EMBALAGEM NORMAL"/>
    <s v="Caixa 20 kg - Tipo 1"/>
    <s v="ServiceNow"/>
    <s v="CSC0868691"/>
    <s v="CR6B"/>
    <s v="G&amp;E/TERM/UTE-SRP-BF/MAN"/>
    <n v="5"/>
    <n v="5"/>
    <s v="306603849"/>
    <d v="2026-08-18T11:40:32"/>
    <d v="2026-08-25T11:40:00"/>
    <d v="2026-08-19T12:58:00"/>
    <d v="2026-08-20T11:00:00"/>
    <m/>
    <m/>
    <s v="UTE-SEROPEDICA"/>
    <m/>
    <m/>
    <s v="UTE-SEROPEDICA"/>
    <n v="288"/>
    <s v="Rio de Janeiro"/>
    <s v="RJ"/>
    <s v="Verdadeiro"/>
    <m/>
    <x v="1"/>
    <s v="IRON-LT1-RJ"/>
    <s v="Rio de Janeiro"/>
    <s v="RJ"/>
    <s v="ENTREGA DE EMBALAGEM NORMAL/CSC0868691/306603849"/>
    <s v="N"/>
    <n v="1"/>
    <s v="S"/>
    <s v="Tabela"/>
    <s v="Rio de Janeiro\RJ"/>
    <s v="A"/>
    <s v="IRON-LT1\ENTREGA DE EMBALAGEM NORMAL\A"/>
    <n v="1"/>
    <d v="2026-08-19T00:00:00"/>
    <d v="1899-12-30T12:58:00"/>
    <d v="2026-08-20T00:00:00"/>
    <d v="1899-12-30T11:00:00"/>
    <s v="Normal"/>
    <s v="NP"/>
    <s v=""/>
    <s v="ENTREGA DE EMBALAGEM NORMALCaixa 20 kg - Tipo 1"/>
    <m/>
    <n v="1"/>
    <s v="1.7"/>
    <s v="Frete"/>
    <x v="0"/>
    <s v="UTE-SEROPEDICARio de JaneiroIRON-LT1-RJRio de Janeiro"/>
    <m/>
    <m/>
    <n v="1"/>
  </r>
  <r>
    <d v="2026-07-27T00:00:00"/>
    <s v="CO"/>
    <s v="IRON-LT1"/>
    <s v="ENTREGA DE EMBALAGEM NORMAL"/>
    <s v="Caixa 20 kg - Tipo 1"/>
    <s v="ServiceNow"/>
    <s v="CSC0854316"/>
    <s v="EF13"/>
    <s v="COMPARTILHADO/SC/SID"/>
    <n v="1"/>
    <n v="1"/>
    <s v="306183474"/>
    <d v="2026-07-28T17:50:36"/>
    <d v="2026-08-05T08:00:00"/>
    <d v="2026-08-05T12:29:00"/>
    <d v="2026-08-06T12:19:00"/>
    <m/>
    <m/>
    <s v="EDIHB"/>
    <s v="OS SAIDA SOS  137050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54316/306183474"/>
    <s v="N"/>
    <n v="1"/>
    <s v="S"/>
    <s v="Tabela"/>
    <s v="Rio de Janeiro\RJ"/>
    <s v="A"/>
    <s v="IRON-LT1\ENTREGA DE EMBALAGEM NORMAL\A"/>
    <n v="1"/>
    <d v="2026-08-05T00:00:00"/>
    <d v="1899-12-30T12:29:00"/>
    <d v="2026-08-06T00:00:00"/>
    <d v="1899-12-30T12:19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53363"/>
    <s v="F4Z2"/>
    <s v="RH/RBO/COA/CB"/>
    <n v="1"/>
    <n v="1"/>
    <s v="305979253"/>
    <d v="2026-07-28T07:23:25"/>
    <d v="2026-08-04T08:00:00"/>
    <d v="2026-07-28T08:49:00"/>
    <d v="2026-07-29T11:4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53363/305979253"/>
    <s v="N"/>
    <n v="1"/>
    <s v="S"/>
    <s v="Tabela"/>
    <s v="Rio de Janeiro\RJ"/>
    <s v="A"/>
    <s v="IRON-LT1\ENTREGA DE EMBALAGEM NORMAL\A"/>
    <n v="1"/>
    <d v="2026-07-28T00:00:00"/>
    <d v="1899-12-30T08:49:00"/>
    <d v="2026-07-29T00:00:00"/>
    <d v="1899-12-30T11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51922"/>
    <s v="S37C"/>
    <s v="COMPARTILHADO/SC/SID"/>
    <n v="1"/>
    <n v="1"/>
    <s v="306035039"/>
    <d v="2026-07-24T13:50:47"/>
    <d v="2026-07-31T13:50:00"/>
    <d v="2026-07-30T09:27:06"/>
    <d v="2026-07-31T10:33:00"/>
    <m/>
    <m/>
    <s v="CENPES"/>
    <s v="OS SAIDA SOS 136652/2026_x0009_/ OS CADASTRADA GEDOC"/>
    <m/>
    <s v="CENPES"/>
    <n v="50"/>
    <s v="Rio de Janeiro"/>
    <s v="RJ"/>
    <s v="Verdadeiro"/>
    <m/>
    <x v="1"/>
    <s v="IRON-LT1-RJ"/>
    <s v="Rio de Janeiro"/>
    <s v="RJ"/>
    <s v="ENTREGA DE EMBALAGEM NORMAL/CSC0851922/306035039"/>
    <s v="N"/>
    <n v="1"/>
    <s v="S"/>
    <s v="Tabela"/>
    <s v="Rio de Janeiro\RJ"/>
    <s v="A"/>
    <s v="IRON-LT1\ENTREGA DE EMBALAGEM NORMAL\A"/>
    <n v="1"/>
    <d v="2026-07-30T00:00:00"/>
    <d v="1899-12-30T09:27:06"/>
    <d v="2026-07-31T00:00:00"/>
    <d v="1899-12-30T10:3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INDEXACAO DE DOCUMENTO/CSC0866373/BRK74114"/>
    <s v="N"/>
    <n v="2"/>
    <s v="S"/>
    <s v="Fiscalização"/>
    <s v="Rio de Janeiro\RJ"/>
    <s v="A"/>
    <s v="IRON-LT1\INDEXACAO DE DOCUMENTO\A"/>
    <m/>
    <d v="2026-08-14T00:00:00"/>
    <d v="1899-12-30T15:54:00"/>
    <d v="2026-08-19T00:00:00"/>
    <d v="1899-12-30T15:05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7-27T00:00:00"/>
    <s v="CO"/>
    <s v="IRON-LT1"/>
    <s v="DIGITALIZACAO DE DOCUMENTO ADMINISTRATIVO"/>
    <s v="Documento - Formato A4"/>
    <s v="ServiceNow"/>
    <s v="CSC0866373"/>
    <s v="F4Z2"/>
    <s v="RH/RBO/COA/CB"/>
    <n v="8"/>
    <n v="8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DIGITALIZACAO DE DOCUMENTO ADMINISTRATIVO/CSC0866373/BRK74114"/>
    <s v="N"/>
    <n v="2"/>
    <s v="S"/>
    <s v="Tabela"/>
    <s v="Rio de Janeiro\RJ"/>
    <s v="A"/>
    <s v="IRON-LT1\DIGITALIZACAO DE DOCUMENTO ADMINISTRATIVO\A"/>
    <n v="3"/>
    <d v="2026-08-14T00:00:00"/>
    <d v="1899-12-30T15:54:00"/>
    <d v="2026-08-19T00:00:00"/>
    <d v="1899-12-30T15:05:00"/>
    <s v="Normal"/>
    <s v="NP"/>
    <s v=""/>
    <s v="DIGITALIZACAO DE DOCUMENTO ADMINISTRATIVODocumento - Formato A4"/>
    <n v="1"/>
    <n v="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INDEXACAO DE DOCUMENTO/CSC0860239/306345719"/>
    <s v="N"/>
    <n v="2"/>
    <s v="S"/>
    <s v="Fiscalização"/>
    <s v="Rio de Janeiro\RJ"/>
    <s v="A"/>
    <s v="IRON-LT1\INDEXACAO DE DOCUMENTO\A"/>
    <m/>
    <d v="2026-08-06T00:00:00"/>
    <d v="1899-12-30T09:48:00"/>
    <d v="2026-08-12T00:00:00"/>
    <d v="1899-12-30T15:30:00"/>
    <s v="Normal"/>
    <s v="NP"/>
    <s v=""/>
    <s v="INDEXACAO DE DOCUMENTODocumentação administrativa"/>
    <m/>
    <n v="1"/>
    <s v="2.10"/>
    <s v="Indexação"/>
    <x v="3"/>
    <s v="FRONAPERio de JaneiroN/AN/A"/>
    <m/>
    <m/>
    <n v="35.200000000000003"/>
  </r>
  <r>
    <d v="2026-07-27T00:00:00"/>
    <s v="CO"/>
    <s v="IRON-LT1"/>
    <s v="DIGITALIZACAO DE DOCUMENTO ADMINISTRATIVO"/>
    <s v="Documento - Formato A4"/>
    <s v="ServiceNow"/>
    <s v="CSC0860239"/>
    <s v="F4Z2"/>
    <s v="RH/RBO/COA/CB"/>
    <n v="350"/>
    <n v="350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DIGITALIZACAO DE DOCUMENTO ADMINISTRATIVO/CSC0860239/306345719"/>
    <s v="N"/>
    <n v="2"/>
    <s v="S"/>
    <s v="Tabela"/>
    <s v="Rio de Janeiro\RJ"/>
    <s v="A"/>
    <s v="IRON-LT1\DIGITALIZACAO DE DOCUMENTO ADMINISTRATIVO\A"/>
    <n v="3"/>
    <d v="2026-08-06T00:00:00"/>
    <d v="1899-12-30T09:48:00"/>
    <d v="2026-08-12T00:00:00"/>
    <d v="1899-12-30T15:30:00"/>
    <s v="Normal"/>
    <s v="FP"/>
    <s v=""/>
    <s v="DIGITALIZACAO DE DOCUMENTO ADMINISTRATIVODocumento - Formato A4"/>
    <n v="1"/>
    <n v="350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INDEXACAO DE DOCUMENTO/CSC0863658/306541818"/>
    <s v="N"/>
    <n v="2"/>
    <s v="S"/>
    <s v="Fiscalização"/>
    <s v="Rio de Janeiro\RJ"/>
    <s v="A"/>
    <s v="IRON-LT1\INDEXACAO DE DOCUMENTO\A"/>
    <m/>
    <d v="2026-08-12T00:00:00"/>
    <d v="1899-12-30T15:19:00"/>
    <d v="2026-08-18T00:00:00"/>
    <d v="1899-12-30T09:17:00"/>
    <s v="Normal"/>
    <s v="NP"/>
    <s v=""/>
    <s v="INDEXACAO DE DOCUMENTODocumentação administrativa"/>
    <m/>
    <n v="1"/>
    <s v="2.10"/>
    <s v="Indexação"/>
    <x v="3"/>
    <s v="EDIHBRio de JaneiroN/AN/A"/>
    <m/>
    <m/>
    <n v="47.3"/>
  </r>
  <r>
    <d v="2026-07-27T00:00:00"/>
    <s v="CO"/>
    <s v="IRON-LT1"/>
    <s v="DIGITALIZACAO DE DOCUMENTO ADMINISTRATIVO"/>
    <s v="Documento - Formato A4"/>
    <s v="ServiceNow"/>
    <s v="CSC0863658"/>
    <s v="AAE9"/>
    <s v="SMS/SA/SAO/DENGE-DPI-DLCM-DTEN"/>
    <n v="471"/>
    <n v="47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DIGITALIZACAO DE DOCUMENTO ADMINISTRATIVO/CSC0863658/306541818"/>
    <s v="N"/>
    <n v="2"/>
    <s v="S"/>
    <s v="Tabela"/>
    <s v="Rio de Janeiro\RJ"/>
    <s v="A"/>
    <s v="IRON-LT1\DIGITALIZACAO DE DOCUMENTO ADMINISTRATIVO\A"/>
    <n v="3"/>
    <d v="2026-08-12T00:00:00"/>
    <d v="1899-12-30T15:19:00"/>
    <d v="2026-08-18T00:00:00"/>
    <d v="1899-12-30T09:17:00"/>
    <s v="Normal"/>
    <s v="FP"/>
    <s v=""/>
    <s v="DIGITALIZACAO DE DOCUMENTO ADMINISTRATIVODocumento - Formato A4"/>
    <n v="1"/>
    <n v="471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INDEXACAO DE DOCUMENTO/CSC0863115/306532665"/>
    <s v="N"/>
    <n v="2"/>
    <s v="S"/>
    <s v="Fiscalização"/>
    <s v="Rio de Janeiro\RJ"/>
    <s v="A"/>
    <s v="IRON-LT1\INDEXACAO DE DOCUMENTO\A"/>
    <m/>
    <d v="2026-08-12T00:00:00"/>
    <d v="1899-12-30T09:29:00"/>
    <d v="2026-08-14T00:00:00"/>
    <d v="1899-12-30T16:21:00"/>
    <s v="Normal"/>
    <s v="NP"/>
    <s v=""/>
    <s v="INDEXACAO DE DOCUMENTODocumentação administrativa"/>
    <m/>
    <n v="1"/>
    <s v="2.10"/>
    <s v="Indexação"/>
    <x v="3"/>
    <s v="EDIHBRio de JaneiroN/AN/A"/>
    <m/>
    <m/>
    <n v="181.1"/>
  </r>
  <r>
    <d v="2026-08-03T00:00:00"/>
    <s v="CO"/>
    <s v="IRON-LT1"/>
    <s v="DIGITALIZACAO DE DOCUMENTO ADMINISTRATIVO"/>
    <s v="Documento - Formato A4"/>
    <s v="ServiceNow"/>
    <s v="CSC0863115"/>
    <s v="EF13"/>
    <s v="COMPARTILHADO/SC/SID"/>
    <n v="1805"/>
    <n v="180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3115/306532665"/>
    <s v="N"/>
    <n v="2"/>
    <s v="S"/>
    <s v="Tabela"/>
    <s v="Rio de Janeiro\RJ"/>
    <s v="A"/>
    <s v="IRON-LT1\DIGITALIZACAO DE DOCUMENTO ADMINISTRATIVO\A"/>
    <n v="3"/>
    <d v="2026-08-12T00:00:00"/>
    <d v="1899-12-30T09:29:00"/>
    <d v="2026-08-14T00:00:00"/>
    <d v="1899-12-30T16:21:00"/>
    <s v="Normal"/>
    <s v="NP"/>
    <s v=""/>
    <s v="DIGITALIZACAO DE DOCUMENTO ADMINISTRATIVODocumento - Formato A4"/>
    <n v="1"/>
    <n v="1805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INDEXACAO DE DOCUMENTO/CSC0860379/306501927"/>
    <s v="N"/>
    <n v="2"/>
    <s v="S"/>
    <s v="Fiscalização"/>
    <s v="Rio de Janeiro\RJ"/>
    <s v="A"/>
    <s v="IRON-LT1\INDEXACAO DE DOCUMENTO\A"/>
    <m/>
    <d v="2026-08-07T00:00:00"/>
    <d v="1899-12-30T17:11:00"/>
    <d v="2026-08-12T00:00:00"/>
    <d v="1899-12-30T16:07:00"/>
    <s v="Normal"/>
    <s v="NP"/>
    <s v=""/>
    <s v="INDEXACAO DE DOCUMENTODocumentação administrativa"/>
    <m/>
    <n v="1"/>
    <s v="2.10"/>
    <s v="Indexação"/>
    <x v="3"/>
    <s v="EDIHBRio de JaneiroN/AN/A"/>
    <m/>
    <m/>
    <n v="283.2"/>
  </r>
  <r>
    <d v="2026-08-03T00:00:00"/>
    <s v="CO"/>
    <s v="IRON-LT1"/>
    <s v="DIGITALIZACAO DE DOCUMENTO ADMINISTRATIVO"/>
    <s v="Documento - Formato A4"/>
    <s v="ServiceNow"/>
    <s v="CSC0860379"/>
    <s v="EF13"/>
    <s v="COMPARTILHADO/SC/SID"/>
    <n v="1580"/>
    <n v="1580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0379/306501927"/>
    <s v="N"/>
    <n v="2"/>
    <s v="S"/>
    <s v="Tabela"/>
    <s v="Rio de Janeiro\RJ"/>
    <s v="A"/>
    <s v="IRON-LT1\DIGITALIZACAO DE DOCUMENTO ADMINISTRATIVO\A"/>
    <n v="3"/>
    <d v="2026-08-07T00:00:00"/>
    <d v="1899-12-30T17:11:00"/>
    <d v="2026-08-12T00:00:00"/>
    <d v="1899-12-30T16:07:00"/>
    <s v="Normal"/>
    <s v="NP"/>
    <s v=""/>
    <s v="DIGITALIZACAO DE DOCUMENTO ADMINISTRATIVODocumento - Formato A4"/>
    <n v="1"/>
    <n v="1580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INDEXACAO DE DOCUMENTO/CSC0858731/306160100"/>
    <s v="N"/>
    <n v="2"/>
    <s v="S"/>
    <s v="Fiscalização"/>
    <s v="Rio de Janeiro\RJ"/>
    <s v="A"/>
    <s v="IRON-LT1\INDEXACAO DE DOCUMENTO\A"/>
    <m/>
    <d v="2026-08-04T00:00:00"/>
    <d v="1899-12-30T15:50:00"/>
    <d v="2026-08-07T00:00:00"/>
    <d v="1899-12-30T10:58:00"/>
    <s v="Normal"/>
    <s v="NP"/>
    <s v=""/>
    <s v="INDEXACAO DE DOCUMENTODocumentação administrativa"/>
    <m/>
    <n v="1"/>
    <s v="2.10"/>
    <s v="Indexação"/>
    <x v="3"/>
    <s v="EDIHBRio de JaneiroN/AN/A"/>
    <m/>
    <m/>
    <n v="1.5"/>
  </r>
  <r>
    <d v="2026-08-03T00:00:00"/>
    <s v="CO"/>
    <s v="IRON-LT1"/>
    <s v="DIGITALIZACAO DE DOCUMENTO ADMINISTRATIVO"/>
    <s v="Documento - Formato A4"/>
    <s v="ServiceNow"/>
    <s v="CSC0858731"/>
    <s v="EF13"/>
    <s v="COMPARTILHADO/SC/SID"/>
    <n v="13"/>
    <n v="13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58731/306160100"/>
    <s v="N"/>
    <n v="2"/>
    <s v="S"/>
    <s v="Tabela"/>
    <s v="Rio de Janeiro\RJ"/>
    <s v="A"/>
    <s v="IRON-LT1\DIGITALIZACAO DE DOCUMENTO ADMINISTRATIVO\A"/>
    <n v="3"/>
    <d v="2026-08-04T00:00:00"/>
    <d v="1899-12-30T15:50:00"/>
    <d v="2026-08-07T00:00:00"/>
    <d v="1899-12-30T10:58:00"/>
    <s v="Normal"/>
    <s v="NP"/>
    <s v=""/>
    <s v="DIGITALIZACAO DE DOCUMENTO ADMINISTRATIVODocumento - Formato A4"/>
    <n v="1"/>
    <n v="13"/>
    <s v="2.9"/>
    <s v="UD"/>
    <x v="4"/>
    <s v="EDIHB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INDEXACAO DE DOCUMENTO/CSC0862324/306533049"/>
    <s v="N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Normal"/>
    <s v="NP"/>
    <s v=""/>
    <s v="INDEXACAO DE DOCUMENTODocumentação administrativa"/>
    <m/>
    <n v="1"/>
    <s v="2.10"/>
    <s v="Indexação"/>
    <x v="3"/>
    <s v="CENPESRio de JaneiroN/AN/A"/>
    <m/>
    <m/>
    <n v="1748.2"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096"/>
    <n v="1096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DIGITALIZACAO DE DOCUMENTO ADMINISTRATIVO/CSC0862324/306533049"/>
    <s v="N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Normal"/>
    <s v="FP"/>
    <s v=""/>
    <s v="DIGITALIZACAO DE DOCUMENTO ADMINISTRATIVODocumento - Formato A4"/>
    <n v="1"/>
    <n v="109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343"/>
    <n v="2343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343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913"/>
    <n v="2913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913"/>
    <s v="2.9"/>
    <s v="UD"/>
    <x v="4"/>
    <s v="CENPESRio de JaneiroN/AN/A"/>
    <m/>
    <m/>
    <m/>
  </r>
  <r>
    <d v="2026-07-27T00:00:00"/>
    <s v="CO"/>
    <s v="IRON-LT1"/>
    <s v="INDEXACAO DE DOCUMENTO"/>
    <s v="Documentação administrativ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INDEXACAO DE DOCUMENTO/CSC0862401/306521390"/>
    <s v="N"/>
    <n v="2"/>
    <s v="S"/>
    <s v="Fiscalização"/>
    <s v="Rio de Janeiro\RJ"/>
    <s v="A"/>
    <s v="IRON-LT1\INDEXACAO DE DOCUMENTO\A"/>
    <m/>
    <d v="2026-08-10T00:00:00"/>
    <d v="1899-12-30T16:40:00"/>
    <d v="2026-08-14T00:00:00"/>
    <d v="1899-12-30T16:52:00"/>
    <s v="Normal"/>
    <s v="NP"/>
    <s v=""/>
    <s v="INDEXACAO DE DOCUMENTODocumentação administrativa"/>
    <m/>
    <n v="1"/>
    <s v="2.10"/>
    <s v="Indexação"/>
    <x v="3"/>
    <s v="CENPESRio de JaneiroN/AN/A"/>
    <m/>
    <m/>
    <n v="58.2"/>
  </r>
  <r>
    <d v="2026-08-03T00:00:00"/>
    <s v="CO"/>
    <s v="IRON-LT1"/>
    <s v="INDEXACAO DE DOCUMENTO"/>
    <s v="Documentação administrativ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INDEXACAO DE DOCUMENTO/CSC0862393/306549486"/>
    <s v="N"/>
    <n v="2"/>
    <s v="S"/>
    <s v="Fiscalização"/>
    <s v="Rio de Janeiro\RJ"/>
    <s v="A"/>
    <s v="IRON-LT1\INDEXACAO DE DOCUMENTO\A"/>
    <m/>
    <d v="2026-08-13T00:00:00"/>
    <d v="1899-12-30T14:14:00"/>
    <d v="2026-08-18T00:00:00"/>
    <d v="1899-12-30T20:58:00"/>
    <s v="Normal"/>
    <s v="NP"/>
    <s v=""/>
    <s v="INDEXACAO DE DOCUMENTODocumentação administrativa"/>
    <m/>
    <n v="1"/>
    <s v="2.10"/>
    <s v="Indexação"/>
    <x v="3"/>
    <s v="CENPESRio de JaneiroN/AN/A"/>
    <m/>
    <m/>
    <n v="15.8"/>
  </r>
  <r>
    <d v="2026-08-03T00:00:00"/>
    <s v="CO"/>
    <s v="IRON-LT1"/>
    <s v="INDEXACAO DE DOCUMENTO"/>
    <s v="Documentação administrativ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INDEXACAO DE DOCUMENTO/CSC0861485/306495014"/>
    <s v="N"/>
    <n v="2"/>
    <s v="S"/>
    <s v="Fiscalização"/>
    <s v="Rio de Janeiro\RJ"/>
    <s v="A"/>
    <s v="IRON-LT1\INDEXACAO DE DOCUMENTO\A"/>
    <m/>
    <d v="2026-08-07T00:00:00"/>
    <d v="1899-12-30T10:19:00"/>
    <d v="2026-08-12T00:00:00"/>
    <d v="1899-12-30T14:14:00"/>
    <s v="Normal"/>
    <s v="NP"/>
    <s v=""/>
    <s v="INDEXACAO DE DOCUMENTODocumentação administrativa"/>
    <m/>
    <n v="1"/>
    <s v="2.10"/>
    <s v="Indexação"/>
    <x v="3"/>
    <s v="EDISENRio de JaneiroN/AN/A"/>
    <m/>
    <m/>
    <n v="74.3"/>
  </r>
  <r>
    <d v="2026-08-01T00:00:00"/>
    <s v="CO"/>
    <s v="IRON-LT1"/>
    <s v="INDEXACAO DE DOCUMENTO"/>
    <s v="Documentação administrativ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INDEXACAO DE DOCUMENTO/CSC0831323/306505678"/>
    <s v="N"/>
    <n v="2"/>
    <s v="S"/>
    <s v="Fiscalização"/>
    <s v="Rio de Janeiro\RJ"/>
    <s v="A"/>
    <s v="IRON-LT1\INDEXACAO DE DOCUMENTO\A"/>
    <m/>
    <d v="2026-08-07T00:00:00"/>
    <d v="1899-12-30T10:10:56"/>
    <d v="2026-08-14T00:00:00"/>
    <d v="1899-12-30T11:36:11"/>
    <s v="Normal"/>
    <s v="NP"/>
    <s v=""/>
    <s v="INDEXACAO DE DOCUMENTODocumentação administrativa"/>
    <m/>
    <n v="1"/>
    <s v="2.10"/>
    <s v="Indexação"/>
    <x v="3"/>
    <s v="EDISENRio de JaneiroN/AN/A"/>
    <m/>
    <m/>
    <n v="64.400000000000006"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INDEXACAO DE DOCUMENTO/CSC0852601/306037304"/>
    <s v="N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Normal"/>
    <s v="NP"/>
    <s v=""/>
    <s v="INDEXACAO DE DOCUMENTODocumentação administrativa"/>
    <m/>
    <n v="1"/>
    <s v="2.10"/>
    <s v="Indexação"/>
    <x v="3"/>
    <s v="EDISENRio de JaneiroN/AN/A"/>
    <m/>
    <m/>
    <n v="1586.5"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INDEXACAO DE DOCUMENTO/CSC0854397/306015684"/>
    <s v="N"/>
    <n v="2"/>
    <s v="S"/>
    <s v="Fiscalização"/>
    <s v="Rio de Janeiro\RJ"/>
    <s v="A"/>
    <s v="IRON-LT1\INDEXACAO DE DOCUMENTO\A"/>
    <m/>
    <d v="2026-07-29T00:00:00"/>
    <d v="1899-12-30T09:46:13"/>
    <d v="2026-08-04T00:00:00"/>
    <d v="1899-12-30T10:10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INDEXACAO DE DOCUMENTO/CSC0840649/305986831"/>
    <s v="N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Normal"/>
    <s v="NP"/>
    <s v=""/>
    <s v="INDEXACAO DE DOCUMENTODocumentação administrativa"/>
    <m/>
    <n v="1"/>
    <s v="2.10"/>
    <s v="Indexação"/>
    <x v="3"/>
    <s v="EDIHBRio de JaneiroN/AN/A"/>
    <m/>
    <m/>
    <n v="134.9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INDEXACAO DE DOCUMENTO/CSC0840649/305986831"/>
    <s v="S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INDEXACAO DE DOCUMENTO/CSC0848356/306034300"/>
    <s v="N"/>
    <n v="2"/>
    <s v="S"/>
    <s v="Fiscalização"/>
    <s v="Rio de Janeiro\RJ"/>
    <s v="A"/>
    <s v="IRON-LT1\INDEXACAO DE DOCUMENTO\A"/>
    <m/>
    <d v="2026-07-29T00:00:00"/>
    <d v="1899-12-30T11:37:18"/>
    <d v="2026-08-04T00:00:00"/>
    <d v="1899-12-30T10:1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INDEXACAO DE DOCUMENTO/CSC0856321/306079987"/>
    <s v="N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INDEXACAO DE DOCUMENTO/CSC0856321/306081939"/>
    <s v="N"/>
    <n v="2"/>
    <s v="S"/>
    <s v="Fiscalização"/>
    <s v="Rio de Janeiro\RJ"/>
    <s v="A"/>
    <s v="IRON-LT1\INDEXACAO DE DOCUMENTO\A"/>
    <m/>
    <d v="2026-07-31T00:00:00"/>
    <d v="1899-12-30T09:48:13"/>
    <d v="2026-08-04T00:00:00"/>
    <d v="1899-12-30T10:29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INDEXACAO DE DOCUMENTO/CSC0856321/306079987"/>
    <s v="S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INDEXACAO DE DOCUMENTO/CSC0831323/305365195"/>
    <s v="N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Normal"/>
    <s v="NP"/>
    <s v=""/>
    <s v="INDEXACAO DE DOCUMENTODocumentação administrativa"/>
    <m/>
    <n v="2.6"/>
    <s v="2.10"/>
    <s v="Indexação"/>
    <x v="3"/>
    <s v="EDISENRio de JaneiroN/AN/A"/>
    <m/>
    <m/>
    <n v="83.89"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INDEXACAO DE DOCUMENTO/CSC0831323/305365195"/>
    <s v="S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FDM definido"/>
    <m/>
    <s v=""/>
    <s v="INDEXACAO DE DOCUMENTODocumentação administrativa"/>
    <m/>
    <n v="1.3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INDEXACAO DE DOCUMENTO/CSC0831323/306196733"/>
    <s v="N"/>
    <n v="2"/>
    <s v="S"/>
    <s v="Fiscalização"/>
    <s v="Rio de Janeiro\RJ"/>
    <s v="A"/>
    <s v="IRON-LT1\INDEXACAO DE DOCUMENTO\A"/>
    <m/>
    <d v="2026-08-05T00:00:00"/>
    <d v="1899-12-30T14:11:43"/>
    <d v="2026-08-07T00:00:00"/>
    <d v="1899-12-30T11:57:00"/>
    <s v="Normal"/>
    <s v="NP"/>
    <s v=""/>
    <s v="INDEXACAO DE DOCUMENTODocumentação administrativa"/>
    <m/>
    <n v="3"/>
    <s v="2.10"/>
    <s v="Indexação"/>
    <x v="3"/>
    <s v="EDISENRio de JaneiroN/AN/A"/>
    <m/>
    <m/>
    <n v="51.3"/>
  </r>
  <r>
    <d v="2026-08-03T00:00:00"/>
    <s v="CO"/>
    <s v="IRON-LT1"/>
    <s v="INDEXACAO DE DOCUMENTO"/>
    <s v="Documentação administrativ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INDEXACAO DE DOCUMENTO/CSC0869725/306624795"/>
    <s v="N"/>
    <n v="2"/>
    <s v="S"/>
    <s v="Fiscalização"/>
    <s v="Rio de Janeiro\RJ"/>
    <s v="A"/>
    <s v="IRON-LT1\INDEXACAO DE DOCUMENTO\A"/>
    <m/>
    <d v="2026-08-21T00:00:00"/>
    <d v="1899-12-30T09:27:00"/>
    <d v="2026-08-24T00:00:00"/>
    <d v="1899-12-30T09:57:00"/>
    <s v="Normal"/>
    <s v="NP"/>
    <s v=""/>
    <s v="INDEXACAO DE DOCUMENTODocumentação administrativa"/>
    <m/>
    <n v="1"/>
    <s v="2.10"/>
    <s v="Indexação"/>
    <x v="3"/>
    <s v="EDIHBRio de JaneiroN/AN/A"/>
    <m/>
    <m/>
    <n v="57"/>
  </r>
  <r>
    <d v="2026-08-01T00:00:00"/>
    <s v="CO"/>
    <s v="IRON-LT1"/>
    <s v="INDEXACAO DE DOCUMENTO"/>
    <s v="Documentação administrativ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INDEXACAO DE DOCUMENTO/CSC0849598/306036518"/>
    <s v="N"/>
    <n v="2"/>
    <s v="S"/>
    <s v="Fiscalização"/>
    <s v="Rio de Janeiro\RJ"/>
    <s v="A"/>
    <s v="IRON-LT1\INDEXACAO DE DOCUMENTO\A"/>
    <m/>
    <d v="2026-07-30T00:00:00"/>
    <d v="1899-12-30T09:07:18"/>
    <d v="2026-08-04T00:00:00"/>
    <d v="1899-12-30T11:07:00"/>
    <s v="Normal"/>
    <s v="NP"/>
    <s v=""/>
    <s v="INDEXACAO DE DOCUMENTODocumentação administrativa"/>
    <m/>
    <n v="1"/>
    <s v="2.10"/>
    <s v="Indexação"/>
    <x v="3"/>
    <s v="CENPESRio de JaneiroN/AN/A"/>
    <m/>
    <m/>
    <n v="19.3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INDEXACAO DE DOCUMENTO/CSC0848046/305980155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n v="374.1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INDEXACAO DE DOCUMENTO/CSC0848046/305980155"/>
    <s v="S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INDEXACAO DE DOCUMENTO/CSC0848046/305827996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INDEXACAO DE DOCUMENTO/CSC0843695/305765808"/>
    <s v="N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Normal"/>
    <s v="NP"/>
    <s v=""/>
    <s v="INDEXACAO DE DOCUMENTODocumentação administrativa"/>
    <m/>
    <n v="1"/>
    <s v="2.10"/>
    <s v="Indexação"/>
    <x v="3"/>
    <s v="FRONAPERio de JaneiroN/AN/A"/>
    <m/>
    <m/>
    <n v="2.5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562"/>
    <n v="1562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56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16"/>
    <n v="1816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1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42"/>
    <n v="1842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4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221"/>
    <n v="2221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221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702"/>
    <n v="170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70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957"/>
    <n v="1957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957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401"/>
    <s v="GJ8I"/>
    <s v="SMS/SA/SAO/STO"/>
    <n v="580"/>
    <n v="580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DIGITALIZACAO DE DOCUMENTO ADMINISTRATIVO/CSC0862401/306521390"/>
    <s v="N"/>
    <n v="2"/>
    <s v="S"/>
    <s v="Tabela"/>
    <s v="Rio de Janeiro\RJ"/>
    <s v="A"/>
    <s v="IRON-LT1\DIGITALIZACAO DE DOCUMENTO ADMINISTRATIVO\A"/>
    <n v="3"/>
    <d v="2026-08-10T00:00:00"/>
    <d v="1899-12-30T16:40:00"/>
    <d v="2026-08-14T00:00:00"/>
    <d v="1899-12-30T16:52:00"/>
    <s v="Normal"/>
    <s v="FP"/>
    <s v=""/>
    <s v="DIGITALIZACAO DE DOCUMENTO ADMINISTRATIVODocumento - Formato A4"/>
    <n v="1"/>
    <n v="580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2393"/>
    <s v="GJ8I"/>
    <s v="SMS/SA/SAO/STO"/>
    <n v="156"/>
    <n v="156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DIGITALIZACAO DE DOCUMENTO ADMINISTRATIVO/CSC0862393/306549486"/>
    <s v="N"/>
    <n v="2"/>
    <s v="S"/>
    <s v="Tabela"/>
    <s v="Rio de Janeiro\RJ"/>
    <s v="A"/>
    <s v="IRON-LT1\DIGITALIZACAO DE DOCUMENTO ADMINISTRATIVO\A"/>
    <n v="3"/>
    <d v="2026-08-13T00:00:00"/>
    <d v="1899-12-30T14:14:00"/>
    <d v="2026-08-18T00:00:00"/>
    <d v="1899-12-30T20:58:00"/>
    <s v="Normal"/>
    <s v="FP"/>
    <s v=""/>
    <s v="DIGITALIZACAO DE DOCUMENTO ADMINISTRATIVODocumento - Formato A4"/>
    <n v="1"/>
    <n v="156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1485"/>
    <s v="CYAZ"/>
    <s v="SRGE/PPSGP/PPAC"/>
    <n v="741"/>
    <n v="74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DIGITALIZACAO DE DOCUMENTO ADMINISTRATIVO/CSC0861485/306495014"/>
    <s v="N"/>
    <n v="2"/>
    <s v="S"/>
    <s v="Tabela"/>
    <s v="Rio de Janeiro\RJ"/>
    <s v="A"/>
    <s v="IRON-LT1\DIGITALIZACAO DE DOCUMENTO ADMINISTRATIVO\A"/>
    <n v="3"/>
    <d v="2026-08-07T00:00:00"/>
    <d v="1899-12-30T10:19:00"/>
    <d v="2026-08-12T00:00:00"/>
    <d v="1899-12-30T14:14:00"/>
    <s v="Normal"/>
    <s v="FP"/>
    <s v=""/>
    <s v="DIGITALIZACAO DE DOCUMENTO ADMINISTRATIVODocumento - Formato A4"/>
    <n v="1"/>
    <n v="7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31323"/>
    <s v="EH9T"/>
    <s v="SRGE/SI-III/LOG/OS"/>
    <n v="641"/>
    <n v="641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DIGITALIZACAO DE DOCUMENTO ADMINISTRATIVO/CSC0831323/306505678"/>
    <s v="N"/>
    <n v="2"/>
    <s v="S"/>
    <s v="Tabela"/>
    <s v="Rio de Janeiro\RJ"/>
    <s v="A"/>
    <s v="IRON-LT1\DIGITALIZACAO DE DOCUMENTO ADMINISTRATIVO\A"/>
    <n v="3"/>
    <d v="2026-08-07T00:00:00"/>
    <d v="1899-12-30T10:10:56"/>
    <d v="2026-08-14T00:00:00"/>
    <d v="1899-12-30T11:36:11"/>
    <s v="Normal"/>
    <s v="FP"/>
    <s v=""/>
    <s v="DIGITALIZACAO DE DOCUMENTO ADMINISTRATIVODocumento - Formato A4"/>
    <n v="1"/>
    <n v="6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3027"/>
    <n v="3027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DIGITALIZACAO DE DOCUMENTO ADMINISTRATIVO/CSC0852601/306037304"/>
    <s v="N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Normal"/>
    <s v="FP"/>
    <s v=""/>
    <s v="DIGITALIZACAO DE DOCUMENTO ADMINISTRATIVODocumento - Formato A4"/>
    <n v="1"/>
    <n v="302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687"/>
    <n v="687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68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378"/>
    <n v="1378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378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89"/>
    <n v="1789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8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10"/>
    <n v="1710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10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21"/>
    <n v="1421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2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299"/>
    <n v="1299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29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59"/>
    <n v="1459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76"/>
    <n v="1476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76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559"/>
    <n v="1559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5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4397"/>
    <s v="F4Z2"/>
    <s v="RH/RBO/COA/CB"/>
    <n v="6"/>
    <n v="6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DIGITALIZACAO DE DOCUMENTO ADMINISTRATIVO/CSC0854397/306015684"/>
    <s v="N"/>
    <n v="2"/>
    <s v="S"/>
    <s v="Tabela"/>
    <s v="Rio de Janeiro\RJ"/>
    <s v="A"/>
    <s v="IRON-LT1\DIGITALIZACAO DE DOCUMENTO ADMINISTRATIVO\A"/>
    <n v="3"/>
    <d v="2026-07-29T00:00:00"/>
    <d v="1899-12-30T09:46:13"/>
    <d v="2026-08-04T00:00:00"/>
    <d v="1899-12-30T10:10:00"/>
    <s v="Normal"/>
    <s v="FP"/>
    <s v=""/>
    <s v="DIGITALIZACAO DE DOCUMENTO ADMINISTRATIVODocumento - Formato A4"/>
    <n v="1"/>
    <n v="6"/>
    <s v="2.9"/>
    <s v="UD"/>
    <x v="4"/>
    <s v="FRONAPERio de JaneiroN/AN/A"/>
    <m/>
    <m/>
    <m/>
  </r>
  <r>
    <d v="2026-08-03T00:00:00"/>
    <s v="CO"/>
    <s v="IRON-LT1"/>
    <s v="DIGITALIZACAO DE DOCUMENTO ADMINISTRATIVO"/>
    <s v="Documento - Formato A4"/>
    <s v="ServiceNow"/>
    <s v="CSC0869725"/>
    <s v="CDTT"/>
    <s v="COMPARTILHADO/SC/SID"/>
    <n v="568"/>
    <n v="568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9725/306624795"/>
    <s v="N"/>
    <n v="2"/>
    <s v="S"/>
    <s v="Tabela"/>
    <s v="Rio de Janeiro\RJ"/>
    <s v="A"/>
    <s v="IRON-LT1\DIGITALIZACAO DE DOCUMENTO ADMINISTRATIVO\A"/>
    <n v="3"/>
    <d v="2026-08-21T00:00:00"/>
    <d v="1899-12-30T09:27:00"/>
    <d v="2026-08-24T00:00:00"/>
    <d v="1899-12-30T09:57:00"/>
    <s v="Normal"/>
    <s v="NP"/>
    <s v=""/>
    <s v="DIGITALIZACAO DE DOCUMENTO ADMINISTRATIVODocumento - Formato A4"/>
    <n v="1"/>
    <n v="568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49598"/>
    <s v="GJ8I"/>
    <s v="SMS/SA/SAO/STO"/>
    <n v="191"/>
    <n v="19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DIGITALIZACAO DE DOCUMENTO ADMINISTRATIVO/CSC0849598/306036518"/>
    <s v="N"/>
    <n v="2"/>
    <s v="S"/>
    <s v="Tabela"/>
    <s v="Rio de Janeiro\RJ"/>
    <s v="A"/>
    <s v="IRON-LT1\DIGITALIZACAO DE DOCUMENTO ADMINISTRATIVO\A"/>
    <n v="3"/>
    <d v="2026-07-30T00:00:00"/>
    <d v="1899-12-30T09:07:18"/>
    <d v="2026-08-04T00:00:00"/>
    <d v="1899-12-30T11:07:00"/>
    <s v="Normal"/>
    <s v="FP"/>
    <s v=""/>
    <s v="DIGITALIZACAO DE DOCUMENTO ADMINISTRATIVODocumento - Formato A4"/>
    <n v="1"/>
    <n v="191"/>
    <s v="2.9"/>
    <s v="UD"/>
    <x v="4"/>
    <s v="CENPESRio de JaneiroN/AN/A"/>
    <m/>
    <m/>
    <m/>
  </r>
  <r>
    <d v="2026-08-01T00:00:00"/>
    <s v="CO"/>
    <s v="IRON-LT1"/>
    <s v="DIGITALIZACAO DE DOCUMENTO ADMINISTRATIVO"/>
    <s v="Documento - Formato A4"/>
    <s v="ServiceNow"/>
    <s v="CSC0848356"/>
    <s v="EF13"/>
    <s v="COMPARTILHADO/SC/SID"/>
    <n v="42"/>
    <n v="42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DIGITALIZACAO DE DOCUMENTO ADMINISTRATIVO/CSC0848356/306034300"/>
    <s v="N"/>
    <n v="2"/>
    <s v="S"/>
    <s v="Tabela"/>
    <s v="Rio de Janeiro\RJ"/>
    <s v="A"/>
    <s v="IRON-LT1\DIGITALIZACAO DE DOCUMENTO ADMINISTRATIVO\A"/>
    <n v="3"/>
    <d v="2026-07-29T00:00:00"/>
    <d v="1899-12-30T11:37:18"/>
    <d v="2026-08-04T00:00:00"/>
    <d v="1899-12-30T10:15:00"/>
    <s v="Normal"/>
    <s v="FP"/>
    <s v=""/>
    <s v="DIGITALIZACAO DE DOCUMENTO ADMINISTRATIVODocumento - Formato A4"/>
    <n v="1"/>
    <n v="4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2"/>
    <n v="2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DIGITALIZACAO DE DOCUMENTO ADMINISTRATIVO/CSC0848046/305980155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560"/>
    <n v="560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DIGITALIZACAO DE DOCUMENTO ADMINISTRATIVO/CSC0848046/305980155"/>
    <s v="S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FDM definido"/>
    <m/>
    <s v=""/>
    <s v="DIGITALIZACAO DE DOCUMENTO ADMINISTRATIVODocumento - Formato A4"/>
    <n v="1"/>
    <n v="560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3171"/>
    <n v="3171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DIGITALIZACAO DE DOCUMENTO ADMINISTRATIVO/CSC0848046/305827996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3171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CATALOGACAO DE ITEM AVULSO/CSC0866373/BRK74114"/>
    <s v="N"/>
    <n v="2"/>
    <s v="S"/>
    <s v="Fiscalização"/>
    <s v="Rio de Janeiro\RJ"/>
    <s v="A"/>
    <s v="IRON-LT1\CATALOGACAO DE ITEM AVULSO\A"/>
    <m/>
    <d v="2026-08-14T00:00:00"/>
    <d v="1899-12-30T15:54:00"/>
    <d v="2026-08-19T00:00:00"/>
    <d v="1899-12-30T15:0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CATALOGACAO DE ITEM AVULSO/CSC0860239/306345719"/>
    <s v="N"/>
    <n v="2"/>
    <s v="S"/>
    <s v="Fiscalização"/>
    <s v="Rio de Janeiro\RJ"/>
    <s v="A"/>
    <s v="IRON-LT1\CATALOGACAO DE ITEM AVULSO\A"/>
    <m/>
    <d v="2026-08-06T00:00:00"/>
    <d v="1899-12-30T09:48:00"/>
    <d v="2026-08-12T00:00:00"/>
    <d v="1899-12-30T15:3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CATALOGACAO DE ITEM AVULSO/CSC0863658/306541818"/>
    <s v="N"/>
    <n v="2"/>
    <s v="S"/>
    <s v="Fiscalização"/>
    <s v="Rio de Janeiro\RJ"/>
    <s v="A"/>
    <s v="IRON-LT1\CATALOGACAO DE ITEM AVULSO\A"/>
    <m/>
    <d v="2026-08-12T00:00:00"/>
    <d v="1899-12-30T15:19:00"/>
    <d v="2026-08-18T00:00:00"/>
    <d v="1899-12-30T09:1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3115/306532665"/>
    <s v="N"/>
    <n v="2"/>
    <s v="S"/>
    <s v="Fiscalização"/>
    <s v="Rio de Janeiro\RJ"/>
    <s v="A"/>
    <s v="IRON-LT1\CATALOGACAO DE ITEM AVULSO\A"/>
    <m/>
    <d v="2026-08-12T00:00:00"/>
    <d v="1899-12-30T09:29:00"/>
    <d v="2026-08-14T00:00:00"/>
    <d v="1899-12-30T16:21:00"/>
    <s v="Normal"/>
    <s v="NP"/>
    <s v=""/>
    <s v="CATALOGACAO DE ITEM AVULSOItem documental em caixa"/>
    <m/>
    <n v="5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0379/306501927"/>
    <s v="N"/>
    <n v="2"/>
    <s v="S"/>
    <s v="Fiscalização"/>
    <s v="Rio de Janeiro\RJ"/>
    <s v="A"/>
    <s v="IRON-LT1\CATALOGACAO DE ITEM AVULSO\A"/>
    <m/>
    <d v="2026-08-07T00:00:00"/>
    <d v="1899-12-30T17:11:00"/>
    <d v="2026-08-12T00:00:00"/>
    <d v="1899-12-30T16:07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CATALOGACAO DE ITEM AVULSO/CSC0858731/306160100"/>
    <s v="N"/>
    <n v="2"/>
    <s v="S"/>
    <s v="Fiscalização"/>
    <s v="Rio de Janeiro\RJ"/>
    <s v="A"/>
    <s v="IRON-LT1\CATALOGACAO DE ITEM AVULSO\A"/>
    <m/>
    <d v="2026-08-04T00:00:00"/>
    <d v="1899-12-30T15:50:00"/>
    <d v="2026-08-07T00:00:00"/>
    <d v="1899-12-30T10:58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CATALOGACAO DE ITEM AVULSO/CSC0862324/306533049"/>
    <s v="N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3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CATALOGACAO DE ITEM AVULSO/CSC0862401/306521390"/>
    <s v="N"/>
    <n v="2"/>
    <s v="S"/>
    <s v="Fiscalização"/>
    <s v="Rio de Janeiro\RJ"/>
    <s v="A"/>
    <s v="IRON-LT1\CATALOGACAO DE ITEM AVULSO\A"/>
    <m/>
    <d v="2026-08-10T00:00:00"/>
    <d v="1899-12-30T16:40:00"/>
    <d v="2026-08-14T00:00:00"/>
    <d v="1899-12-30T16:52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CATALOGACAO DE ITEM AVULSO/CSC0862393/306549486"/>
    <s v="N"/>
    <n v="2"/>
    <s v="S"/>
    <s v="Fiscalização"/>
    <s v="Rio de Janeiro\RJ"/>
    <s v="A"/>
    <s v="IRON-LT1\CATALOGACAO DE ITEM AVULSO\A"/>
    <m/>
    <d v="2026-08-13T00:00:00"/>
    <d v="1899-12-30T14:14:00"/>
    <d v="2026-08-18T00:00:00"/>
    <d v="1899-12-30T20:58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CATALOGACAO DE ITEM AVULSO/CSC0861485/306495014"/>
    <s v="N"/>
    <n v="2"/>
    <s v="S"/>
    <s v="Fiscalização"/>
    <s v="Rio de Janeiro\RJ"/>
    <s v="A"/>
    <s v="IRON-LT1\CATALOGACAO DE ITEM AVULSO\A"/>
    <m/>
    <d v="2026-08-07T00:00:00"/>
    <d v="1899-12-30T10:19:00"/>
    <d v="2026-08-12T00:00:00"/>
    <d v="1899-12-30T14:14:00"/>
    <s v="Normal"/>
    <s v="NP"/>
    <s v=""/>
    <s v="CATALOGACAO DE ITEM AVULSOItem documental em caixa"/>
    <m/>
    <n v="1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CATALOGACAO DE ITEM AVULSO/CSC0831323/306505678"/>
    <s v="N"/>
    <n v="2"/>
    <s v="S"/>
    <s v="Fiscalização"/>
    <s v="Rio de Janeiro\RJ"/>
    <s v="A"/>
    <s v="IRON-LT1\CATALOGACAO DE ITEM AVULSO\A"/>
    <m/>
    <d v="2026-08-07T00:00:00"/>
    <d v="1899-12-30T10:10:56"/>
    <d v="2026-08-14T00:00:00"/>
    <d v="1899-12-30T11:36:11"/>
    <s v="Normal"/>
    <s v="NP"/>
    <s v=""/>
    <s v="CATALOGACAO DE ITEM AVULSOItem documental em caixa"/>
    <m/>
    <n v="2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CATALOGACAO DE ITEM AVULSO/CSC0852601/306037304"/>
    <s v="N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Normal"/>
    <s v="NP"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CATALOGACAO DE ITEM AVULSO/CSC0840649/305986831"/>
    <s v="N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CATALOGACAO DE ITEM AVULSO/CSC0840649/305986831"/>
    <s v="S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FDM definido"/>
    <m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ATALOGACAO DE ITEM AVULSO/CSC0831323/305365195"/>
    <s v="N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Normal"/>
    <s v="NP"/>
    <s v=""/>
    <s v="CATALOGACAO DE ITEM AVULSOItem documental em caixa"/>
    <m/>
    <n v="2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ATALOGACAO DE ITEM AVULSO/CSC0831323/305365195"/>
    <s v="S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FDM definido"/>
    <m/>
    <s v=""/>
    <s v="CATALOGACAO DE ITEM AVULSOItem documental em caixa"/>
    <m/>
    <n v="1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CATALOGACAO DE ITEM AVULSO/CSC0831323/306196733"/>
    <s v="N"/>
    <n v="2"/>
    <s v="S"/>
    <s v="Fiscalização"/>
    <s v="Rio de Janeiro\RJ"/>
    <s v="A"/>
    <s v="IRON-LT1\CATALOGACAO DE ITEM AVULSO\A"/>
    <m/>
    <d v="2026-08-05T00:00:00"/>
    <d v="1899-12-30T14:11:43"/>
    <d v="2026-08-07T00:00:00"/>
    <d v="1899-12-30T11:57:00"/>
    <s v="Normal"/>
    <s v="NP"/>
    <s v=""/>
    <s v="CATALOGACAO DE ITEM AVULSOItem documental em caixa"/>
    <m/>
    <n v="30"/>
    <s v="2.2"/>
    <s v="Item avulso"/>
    <x v="5"/>
    <s v="EDISENRio de JaneiroN/AN/A"/>
    <m/>
    <m/>
    <m/>
  </r>
  <r>
    <d v="2026-08-03T00:00:00"/>
    <s v="CO"/>
    <s v="IRON-LT1"/>
    <s v="CATALOGACAO DE ITEM AVULSO"/>
    <s v="Item documental em caix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9725/306624795"/>
    <s v="N"/>
    <n v="2"/>
    <s v="S"/>
    <s v="Fiscalização"/>
    <s v="Rio de Janeiro\RJ"/>
    <s v="A"/>
    <s v="IRON-LT1\CATALOGACAO DE ITEM AVULSO\A"/>
    <m/>
    <d v="2026-08-21T00:00:00"/>
    <d v="1899-12-30T09:27:00"/>
    <d v="2026-08-24T00:00:00"/>
    <d v="1899-12-30T09:5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CATALOGACAO DE ITEM AVULSO/CSC0849598/306036518"/>
    <s v="N"/>
    <n v="2"/>
    <s v="S"/>
    <s v="Fiscalização"/>
    <s v="Rio de Janeiro\RJ"/>
    <s v="A"/>
    <s v="IRON-LT1\CATALOGACAO DE ITEM AVULSO\A"/>
    <m/>
    <d v="2026-07-30T00:00:00"/>
    <d v="1899-12-30T09:07:18"/>
    <d v="2026-08-04T00:00:00"/>
    <d v="1899-12-30T11:0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1T00:00:00"/>
    <s v="CO"/>
    <s v="IRON-LT1"/>
    <s v="CATALOGACAO DE ITEM AVULSO"/>
    <s v="Item documental em caix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CATALOGACAO DE ITEM AVULSO/CSC0848356/306034300"/>
    <s v="N"/>
    <n v="2"/>
    <s v="S"/>
    <s v="Fiscalização"/>
    <s v="Rio de Janeiro\RJ"/>
    <s v="A"/>
    <s v="IRON-LT1\CATALOGACAO DE ITEM AVULSO\A"/>
    <m/>
    <d v="2026-07-29T00:00:00"/>
    <d v="1899-12-30T11:37:18"/>
    <d v="2026-08-04T00:00:00"/>
    <d v="1899-12-30T10:15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CATALOGACAO DE ITEM AVULSO/CSC0854397/306015684"/>
    <s v="N"/>
    <n v="2"/>
    <s v="S"/>
    <s v="Fiscalização"/>
    <s v="Rio de Janeiro\RJ"/>
    <s v="A"/>
    <s v="IRON-LT1\CATALOGACAO DE ITEM AVULSO\A"/>
    <m/>
    <d v="2026-07-29T00:00:00"/>
    <d v="1899-12-30T09:46:13"/>
    <d v="2026-08-04T00:00:00"/>
    <d v="1899-12-30T10:1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CATALOGACAO DE ITEM AVULSO/CSC0848046/305980155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CATALOGACAO DE ITEM AVULSO/CSC0848046/305980155"/>
    <s v="S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FDM definido"/>
    <m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CATALOGACAO DE ITEM AVULSO/CSC0848046/305827996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CATALOGACAO DE ITEM AVULSO/CSC0843695/305765808"/>
    <s v="N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4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CATALOGACAO DE ITEM AVULSO/CSC0856321/306079987"/>
    <s v="N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Normal"/>
    <s v="NP"/>
    <s v=""/>
    <s v="CATALOGACAO DE ITEM AVULSOItem documental em caixa"/>
    <m/>
    <n v="6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CATALOGACAO DE ITEM AVULSO/CSC0856321/306081939"/>
    <s v="N"/>
    <n v="2"/>
    <s v="S"/>
    <s v="Fiscalização"/>
    <s v="Rio de Janeiro\RJ"/>
    <s v="A"/>
    <s v="IRON-LT1\CATALOGACAO DE ITEM AVULSO\A"/>
    <m/>
    <d v="2026-07-31T00:00:00"/>
    <d v="1899-12-30T09:48:13"/>
    <d v="2026-08-04T00:00:00"/>
    <d v="1899-12-30T10:29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CATALOGACAO DE ITEM AVULSO/CSC0856321/306079987"/>
    <s v="S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FDM definido"/>
    <m/>
    <s v=""/>
    <s v="CATALOGACAO DE ITEM AVULSOItem documental em caixa"/>
    <m/>
    <n v="6"/>
    <s v="2.2"/>
    <s v="Item avulso"/>
    <x v="5"/>
    <s v="EDIHB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DIGITALIZACAO DE MICROFICHA/CSC0843695/305765808"/>
    <s v="N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Normal"/>
    <s v="FP"/>
    <s v=""/>
    <s v="DIGITALIZACAO DE MICROFICHAMicroficha"/>
    <n v="1"/>
    <n v="1"/>
    <s v="2.8"/>
    <s v="UD"/>
    <x v="6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4"/>
    <n v="1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4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31"/>
    <n v="31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DIGITALIZACAO DE DOCUMENTO ADMINISTRATIVO/CSC0856321/306079987"/>
    <s v="N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Normal"/>
    <s v="NP"/>
    <s v=""/>
    <s v="DIGITALIZACAO DE DOCUMENTO ADMINISTRATIVODocumento - Formato A0"/>
    <n v="16"/>
    <n v="49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1"/>
    <n v="11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DIGITALIZACAO DE DOCUMENTO ADMINISTRATIVO/CSC0856321/306079987"/>
    <s v="S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FDM definido"/>
    <m/>
    <s v=""/>
    <s v="DIGITALIZACAO DE DOCUMENTO ADMINISTRATIVODocumento - Formato A0"/>
    <n v="16"/>
    <n v="17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24"/>
    <n v="24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DIGITALIZACAO DE DOCUMENTO ADMINISTRATIVO/CSC0840649/305986831"/>
    <s v="N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Normal"/>
    <s v="FP"/>
    <s v=""/>
    <s v="DIGITALIZACAO DE DOCUMENTO ADMINISTRATIVODocumento - Formato A0"/>
    <n v="16"/>
    <n v="38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14"/>
    <n v="14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DIGITALIZACAO DE DOCUMENTO ADMINISTRATIVO/CSC0840649/305986831"/>
    <s v="S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FDM definido"/>
    <m/>
    <s v=""/>
    <s v="DIGITALIZACAO DE DOCUMENTO ADMINISTRATIVODocumento - Formato A0"/>
    <n v="16"/>
    <n v="22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DIGITALIZACAO DE DOCUMENTO ADMINISTRATIVO/CSC0831323/306196733"/>
    <s v="N"/>
    <n v="2"/>
    <s v="S"/>
    <s v="Tabela"/>
    <s v="Rio de Janeiro\RJ"/>
    <s v="A"/>
    <s v="IRON-LT1\DIGITALIZACAO DE DOCUMENTO ADMINISTRATIVO\A"/>
    <n v="3"/>
    <d v="2026-08-05T00:00:00"/>
    <d v="1899-12-30T14:11:43"/>
    <d v="2026-08-07T00:00:00"/>
    <d v="1899-12-30T11:57:00"/>
    <s v="Normal"/>
    <s v="NP"/>
    <s v=""/>
    <s v="DIGITALIZACAO DE DOCUMENTO ADMINISTRATIVODocumento - Formato A0"/>
    <n v="16"/>
    <n v="480"/>
    <s v="2.9"/>
    <s v="UD"/>
    <x v="4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73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OPIA DE MIDIA/CSC0831323/305365195"/>
    <s v="N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Normal"/>
    <s v="NP"/>
    <s v=""/>
    <s v="COPIA DE MIDIAMídia"/>
    <m/>
    <n v="736"/>
    <s v="2.13"/>
    <s v="Mídia"/>
    <x v="7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60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OPIA DE MIDIA/CSC0831323/305365195"/>
    <s v="S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FDM definido"/>
    <m/>
    <s v=""/>
    <s v="COPIA DE MIDIAMídia"/>
    <m/>
    <n v="60"/>
    <s v="2.13"/>
    <s v="Mídia"/>
    <x v="7"/>
    <s v="EDISENRio de JaneiroN/AN/A"/>
    <m/>
    <m/>
    <m/>
  </r>
  <r>
    <d v="2026-07-27T00:00:00"/>
    <s v="CO"/>
    <s v="IRON-LT1"/>
    <s v="BAIXA PERMANENTE"/>
    <s v="Caixa 20 kg - Tipo 1"/>
    <s v="ServiceNow"/>
    <s v="CSC0851650"/>
    <s v="S2XU"/>
    <s v="COMPARTILHADO/SC/SID"/>
    <n v="1"/>
    <n v="1"/>
    <s v="305949545"/>
    <d v="2026-07-24T10:01:07"/>
    <d v="2026-07-31T10:01:00"/>
    <d v="2026-07-27T09:11:00"/>
    <d v="2026-07-28T08:40:00"/>
    <m/>
    <m/>
    <s v="CENPES"/>
    <s v="OS CADASTRADA GEDOC"/>
    <m/>
    <s v="CENPES"/>
    <n v="50"/>
    <s v="Rio de Janeiro"/>
    <s v="RJ"/>
    <s v="Falso"/>
    <m/>
    <x v="1"/>
    <s v="N/A"/>
    <s v="N/A"/>
    <s v="N/A"/>
    <s v="BAIXA PERMANENTE/CSC0851650/305949545"/>
    <s v="N"/>
    <n v="0"/>
    <s v="N"/>
    <s v="N/A"/>
    <s v="Rio de Janeiro\RJ"/>
    <s v="A"/>
    <s v="IRON-LT1\BAIXA PERMANENTE\A"/>
    <m/>
    <d v="2026-07-27T00:00:00"/>
    <d v="1899-12-30T09:11:00"/>
    <d v="2026-07-28T00:00:00"/>
    <d v="1899-12-30T08:40:00"/>
    <s v="Isento"/>
    <m/>
    <s v=""/>
    <s v="BAIXA PERMANENTECaixa 20 kg - Tipo 1"/>
    <m/>
    <m/>
    <s v="N/A"/>
    <s v="UA"/>
    <x v="2"/>
    <s v="CENPESRio de JaneiroN/AN/A"/>
    <m/>
    <m/>
    <m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DIGITALIZACAO DE MICROFICHA/CSC0858353/306144031"/>
    <s v="N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Normal"/>
    <s v="NP"/>
    <s v=""/>
    <s v="DIGITALIZACAO DE MICROFICHAMicroficha"/>
    <n v="1"/>
    <n v="5"/>
    <s v="2.8"/>
    <s v="UD"/>
    <x v="6"/>
    <s v="FRONAPERio de JaneiroN/AN/A"/>
    <m/>
    <m/>
    <n v="23.630000000000003"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DIGITALIZACAO DE MICROFICHA/CSC0858353/306144031"/>
    <s v="S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FDM definido"/>
    <m/>
    <s v=""/>
    <s v="DIGITALIZACAO DE MICROFICHAMicroficha"/>
    <n v="1"/>
    <n v="5"/>
    <s v="2.8"/>
    <s v="UD"/>
    <x v="6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CATALOGACAO DE ITEM AVULSO/CSC0858353/306144031"/>
    <s v="N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CATALOGACAO DE ITEM AVULSO/CSC0858353/306144031"/>
    <s v="S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INDEXACAO DE DOCUMENTO/CSC0858353/306144031"/>
    <s v="N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Normal"/>
    <s v="NP"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INDEXACAO DE DOCUMENTO/CSC0858353/306144031"/>
    <s v="S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CATALOGACAO DE ITEM AVULSO/CSC0856321/306508999"/>
    <s v="N"/>
    <n v="2"/>
    <s v="S"/>
    <s v="Fiscalização"/>
    <s v="Rio de Janeiro\RJ"/>
    <s v="A"/>
    <s v="IRON-LT1\CATALOGACAO DE ITEM AVULSO\A"/>
    <m/>
    <d v="2026-08-10T00:00:00"/>
    <d v="1899-12-30T11:52:26"/>
    <d v="2026-08-13T00:00:00"/>
    <d v="1899-12-30T17:33:53"/>
    <s v="Normal"/>
    <s v="NP"/>
    <s v=""/>
    <s v="CATALOGACAO DE ITEM AVULSOItem documental em caixa"/>
    <m/>
    <n v="108"/>
    <s v="2.2"/>
    <s v="Item avulso"/>
    <x v="5"/>
    <s v="EDIHBRio de JaneiroN/AN/A"/>
    <m/>
    <m/>
    <n v="184.68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INDEXACAO DE DOCUMENTO/CSC0856321/306508999"/>
    <s v="N"/>
    <n v="2"/>
    <s v="S"/>
    <s v="Fiscalização"/>
    <s v="Rio de Janeiro\RJ"/>
    <s v="A"/>
    <s v="IRON-LT1\INDEXACAO DE DOCUMENTO\A"/>
    <m/>
    <d v="2026-08-10T00:00:00"/>
    <d v="1899-12-30T11:52:26"/>
    <d v="2026-08-13T00:00:00"/>
    <d v="1899-12-30T17:33:53"/>
    <s v="Normal"/>
    <s v="NP"/>
    <s v=""/>
    <s v="INDEXACAO DE DOCUMENTODocumentação administrativa"/>
    <m/>
    <n v="10.8"/>
    <s v="2.10"/>
    <s v="Indexação"/>
    <x v="3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CATALOGACAO DE ITEM AVULSO/CSC0856321/306144088"/>
    <s v="N"/>
    <n v="2"/>
    <s v="S"/>
    <s v="Fiscalização"/>
    <s v="Rio de Janeiro\RJ"/>
    <s v="A"/>
    <s v="IRON-LT1\CATALOGACAO DE ITEM AVULSO\A"/>
    <m/>
    <d v="2026-08-03T00:00:00"/>
    <d v="1899-12-30T16:59:53"/>
    <d v="2026-08-06T00:00:00"/>
    <d v="1899-12-30T11:00:00"/>
    <s v="Normal"/>
    <s v="NP"/>
    <s v=""/>
    <s v="CATALOGACAO DE ITEM AVULSOItem documental em caixa"/>
    <m/>
    <n v="12"/>
    <s v="2.2"/>
    <s v="Item avulso"/>
    <x v="5"/>
    <s v="EDIHBRio de JaneiroN/AN/A"/>
    <m/>
    <m/>
    <n v="20.52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INDEXACAO DE DOCUMENTO/CSC0856321/306144088"/>
    <s v="N"/>
    <n v="2"/>
    <s v="S"/>
    <s v="Fiscalização"/>
    <s v="Rio de Janeiro\RJ"/>
    <s v="A"/>
    <s v="IRON-LT1\INDEXACAO DE DOCUMENTO\A"/>
    <m/>
    <d v="2026-08-03T00:00:00"/>
    <d v="1899-12-30T16:59:53"/>
    <d v="2026-08-06T00:00:00"/>
    <d v="1899-12-30T11:00:00"/>
    <s v="Normal"/>
    <s v="NP"/>
    <s v=""/>
    <s v="INDEXACAO DE DOCUMENTODocumentação administrativa"/>
    <m/>
    <n v="1.2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DIGITALIZACAO DE DOCUMENTO ADMINISTRATIVO/CSC0856321/306144088"/>
    <s v="N"/>
    <n v="2"/>
    <s v="S"/>
    <s v="Tabela"/>
    <s v="Rio de Janeiro\RJ"/>
    <s v="A"/>
    <s v="IRON-LT1\DIGITALIZACAO DE DOCUMENTO ADMINISTRATIVO\A"/>
    <n v="3"/>
    <d v="2026-08-03T00:00:00"/>
    <d v="1899-12-30T16:59:53"/>
    <d v="2026-08-06T00:00:00"/>
    <d v="1899-12-30T11:00:00"/>
    <s v="Normal"/>
    <s v="NP"/>
    <s v=""/>
    <s v="DIGITALIZACAO DE DOCUMENTO ADMINISTRATIVODocumento - Formato A0"/>
    <n v="16"/>
    <n v="192"/>
    <s v="2.9"/>
    <s v="UD"/>
    <x v="4"/>
    <s v="EDIHBRio de JaneiroN/AN/A"/>
    <m/>
    <m/>
    <m/>
  </r>
  <r>
    <d v="2026-08-01T00:00:00"/>
    <s v="CO"/>
    <s v="IRON-LT1"/>
    <s v="DIGITALIZACAO DE MICROFICHA"/>
    <s v="Microfich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DIGITALIZACAO DE MICROFICHA/CSC0856321/306081939"/>
    <s v="N"/>
    <n v="2"/>
    <s v="S"/>
    <s v="Tabela"/>
    <s v="Rio de Janeiro\RJ"/>
    <s v="A"/>
    <s v="IRON-LT1\DIGITALIZACAO DE MICROFICHA\A"/>
    <n v="5"/>
    <d v="2026-07-31T00:00:00"/>
    <d v="1899-12-30T09:48:13"/>
    <d v="2026-08-04T00:00:00"/>
    <d v="1899-12-30T10:29:00"/>
    <s v="Normal"/>
    <s v="NP"/>
    <s v=""/>
    <s v="DIGITALIZACAO DE MICROFICHAMicroficha"/>
    <n v="1"/>
    <n v="2"/>
    <s v="2.8"/>
    <s v="UD"/>
    <x v="6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DIGITALIZACAO DE DOCUMENTO ADMINISTRATIVO/CSC0856321/306508999"/>
    <s v="N"/>
    <n v="2"/>
    <s v="S"/>
    <s v="Tabela"/>
    <s v="Rio de Janeiro\RJ"/>
    <s v="A"/>
    <s v="IRON-LT1\DIGITALIZACAO DE DOCUMENTO ADMINISTRATIVO\A"/>
    <n v="3"/>
    <d v="2026-08-10T00:00:00"/>
    <d v="1899-12-30T11:52:26"/>
    <d v="2026-08-13T00:00:00"/>
    <d v="1899-12-30T17:33:53"/>
    <s v="Normal"/>
    <s v="FP"/>
    <s v=""/>
    <s v="DIGITALIZACAO DE DOCUMENTO ADMINISTRATIVODocumento - Formato A0"/>
    <n v="16"/>
    <n v="1728"/>
    <s v="2.9"/>
    <s v="UD"/>
    <x v="4"/>
    <s v="EDIHBRio de JaneiroN/AN/A"/>
    <m/>
    <m/>
    <m/>
  </r>
  <r>
    <d v="2026-07-27T00:00:00"/>
    <s v="CO"/>
    <s v="IRON-LT1"/>
    <s v="ENTREGA DE EMBALAGEM EXPRESSO"/>
    <s v="Caixa 20 kg - Tipo 1"/>
    <s v="ServiceNow"/>
    <s v="CSC0839536"/>
    <s v="GLF2"/>
    <s v="SUPRIMENTOS/RMF/RDR"/>
    <n v="2"/>
    <n v="2"/>
    <s v="305733645"/>
    <d v="2026-07-08T16:46:06"/>
    <d v="2026-07-15T16:46:00"/>
    <d v="2026-07-16T10:46:08"/>
    <d v="2026-07-17T11:02:00"/>
    <m/>
    <m/>
    <s v="EDISEN"/>
    <s v="OS SAIDA SOS 134155/2026 / OS CADASTRADA GEDOC EM RASCUNHO INCOMPLETA"/>
    <m/>
    <s v="EDISEN"/>
    <n v="109"/>
    <s v="Rio de Janeiro"/>
    <s v="RJ"/>
    <s v="Verdadeiro"/>
    <m/>
    <x v="1"/>
    <s v="IRON-LT1-RJ"/>
    <s v="Rio de Janeiro"/>
    <s v="RJ"/>
    <s v="ENTREGA DE EMBALAGEM EXPRESSO/CSC0839536/305733645"/>
    <s v="N"/>
    <n v="1"/>
    <s v="S"/>
    <s v="Tabela"/>
    <s v="Rio de Janeiro\RJ"/>
    <s v="A"/>
    <s v="IRON-LT1\ENTREGA DE EMBALAGEM EXPRESSO\A"/>
    <n v="0.5"/>
    <d v="2026-07-16T00:00:00"/>
    <d v="1899-12-30T10:46:08"/>
    <d v="2026-07-17T00:00:00"/>
    <d v="1899-12-30T11:02:00"/>
    <s v="Normal"/>
    <s v="FP"/>
    <s v=""/>
    <s v="ENTREGA DE EMBALAGEM EXPRESSOCaixa 20 kg - Tipo 1"/>
    <m/>
    <n v="1"/>
    <s v="1.8"/>
    <s v="Frete"/>
    <x v="1"/>
    <s v="EDISENRio de JaneiroIRON-LT1-RJRio de Janeiro"/>
    <n v="23.5"/>
    <n v="0"/>
    <n v="1"/>
  </r>
  <r>
    <d v="2026-07-27T00:00:00"/>
    <s v="CO"/>
    <s v="IRON-LT1"/>
    <s v="DIGITALIZACAO DE DOCUMENTO ADMINISTRATIVO"/>
    <s v="Documento - Formato A0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DIGITALIZACAO DE DOCUMENTO ADMINISTRATIVO/CSC0843695/306115005"/>
    <s v="N"/>
    <n v="2"/>
    <s v="S"/>
    <s v="Tabela"/>
    <s v="Rio de Janeiro\RJ"/>
    <s v="A"/>
    <s v="IRON-LT1\DIGITALIZACAO DE DOCUMENTO ADMINISTRATIVO\A"/>
    <n v="3"/>
    <d v="2026-08-03T00:00:00"/>
    <d v="1899-12-30T12:26:00"/>
    <d v="2026-08-05T00:00:00"/>
    <d v="1899-12-30T15:33:00"/>
    <s v="Normal"/>
    <s v="NP"/>
    <s v=""/>
    <s v="DIGITALIZACAO DE DOCUMENTO ADMINISTRATIVODocumento - Formato A0"/>
    <n v="16"/>
    <n v="20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INDEXACAO DE DOCUMENTO/CSC0865378/306553108"/>
    <s v="N"/>
    <n v="2"/>
    <s v="S"/>
    <s v="Fiscalização"/>
    <s v="Macaé\RJ"/>
    <s v="B"/>
    <s v="IRON-LT1\INDEXACAO DE DOCUMENTO\B"/>
    <m/>
    <d v="2026-08-13T00:00:00"/>
    <d v="1899-12-30T15:22:00"/>
    <d v="2026-08-19T00:00:00"/>
    <d v="1899-12-30T14:57:00"/>
    <s v="Normal"/>
    <s v="NP"/>
    <s v=""/>
    <s v="INDEXACAO DE DOCUMENTODocumentação administrativa"/>
    <m/>
    <n v="1"/>
    <s v="2.10"/>
    <s v="Indexação"/>
    <x v="3"/>
    <s v="IMBETIBAMacaéN/AN/A"/>
    <m/>
    <m/>
    <n v="95.4"/>
  </r>
  <r>
    <d v="2026-07-27T00:00:00"/>
    <s v="CO"/>
    <s v="IRON-LT1"/>
    <s v="INDEXACAO DE DOCUMENTO"/>
    <s v="Documentação administrativ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INDEXACAO DE DOCUMENTO/CSC0861831/306553079"/>
    <s v="N"/>
    <n v="2"/>
    <s v="S"/>
    <s v="Fiscalização"/>
    <s v="Macaé\RJ"/>
    <s v="B"/>
    <s v="IRON-LT1\INDEXACAO DE DOCUMENTO\B"/>
    <m/>
    <d v="2026-08-13T00:00:00"/>
    <d v="1899-12-30T16:10:00"/>
    <d v="2026-08-19T00:00:00"/>
    <d v="1899-12-30T14:50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INDEXACAO DE DOCUMENTO"/>
    <s v="Documentação administrativ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INDEXACAO DE DOCUMENTO/CSC0858397/306162335"/>
    <s v="N"/>
    <n v="2"/>
    <s v="S"/>
    <s v="Fiscalização"/>
    <s v="Macaé\RJ"/>
    <s v="B"/>
    <s v="IRON-LT1\INDEXACAO DE DOCUMENTO\B"/>
    <m/>
    <d v="2026-08-04T00:00:00"/>
    <d v="1899-12-30T15:37:00"/>
    <d v="2026-08-07T00:00:00"/>
    <d v="1899-12-30T11:52:00"/>
    <s v="Normal"/>
    <s v="NP"/>
    <s v=""/>
    <s v="INDEXACAO DE DOCUMENTODocumentação administrativa"/>
    <m/>
    <n v="1"/>
    <s v="2.10"/>
    <s v="Indexação"/>
    <x v="3"/>
    <s v="IMBETIBAMacaéN/AN/A"/>
    <m/>
    <m/>
    <n v="22.6"/>
  </r>
  <r>
    <d v="2026-07-27T00:00:00"/>
    <s v="CO"/>
    <s v="IRON-LT1"/>
    <s v="DIGITALIZACAO DE DOCUMENTO ADMINISTRATIVO"/>
    <s v="Documento - Formato A4"/>
    <s v="ServiceNow"/>
    <s v="CSC0865378"/>
    <s v="GKU7"/>
    <s v="SMS/SA/SAO/STO"/>
    <n v="557"/>
    <n v="557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DIGITALIZACAO DE DOCUMENTO ADMINISTRATIVO/CSC0865378/306553108"/>
    <s v="N"/>
    <n v="2"/>
    <s v="S"/>
    <s v="Tabela"/>
    <s v="Macaé\RJ"/>
    <s v="B"/>
    <s v="IRON-LT1\DIGITALIZACAO DE DOCUMENTO ADMINISTRATIVO\B"/>
    <n v="3"/>
    <d v="2026-08-13T00:00:00"/>
    <d v="1899-12-30T15:22:00"/>
    <d v="2026-08-19T00:00:00"/>
    <d v="1899-12-30T14:57:00"/>
    <s v="Normal"/>
    <s v="FP"/>
    <s v=""/>
    <s v="DIGITALIZACAO DE DOCUMENTO ADMINISTRATIVODocumento - Formato A4"/>
    <n v="1"/>
    <n v="557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61831"/>
    <s v="GJ70"/>
    <s v="SMS/SA/SAO/STO"/>
    <n v="393"/>
    <n v="393"/>
    <s v="306553079"/>
    <d v="2026-08-07T15:41:13"/>
    <d v="2026-08-14T15:41:00"/>
    <d v="2026-08-13T16:10:00"/>
    <d v="2026-08-19T14:50:00"/>
    <m/>
    <m/>
    <s v="IMBETIBA"/>
    <s v="OS SAIDA SOS  "/>
    <s v="CX0012000010630SOS/RF904521382"/>
    <s v="IMBETIBA"/>
    <n v="2100"/>
    <s v="Macaé"/>
    <s v="RJ"/>
    <s v="Falso"/>
    <m/>
    <x v="1"/>
    <s v="N/A"/>
    <s v="N/A"/>
    <s v="N/A"/>
    <s v="DIGITALIZACAO DE DOCUMENTO ADMINISTRATIVO/CSC0861831/306553079"/>
    <s v="N"/>
    <n v="2"/>
    <s v="S"/>
    <s v="Tabela"/>
    <s v="Macaé\RJ"/>
    <s v="B"/>
    <s v="IRON-LT1\DIGITALIZACAO DE DOCUMENTO ADMINISTRATIVO\B"/>
    <n v="3"/>
    <d v="2026-08-13T00:00:00"/>
    <d v="1899-12-30T16:10:00"/>
    <d v="2026-08-19T00:00:00"/>
    <d v="1899-12-30T14:50:00"/>
    <s v="Normal"/>
    <s v="FP"/>
    <s v=""/>
    <s v="DIGITALIZACAO DE DOCUMENTO ADMINISTRATIVODocumento - Formato A4"/>
    <n v="1"/>
    <n v="393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8397"/>
    <s v="GJ70"/>
    <s v="SMS/SA/SAO/STO"/>
    <n v="224"/>
    <n v="224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DIGITALIZACAO DE DOCUMENTO ADMINISTRATIVO/CSC0858397/306162335"/>
    <s v="N"/>
    <n v="2"/>
    <s v="S"/>
    <s v="Tabela"/>
    <s v="Macaé\RJ"/>
    <s v="B"/>
    <s v="IRON-LT1\DIGITALIZACAO DE DOCUMENTO ADMINISTRATIVO\B"/>
    <n v="3"/>
    <d v="2026-08-04T00:00:00"/>
    <d v="1899-12-30T15:37:00"/>
    <d v="2026-08-07T00:00:00"/>
    <d v="1899-12-30T11:52:00"/>
    <s v="Normal"/>
    <s v="NP"/>
    <s v=""/>
    <s v="DIGITALIZACAO DE DOCUMENTO ADMINISTRATIVODocumento - Formato A4"/>
    <n v="1"/>
    <n v="224"/>
    <s v="2.9"/>
    <s v="UD"/>
    <x v="4"/>
    <s v="IMBETIBAMacaéN/AN/A"/>
    <m/>
    <m/>
    <m/>
  </r>
  <r>
    <d v="2026-07-27T00:00:00"/>
    <s v="CO"/>
    <s v="IRON-LT1"/>
    <s v="CATALOGACAO DE ITEM AVULSO"/>
    <s v="Item documental em caix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CATALOGACAO DE ITEM AVULSO/CSC0865378/306553108"/>
    <s v="N"/>
    <n v="2"/>
    <s v="S"/>
    <s v="Fiscalização"/>
    <s v="Macaé\RJ"/>
    <s v="B"/>
    <s v="IRON-LT1\CATALOGACAO DE ITEM AVULSO\B"/>
    <m/>
    <d v="2026-08-13T00:00:00"/>
    <d v="1899-12-30T15:22:00"/>
    <d v="2026-08-19T00:00:00"/>
    <d v="1899-12-30T14:57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CATALOGACAO DE ITEM AVULSO/CSC0861831/306553079"/>
    <s v="N"/>
    <n v="2"/>
    <s v="S"/>
    <s v="Fiscalização"/>
    <s v="Macaé\RJ"/>
    <s v="B"/>
    <s v="IRON-LT1\CATALOGACAO DE ITEM AVULSO\B"/>
    <m/>
    <d v="2026-08-13T00:00:00"/>
    <d v="1899-12-30T16:10:00"/>
    <d v="2026-08-19T00:00:00"/>
    <d v="1899-12-30T14:50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CATALOGACAO DE ITEM AVULSO/CSC0858397/306162335"/>
    <s v="N"/>
    <n v="2"/>
    <s v="S"/>
    <s v="Fiscalização"/>
    <s v="Macaé\RJ"/>
    <s v="B"/>
    <s v="IRON-LT1\CATALOGACAO DE ITEM AVULSO\B"/>
    <m/>
    <d v="2026-08-04T00:00:00"/>
    <d v="1899-12-30T15:37:00"/>
    <d v="2026-08-07T00:00:00"/>
    <d v="1899-12-30T11:52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OLETA DE EMBALAGEM"/>
    <s v="Caixa 20 kg - Tipo 1"/>
    <s v="ServiceNow"/>
    <s v="CSC0856890"/>
    <s v="FVHK"/>
    <s v="GAD-AGP/PC/PGCAD"/>
    <n v="5"/>
    <n v="5"/>
    <s v="306087216"/>
    <d v="2026-07-31T13:40:04"/>
    <d v="2026-08-07T13:40:00"/>
    <d v="2026-07-31T17:03:00"/>
    <d v="2026-08-05T13:00:00"/>
    <m/>
    <s v="RFT"/>
    <s v="IMBETIBA"/>
    <s v="CHAMADO FOI CANCELADO DEVIDO A DUPLICADADE DE GDD NO MESMO DIA"/>
    <s v="001195/2026"/>
    <s v="IMBETIBA"/>
    <n v="2100"/>
    <s v="Macaé"/>
    <s v="RJ"/>
    <s v="Verdadeiro"/>
    <m/>
    <x v="1"/>
    <s v="IRON-LT1-RJ"/>
    <s v="Rio de Janeiro"/>
    <s v="RJ"/>
    <s v="COLETA DE EMBALAGEM/CSC0856890/306087216"/>
    <s v="N"/>
    <n v="1"/>
    <s v="S"/>
    <s v="Tabela"/>
    <s v="Macaé\RJ"/>
    <s v="B"/>
    <s v="IRON-LT1\COLETA DE EMBALAGEM\B"/>
    <n v="2"/>
    <d v="2026-07-31T00:00:00"/>
    <d v="1899-12-30T17:03:00"/>
    <d v="2026-08-05T00:00:00"/>
    <d v="1899-12-30T13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8"/>
    <s v="ZIJ0"/>
    <s v="GAD-AGP/PC/PGCAD"/>
    <n v="3"/>
    <n v="3"/>
    <s v="306044635"/>
    <d v="2026-07-30T11:21:14"/>
    <d v="2026-08-06T11:21:00"/>
    <d v="2026-07-30T15:23:00"/>
    <d v="2026-08-03T11:00:00"/>
    <m/>
    <m/>
    <s v="IMBETIBA"/>
    <s v="OS CADASTRADA GEDOC"/>
    <s v="001181/2026"/>
    <s v="IMBETIBA"/>
    <n v="2100"/>
    <s v="Macaé"/>
    <s v="RJ"/>
    <s v="Verdadeiro"/>
    <m/>
    <x v="1"/>
    <s v="IRON-LT1-RJ"/>
    <s v="Rio de Janeiro"/>
    <s v="RJ"/>
    <s v="COLETA DE EMBALAGEM/CSC0855838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6"/>
    <s v="ZIJ0"/>
    <s v="GAD-AGP/PC/PGCAD"/>
    <n v="2"/>
    <n v="2"/>
    <s v="306044635"/>
    <d v="2026-07-30T11:20:00"/>
    <d v="2026-08-06T11:20:00"/>
    <d v="2026-07-30T15:23:00"/>
    <d v="2026-08-03T11:00:00"/>
    <m/>
    <m/>
    <s v="IMBETIBA"/>
    <s v="OS CADASTRADA GEDOC"/>
    <s v="001180/2026"/>
    <s v="IMBETIBA"/>
    <n v="2100"/>
    <s v="Macaé"/>
    <s v="RJ"/>
    <s v="Verdadeiro"/>
    <m/>
    <x v="1"/>
    <s v="IRON-LT1-RJ"/>
    <s v="Rio de Janeiro"/>
    <s v="RJ"/>
    <s v="COLETA DE EMBALAGEM/CSC0855836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55834"/>
    <s v="ZIJ0"/>
    <s v="GAD-AGP/PC/PGCAD"/>
    <n v="3"/>
    <n v="3"/>
    <s v="306044635"/>
    <d v="2026-07-30T11:19:21"/>
    <d v="2026-08-06T11:19:00"/>
    <d v="2026-07-30T15:23:00"/>
    <d v="2026-08-03T11:00:00"/>
    <m/>
    <m/>
    <s v="IMBETIBA"/>
    <s v="OS CADASTRADA GEDOC"/>
    <s v="001179/2026"/>
    <s v="IMBETIBA"/>
    <n v="2100"/>
    <s v="Macaé"/>
    <s v="RJ"/>
    <s v="Verdadeiro"/>
    <m/>
    <x v="1"/>
    <s v="IRON-LT1-RJ"/>
    <s v="Rio de Janeiro"/>
    <s v="RJ"/>
    <s v="COLETA DE EMBALAGEM/CSC0855834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N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Normal"/>
    <s v="FP"/>
    <s v=""/>
    <s v="DIGITALIZACAO DE DOCUMENTO ADMINISTRATIVODocumento - Formato A0"/>
    <n v="16"/>
    <n v="16"/>
    <s v="2.9"/>
    <s v="UD"/>
    <x v="4"/>
    <s v="IMBETIBAMacaéN/AN/A"/>
    <m/>
    <m/>
    <n v="65.25"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44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400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6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32"/>
    <s v="2.9"/>
    <s v="UD"/>
    <x v="4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N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Normal"/>
    <s v="NP"/>
    <s v=""/>
    <s v="CATALOGACAO DE ITEM AVULSOItem documental em caixa"/>
    <m/>
    <n v="9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5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N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2.5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COLETA DE EMBALAGEM"/>
    <s v="Caixa 20 kg - Tipo 1"/>
    <s v="ServiceNow"/>
    <s v="CSC0862409"/>
    <s v="ZIJ0"/>
    <s v="GAD-AGP/PC/PGCAD"/>
    <n v="2"/>
    <n v="2"/>
    <s v="306525141"/>
    <d v="2026-08-10T11:21:33"/>
    <d v="2026-08-17T11:21:00"/>
    <d v="2026-08-11T14:35:00"/>
    <d v="2026-08-12T11:00:00"/>
    <m/>
    <m/>
    <s v="IMBETIBA"/>
    <m/>
    <s v="001217/2026"/>
    <s v="IMBETIBA"/>
    <n v="2100"/>
    <s v="Macaé"/>
    <s v="RJ"/>
    <s v="Verdadeiro"/>
    <m/>
    <x v="1"/>
    <s v="IRON-LT1-RJ"/>
    <s v="Rio de Janeiro"/>
    <s v="RJ"/>
    <s v="COLETA DE EMBALAGEM/CSC0862409/306525141"/>
    <s v="N"/>
    <n v="1"/>
    <s v="S"/>
    <s v="Tabela"/>
    <s v="Macaé\RJ"/>
    <s v="B"/>
    <s v="IRON-LT1\COLETA DE EMBALAGEM\B"/>
    <n v="2"/>
    <d v="2026-08-11T00:00:00"/>
    <d v="1899-12-30T14:35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40"/>
    <s v="ZIJ0"/>
    <s v="GAD-AGP/PC/PGCAD"/>
    <n v="3"/>
    <n v="3"/>
    <s v="306540469"/>
    <d v="2026-08-12T15:50:53"/>
    <d v="2026-08-19T15:50:00"/>
    <d v="2026-08-12T16:34:00"/>
    <d v="2026-08-18T11:00:00"/>
    <m/>
    <m/>
    <s v="IMBETIBA"/>
    <m/>
    <s v="001230/2026"/>
    <s v="IMBETIBA"/>
    <n v="2100"/>
    <s v="Macaé"/>
    <s v="RJ"/>
    <s v="Verdadeiro"/>
    <m/>
    <x v="1"/>
    <s v="IRON-LT1-RJ"/>
    <s v="Rio de Janeiro"/>
    <s v="RJ"/>
    <s v="COLETA DE EMBALAGEM/CSC0864940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36"/>
    <s v="ZIJ0"/>
    <s v="AD-AGP/PC/PGCAD"/>
    <n v="3"/>
    <n v="3"/>
    <s v="306540469"/>
    <d v="2026-08-12T15:50:13"/>
    <d v="2026-08-19T15:50:00"/>
    <d v="2026-08-12T16:34:00"/>
    <d v="2026-08-18T11:00:00"/>
    <m/>
    <m/>
    <s v="IMBETIBA"/>
    <m/>
    <s v="001229/2026"/>
    <s v="IMBETIBA"/>
    <n v="2100"/>
    <s v="Macaé"/>
    <s v="RJ"/>
    <s v="Verdadeiro"/>
    <m/>
    <x v="1"/>
    <s v="IRON-LT1-RJ"/>
    <s v="Rio de Janeiro"/>
    <s v="RJ"/>
    <s v="COLETA DE EMBALAGEM/CSC0864936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3578"/>
    <s v="FVHK"/>
    <s v="GAD-AGP/PC/PGCAD"/>
    <n v="3"/>
    <n v="3"/>
    <s v="306526697"/>
    <d v="2026-08-11T13:47:00"/>
    <d v="2026-08-18T13:47:00"/>
    <d v="2026-08-11T15:49:00"/>
    <d v="2026-08-12T11:00:00"/>
    <m/>
    <m/>
    <s v="IMBETIBA"/>
    <m/>
    <s v="001232/2026"/>
    <s v="IMBETIBA"/>
    <n v="2100"/>
    <s v="Macaé"/>
    <s v="RJ"/>
    <s v="Verdadeiro"/>
    <m/>
    <x v="1"/>
    <s v="IRON-LT1-RJ"/>
    <s v="Rio de Janeiro"/>
    <s v="RJ"/>
    <s v="COLETA DE EMBALAGEM/CSC0863578/306526697"/>
    <s v="N"/>
    <n v="1"/>
    <s v="S"/>
    <s v="Tabela"/>
    <s v="Macaé\RJ"/>
    <s v="B"/>
    <s v="IRON-LT1\COLETA DE EMBALAGEM\B"/>
    <n v="2"/>
    <d v="2026-08-11T00:00:00"/>
    <d v="1899-12-30T15:49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789"/>
    <s v="FVHK"/>
    <s v="GAD-AGP/PC/PGCAD"/>
    <n v="5"/>
    <n v="5"/>
    <s v="306519478"/>
    <d v="2026-08-10T15:46:52"/>
    <d v="2026-08-17T15:46:00"/>
    <d v="2026-08-11T09:27:00"/>
    <d v="2026-08-12T11:00:00"/>
    <m/>
    <m/>
    <s v="IMBETIBA"/>
    <m/>
    <s v="001220/2026"/>
    <s v="IMBETIBA"/>
    <n v="2100"/>
    <s v="Macaé"/>
    <s v="RJ"/>
    <s v="Verdadeiro"/>
    <m/>
    <x v="1"/>
    <s v="IRON-LT1-RJ"/>
    <s v="Rio de Janeiro"/>
    <s v="RJ"/>
    <s v="COLETA DE EMBALAGEM/CSC0862789/306519478"/>
    <s v="N"/>
    <n v="1"/>
    <s v="S"/>
    <s v="Tabela"/>
    <s v="Macaé\RJ"/>
    <s v="B"/>
    <s v="IRON-LT1\COLETA DE EMBALAGEM\B"/>
    <n v="2"/>
    <d v="2026-08-11T00:00:00"/>
    <d v="1899-12-30T09:27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3"/>
    <s v="ZIJ0"/>
    <s v="GAD-AGP/PC/PGCAD"/>
    <n v="3"/>
    <n v="3"/>
    <s v="306513592"/>
    <d v="2026-08-10T11:23:18"/>
    <d v="2026-08-17T11:23:00"/>
    <d v="2026-08-10T16:42:00"/>
    <d v="2026-08-12T11:00:00"/>
    <m/>
    <m/>
    <s v="IMBETIBA"/>
    <m/>
    <s v="001219/2026"/>
    <s v="IMBETIBA"/>
    <n v="2100"/>
    <s v="Macaé"/>
    <s v="RJ"/>
    <s v="Verdadeiro"/>
    <m/>
    <x v="1"/>
    <s v="IRON-LT1-RJ"/>
    <s v="Rio de Janeiro"/>
    <s v="RJ"/>
    <s v="COLETA DE EMBALAGEM/CSC0862413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4933"/>
    <s v="ZIJ0"/>
    <s v="GAD-AGP/PC/PGCAD"/>
    <n v="1"/>
    <n v="1"/>
    <s v="306540469"/>
    <d v="2026-08-12T15:48:39"/>
    <d v="2026-08-19T15:48:00"/>
    <d v="2026-08-12T16:34:00"/>
    <d v="2026-08-18T11:00:00"/>
    <m/>
    <m/>
    <s v="IMBETIBA"/>
    <m/>
    <s v="001226/2026"/>
    <s v="IMBETIBA"/>
    <n v="2100"/>
    <s v="Macaé"/>
    <s v="RJ"/>
    <s v="Verdadeiro"/>
    <m/>
    <x v="1"/>
    <s v="IRON-LT1-RJ"/>
    <s v="Rio de Janeiro"/>
    <s v="RJ"/>
    <s v="COLETA DE EMBALAGEM/CSC0864933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26"/>
    <s v="ZIJ0"/>
    <s v="GAD-AGP/PC/PGCAD"/>
    <n v="1"/>
    <n v="1"/>
    <s v="306513592"/>
    <d v="2026-08-10T11:27:57"/>
    <d v="2026-08-17T11:27:00"/>
    <d v="2026-08-10T16:42:00"/>
    <d v="2026-08-12T11:00:00"/>
    <m/>
    <m/>
    <s v="IMBETIBA"/>
    <m/>
    <s v="001209/2026"/>
    <s v="IMBETIBA"/>
    <n v="2100"/>
    <s v="Macaé"/>
    <s v="RJ"/>
    <s v="Verdadeiro"/>
    <m/>
    <x v="1"/>
    <s v="IRON-LT1-RJ"/>
    <s v="Rio de Janeiro"/>
    <s v="RJ"/>
    <s v="COLETA DE EMBALAGEM/CSC0862426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0"/>
    <s v="ZIJ0"/>
    <s v="GAD-AGP/PC/PGCAD"/>
    <n v="1"/>
    <n v="1"/>
    <s v="306513225"/>
    <d v="2026-08-10T11:22:30"/>
    <d v="2026-08-17T11:22:00"/>
    <d v="2026-08-10T16:23:00"/>
    <d v="2026-08-12T11:00:00"/>
    <m/>
    <m/>
    <s v="IMBETIBA"/>
    <m/>
    <s v="001218/2026"/>
    <s v="IMBETIBA"/>
    <n v="2100"/>
    <s v="Macaé"/>
    <s v="RJ"/>
    <s v="Verdadeiro"/>
    <m/>
    <x v="1"/>
    <s v="IRON-LT1-RJ"/>
    <s v="Rio de Janeiro"/>
    <s v="RJ"/>
    <s v="COLETA DE EMBALAGEM/CSC0862410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5"/>
    <s v="ZIJ0"/>
    <s v="GAD-AGP/PC/PGCAD"/>
    <n v="3"/>
    <n v="3"/>
    <s v="306513225"/>
    <d v="2026-08-10T11:25:29"/>
    <d v="2026-08-17T11:25:00"/>
    <d v="2026-08-10T16:23:00"/>
    <d v="2026-08-12T11:00:00"/>
    <m/>
    <m/>
    <s v="IMBETIBA"/>
    <m/>
    <s v="001207/2026"/>
    <s v="IMBETIBA"/>
    <n v="2100"/>
    <s v="Macaé"/>
    <s v="RJ"/>
    <s v="Verdadeiro"/>
    <m/>
    <x v="1"/>
    <s v="IRON-LT1-RJ"/>
    <s v="Rio de Janeiro"/>
    <s v="RJ"/>
    <s v="COLETA DE EMBALAGEM/CSC0862415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7641"/>
    <s v="ZIJ0"/>
    <s v="GAD-AGP/PC/PGCAD"/>
    <n v="5"/>
    <n v="5"/>
    <s v="306117864"/>
    <d v="2026-08-03T11:00:00"/>
    <d v="2026-08-10T11:00:00"/>
    <d v="2026-08-03T16:51:00"/>
    <d v="2026-08-05T12:00:00"/>
    <m/>
    <m/>
    <s v="IMBETIBA"/>
    <m/>
    <s v="001195/2026"/>
    <s v="IMBETIBA"/>
    <n v="2100"/>
    <s v="Macaé"/>
    <s v="RJ"/>
    <s v="Verdadeiro"/>
    <m/>
    <x v="1"/>
    <s v="IRON-LT1-RJ"/>
    <s v="Rio de Janeiro"/>
    <s v="RJ"/>
    <s v="COLETA DE EMBALAGEM/CSC0857641/306117864"/>
    <s v="N"/>
    <n v="1"/>
    <s v="S"/>
    <s v="Tabela"/>
    <s v="Macaé\RJ"/>
    <s v="B"/>
    <s v="IRON-LT1\COLETA DE EMBALAGEM\B"/>
    <n v="2"/>
    <d v="2026-08-03T00:00:00"/>
    <d v="1899-12-30T16:51:00"/>
    <d v="2026-08-05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2422"/>
    <s v="ZIJ0"/>
    <s v="GAD-AGP/PC/PGCAD"/>
    <n v="3"/>
    <n v="3"/>
    <s v="306513225"/>
    <d v="2026-08-10T11:26:46"/>
    <d v="2026-08-17T11:26:00"/>
    <d v="2026-08-10T16:23:00"/>
    <d v="2026-08-12T11:00:00"/>
    <m/>
    <m/>
    <s v="IMBETIBA"/>
    <m/>
    <s v="001208/2026"/>
    <s v="IMBETIBA"/>
    <n v="2100"/>
    <s v="Macaé"/>
    <s v="RJ"/>
    <s v="Verdadeiro"/>
    <m/>
    <x v="1"/>
    <s v="IRON-LT1-RJ"/>
    <s v="Rio de Janeiro"/>
    <s v="RJ"/>
    <s v="COLETA DE EMBALAGEM/CSC0862422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4934"/>
    <s v="ZIJ0"/>
    <s v="GAD-AGP/PC/PGCAD"/>
    <n v="3"/>
    <n v="3"/>
    <s v="306540469"/>
    <d v="2026-08-12T15:49:25"/>
    <d v="2026-08-19T15:49:00"/>
    <d v="2026-08-12T16:34:00"/>
    <d v="2026-08-18T11:00:00"/>
    <m/>
    <m/>
    <s v="IMBETIBA"/>
    <m/>
    <s v="001227/2026"/>
    <s v="IMBETIBA"/>
    <n v="2100"/>
    <s v="Macaé"/>
    <s v="RJ"/>
    <s v="Verdadeiro"/>
    <m/>
    <x v="1"/>
    <s v="IRON-LT1-RJ"/>
    <s v="Rio de Janeiro"/>
    <s v="RJ"/>
    <s v="COLETA DE EMBALAGEM/CSC0864934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7849"/>
    <s v="FVHK"/>
    <s v="GAD-AGP/PC/PGCAD"/>
    <n v="3"/>
    <n v="3"/>
    <s v="306603624"/>
    <d v="2026-08-17T14:21:51"/>
    <d v="2026-08-24T14:21:00"/>
    <d v="2026-08-19T11:27:00"/>
    <d v="2026-08-21T11:50:00"/>
    <m/>
    <m/>
    <s v="IMBETIBA"/>
    <s v="OS CADASTRADA GEDOC"/>
    <s v="001183/2026"/>
    <s v="IMBETIBA"/>
    <n v="2100"/>
    <s v="Macaé"/>
    <s v="RJ"/>
    <s v="Verdadeiro"/>
    <m/>
    <x v="1"/>
    <s v="IRON-LT1-RJ"/>
    <s v="Rio de Janeiro"/>
    <s v="RJ"/>
    <s v="COLETA DE EMBALAGEM/CSC0867849/306603624"/>
    <s v="N"/>
    <n v="1"/>
    <s v="S"/>
    <s v="Tabela"/>
    <s v="Macaé\RJ"/>
    <s v="B"/>
    <s v="IRON-LT1\COLETA DE EMBALAGEM\B"/>
    <n v="2"/>
    <d v="2026-08-19T00:00:00"/>
    <d v="1899-12-30T11:27:00"/>
    <d v="2026-08-21T00:00:00"/>
    <d v="1899-12-30T11:5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MATERIAL PARA ARQUIVAMENTO"/>
    <s v="Kit de material"/>
    <s v="ServiceNow"/>
    <s v="CSC0867802"/>
    <s v="ZIJ0"/>
    <s v="GAD-AGP/PC/PGCAD"/>
    <n v="100"/>
    <n v="100"/>
    <s v="306601857"/>
    <d v="2026-08-17T13:57:23"/>
    <d v="2026-08-24T13:57:00"/>
    <d v="2026-08-19T10:41:00"/>
    <d v="2026-08-21T11:50:00"/>
    <m/>
    <m/>
    <s v="IMBETIBA"/>
    <s v="OS CADASTRADA"/>
    <s v="OS 306598344 cancelada"/>
    <s v="IMBETIBA"/>
    <n v="2100"/>
    <s v="Macaé"/>
    <s v="RJ"/>
    <s v="Falso"/>
    <m/>
    <x v="1"/>
    <s v="N/A"/>
    <s v="N/A"/>
    <s v="N/A"/>
    <s v="MATERIAL PARA ARQUIVAMENTO/CSC0867802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n v="0"/>
  </r>
  <r>
    <d v="2026-08-01T00:00:00"/>
    <s v="CO"/>
    <s v="IRON-LT1"/>
    <s v="MATERIAL PARA ARQUIVAMENTO"/>
    <s v="Kit de material"/>
    <s v="ServiceNow"/>
    <s v="CSC0867770"/>
    <s v="ZIJ0"/>
    <s v="GAD-AGP/PC/PGCAD"/>
    <n v="450"/>
    <n v="450"/>
    <s v="306601857"/>
    <d v="2026-08-17T13:36:27"/>
    <d v="2026-08-24T13:36:00"/>
    <d v="2026-08-19T10:41:00"/>
    <d v="2026-08-21T11:50:00"/>
    <m/>
    <m/>
    <s v="IMBETIBA"/>
    <s v=" OS CADASTRADA GEDOC"/>
    <s v="OS 306598344 cancelada"/>
    <s v="IMBETIBA"/>
    <n v="2100"/>
    <s v="Macaé"/>
    <s v="RJ"/>
    <s v="Falso"/>
    <m/>
    <x v="1"/>
    <s v="N/A"/>
    <s v="N/A"/>
    <s v="N/A"/>
    <s v="MATERIAL PARA ARQUIVAMENTO/CSC0867770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2503"/>
    <s v="F02R"/>
    <s v="GPP-E&amp;P/MCAEP/SE/LFCAM"/>
    <n v="64"/>
    <n v="64"/>
    <s v="306520730"/>
    <d v="2026-08-10T12:26:55"/>
    <d v="2026-08-17T12:00:00"/>
    <d v="2026-08-11T10:43:00"/>
    <d v="2026-08-12T10:30:00"/>
    <m/>
    <m/>
    <s v="IMBETIBA"/>
    <s v="OS cadastrada gedoc"/>
    <m/>
    <s v="IMBETIBA"/>
    <n v="2100"/>
    <s v="Macaé"/>
    <s v="RJ"/>
    <s v="Falso"/>
    <m/>
    <x v="1"/>
    <s v="N/A"/>
    <s v="N/A"/>
    <s v="N/A"/>
    <s v="MATERIAL PARA ARQUIVAMENTO/CSC0862503/306520730"/>
    <s v="N"/>
    <n v="1"/>
    <s v="S"/>
    <s v="Tabela"/>
    <s v="Macaé\RJ"/>
    <s v="B"/>
    <s v="IRON-LT1\MATERIAL PARA ARQUIVAMENTO\B"/>
    <n v="2"/>
    <d v="2026-08-11T00:00:00"/>
    <d v="1899-12-30T10:43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0889"/>
    <s v="XBL1"/>
    <s v="COMPARTILHADO/SC/SID"/>
    <n v="450"/>
    <n v="450"/>
    <s v="306507305"/>
    <d v="2026-08-06T13:00:33"/>
    <d v="2026-08-13T12:00:00"/>
    <d v="2026-08-10T11:02:00"/>
    <d v="2026-08-12T10:30:00"/>
    <m/>
    <m/>
    <s v="IMBETIBA"/>
    <m/>
    <s v="306490770 os cancelada a pedido da Iron / OS cadastrata gedoc"/>
    <s v="IMBETIBA"/>
    <n v="2100"/>
    <s v="Macaé"/>
    <s v="RJ"/>
    <s v="Falso"/>
    <m/>
    <x v="1"/>
    <s v="N/A"/>
    <s v="N/A"/>
    <s v="N/A"/>
    <s v="MATERIAL PARA ARQUIVAMENTO/CSC0860889/306507305"/>
    <s v="N"/>
    <n v="1"/>
    <s v="S"/>
    <s v="Tabela"/>
    <s v="Macaé\RJ"/>
    <s v="B"/>
    <s v="IRON-LT1\MATERIAL PARA ARQUIVAMENTO\B"/>
    <n v="2"/>
    <d v="2026-08-10T00:00:00"/>
    <d v="1899-12-30T11:02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COLETA DE EMBALAGEM"/>
    <s v="Caixa 20 kg - Tipo 1"/>
    <s v="ServiceNow"/>
    <s v="CSC0870564"/>
    <s v="LDAH"/>
    <s v="G&amp;E/TERM/UTE-TMA"/>
    <n v="35"/>
    <n v="35"/>
    <s v="306613932"/>
    <d v="2026-08-20T08:31:16"/>
    <d v="2026-08-27T08:31:00"/>
    <d v="2026-08-20T12:46:00"/>
    <d v="2026-08-24T09:51:00"/>
    <m/>
    <m/>
    <s v="UTE-MACAE"/>
    <m/>
    <s v="001258/2026"/>
    <s v="TERMOMACAE"/>
    <n v="289"/>
    <s v="Macaé"/>
    <s v="RJ"/>
    <s v="Verdadeiro"/>
    <m/>
    <x v="1"/>
    <s v="IRON-LT1-RJ"/>
    <s v="Rio de Janeiro"/>
    <s v="RJ"/>
    <s v="COLETA DE EMBALAGEM/CSC0870564/306613932"/>
    <s v="N"/>
    <n v="1"/>
    <s v="S"/>
    <s v="Tabela"/>
    <s v="Macaé\RJ"/>
    <s v="B"/>
    <s v="IRON-LT1\COLETA DE EMBALAGEM\B"/>
    <n v="2"/>
    <d v="2026-08-20T00:00:00"/>
    <d v="1899-12-30T12:46:00"/>
    <d v="2026-08-24T00:00:00"/>
    <d v="1899-12-30T09:51:00"/>
    <s v="Normal"/>
    <s v="NP"/>
    <s v=""/>
    <s v="COLETA DE EMBALAGEMCaixa 20 kg - Tipo 1"/>
    <m/>
    <n v="3.5"/>
    <s v="1.7"/>
    <s v="UA"/>
    <x v="0"/>
    <s v="TERMOMACAEMacaéIRON-LT1-RJRio de Janeiro"/>
    <n v="193"/>
    <n v="93"/>
    <n v="1"/>
  </r>
  <r>
    <d v="2026-08-01T00:00:00"/>
    <s v="CO"/>
    <s v="IRON-LT1"/>
    <s v="COLETA DE EMBALAGEM"/>
    <s v="Caixa 20 kg - Tipo 1"/>
    <s v="ServiceNow"/>
    <s v="CSC0869920"/>
    <s v="ZIJ0"/>
    <s v="GAD-AGP/PC/PGCAD"/>
    <n v="3"/>
    <n v="3"/>
    <s v="306610219"/>
    <d v="2026-08-19T13:01:39"/>
    <d v="2026-08-26T13:01:00"/>
    <d v="2026-08-20T08:41:00"/>
    <d v="2026-08-21T11:50:00"/>
    <m/>
    <m/>
    <s v="IMBETIBA"/>
    <m/>
    <s v="001228/2026"/>
    <s v="IMBETIBA"/>
    <n v="2100"/>
    <s v="Macaé"/>
    <s v="RJ"/>
    <s v="Verdadeiro"/>
    <m/>
    <x v="1"/>
    <s v="IRON-LT1-RJ"/>
    <s v="Rio de Janeiro"/>
    <s v="RJ"/>
    <s v="COLETA DE EMBALAGEM/CSC0869920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9927"/>
    <s v="ZIJ0"/>
    <s v="GAD-AGP/PC/PGCAD"/>
    <n v="3"/>
    <n v="3"/>
    <s v="306610219"/>
    <d v="2026-08-19T13:05:48"/>
    <d v="2026-08-26T13:05:00"/>
    <d v="2026-08-20T08:41:00"/>
    <d v="2026-08-21T11:50:00"/>
    <m/>
    <m/>
    <s v="IMBETIBA"/>
    <m/>
    <s v="001267/2026"/>
    <s v="IMBETIBA"/>
    <n v="2100"/>
    <s v="Macaé"/>
    <s v="RJ"/>
    <s v="Verdadeiro"/>
    <m/>
    <x v="1"/>
    <s v="IRON-LT1-RJ"/>
    <s v="Rio de Janeiro"/>
    <s v="RJ"/>
    <s v="COLETA DE EMBALAGEM/CSC0869927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9926"/>
    <s v="ZIJ0"/>
    <s v="GAD-AGP/PC/PGCAD"/>
    <n v="3"/>
    <n v="3"/>
    <s v="306610219"/>
    <d v="2026-08-19T13:05:03"/>
    <d v="2026-08-26T13:05:00"/>
    <d v="2026-08-20T08:41:00"/>
    <d v="2026-08-21T11:50:00"/>
    <m/>
    <m/>
    <s v="IMBETIBA"/>
    <m/>
    <s v="001231/2026"/>
    <s v="IMBETIBA"/>
    <n v="2100"/>
    <s v="Macaé"/>
    <s v="RJ"/>
    <s v="Verdadeiro"/>
    <m/>
    <x v="1"/>
    <s v="IRON-LT1-RJ"/>
    <s v="Rio de Janeiro"/>
    <s v="RJ"/>
    <s v="COLETA DE EMBALAGEM/CSC0869926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2"/>
    <s v="ZIJ0"/>
    <s v="GAD-AGP/PC/PGCAD"/>
    <n v="3"/>
    <n v="3"/>
    <s v="306043837"/>
    <d v="2026-07-30T11:18:31"/>
    <d v="2026-08-06T11:18:00"/>
    <d v="2026-07-30T14:45:52"/>
    <d v="2026-08-03T11:00:00"/>
    <m/>
    <m/>
    <s v="IMBETIBA"/>
    <m/>
    <s v="001178/2026"/>
    <s v="IMBETIBA"/>
    <n v="2100"/>
    <s v="Macaé"/>
    <s v="RJ"/>
    <s v="Verdadeiro"/>
    <m/>
    <x v="1"/>
    <s v="IRON-LT1-RJ"/>
    <s v="Rio de Janeiro"/>
    <s v="RJ"/>
    <s v="COLETA DE EMBALAGEM/CSC085583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1"/>
    <s v="ZIJ0"/>
    <s v="GAD-AGP/PC/PGCAD"/>
    <n v="3"/>
    <n v="3"/>
    <s v="306043837"/>
    <d v="2026-07-30T11:17:45"/>
    <d v="2026-08-06T11:17:00"/>
    <d v="2026-07-30T14:45:52"/>
    <d v="2026-08-03T11:00:00"/>
    <m/>
    <m/>
    <s v="IMBETIBA"/>
    <m/>
    <s v="001171/2026"/>
    <s v="IMBETIBA"/>
    <n v="2100"/>
    <s v="Macaé"/>
    <s v="RJ"/>
    <s v="Verdadeiro"/>
    <m/>
    <x v="1"/>
    <s v="IRON-LT1-RJ"/>
    <s v="Rio de Janeiro"/>
    <s v="RJ"/>
    <s v="COLETA DE EMBALAGEM/CSC0855831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22"/>
    <s v="ZIJ0"/>
    <s v="GAD-AGP/PC/PGCAD"/>
    <n v="3"/>
    <n v="3"/>
    <s v="306043837"/>
    <d v="2026-07-30T11:14:20"/>
    <d v="2026-08-06T11:14:00"/>
    <d v="2026-07-30T14:45:52"/>
    <d v="2026-08-03T11:00:00"/>
    <m/>
    <m/>
    <s v="IMBETIBA"/>
    <m/>
    <s v="001134/2026"/>
    <s v="IMBETIBA"/>
    <n v="2100"/>
    <s v="Macaé"/>
    <s v="RJ"/>
    <s v="Verdadeiro"/>
    <m/>
    <x v="1"/>
    <s v="IRON-LT1-RJ"/>
    <s v="Rio de Janeiro"/>
    <s v="RJ"/>
    <s v="COLETA DE EMBALAGEM/CSC085582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5"/>
    <s v="ZIJ0"/>
    <s v="GAD-AGP/PC/PGCAD"/>
    <n v="3"/>
    <n v="3"/>
    <s v="305891283"/>
    <d v="2026-07-22T13:58:37"/>
    <d v="2026-07-29T13:58:00"/>
    <d v="2026-07-23T10:18:34"/>
    <d v="2026-07-28T10:56:00"/>
    <m/>
    <m/>
    <s v="IMBETIBA"/>
    <m/>
    <s v="001170/2026"/>
    <s v="IMBETIBA"/>
    <n v="2100"/>
    <s v="Macaé"/>
    <s v="RJ"/>
    <s v="Verdadeiro"/>
    <m/>
    <x v="1"/>
    <s v="IRON-LT1-RJ"/>
    <s v="Rio de Janeiro"/>
    <s v="RJ"/>
    <s v="COLETA DE EMBALAGEM/CSC0850165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50163"/>
    <s v="ZIJ0"/>
    <s v="GAD-AGP/PC/PGCAD"/>
    <n v="1"/>
    <n v="1"/>
    <s v="305891283"/>
    <d v="2026-07-22T13:58:00"/>
    <d v="2026-07-29T13:58:00"/>
    <d v="2026-07-23T10:18:34"/>
    <d v="2026-07-28T10:56:00"/>
    <m/>
    <m/>
    <s v="IMBETIBA"/>
    <m/>
    <s v="001168/2026"/>
    <s v="IMBETIBA"/>
    <n v="2100"/>
    <s v="Macaé"/>
    <s v="RJ"/>
    <s v="Verdadeiro"/>
    <m/>
    <x v="1"/>
    <s v="IRON-LT1-RJ"/>
    <s v="Rio de Janeiro"/>
    <s v="RJ"/>
    <s v="COLETA DE EMBALAGEM/CSC0850163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1"/>
    <s v="ZIJ0"/>
    <s v="GAD-AGP/PC/PGCAD"/>
    <n v="3"/>
    <n v="3"/>
    <s v="305891283"/>
    <d v="2026-07-22T13:56:58"/>
    <d v="2026-07-29T13:56:00"/>
    <d v="2026-07-23T10:18:34"/>
    <d v="2026-07-28T10:56:00"/>
    <m/>
    <m/>
    <s v="IMBETIBA"/>
    <m/>
    <s v="001157/2026"/>
    <s v="IMBETIBA"/>
    <n v="2100"/>
    <s v="Macaé"/>
    <s v="RJ"/>
    <s v="Verdadeiro"/>
    <m/>
    <x v="1"/>
    <s v="IRON-LT1-RJ"/>
    <s v="Rio de Janeiro"/>
    <s v="RJ"/>
    <s v="COLETA DE EMBALAGEM/CSC0850161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49603"/>
    <s v="LTFV"/>
    <s v="COMPARTILHADO/SC/SID"/>
    <n v="26"/>
    <n v="26"/>
    <s v="305890408"/>
    <d v="2026-07-22T08:35:39"/>
    <d v="2026-07-29T08:35:00"/>
    <d v="2026-07-23T09:32:12"/>
    <d v="2026-07-24T12:00:00"/>
    <m/>
    <m/>
    <s v="IMBETIBA"/>
    <s v="Os pendente"/>
    <s v="001056/2026"/>
    <s v="IMBETIBA"/>
    <n v="2100"/>
    <s v="Macaé"/>
    <s v="RJ"/>
    <s v="Verdadeiro"/>
    <m/>
    <x v="1"/>
    <s v="IRON-LT1-RJ"/>
    <s v="Rio de Janeiro"/>
    <s v="RJ"/>
    <s v="COLETA DE EMBALAGEM/CSC0849603/305890408"/>
    <s v="N"/>
    <n v="1"/>
    <s v="S"/>
    <s v="Tabela"/>
    <s v="Macaé\RJ"/>
    <s v="B"/>
    <s v="IRON-LT1\COLETA DE EMBALAGEM\B"/>
    <n v="2"/>
    <d v="2026-07-23T00:00:00"/>
    <d v="1899-12-30T09:32:12"/>
    <d v="2026-07-24T00:00:00"/>
    <d v="1899-12-30T12:00:00"/>
    <s v="Normal"/>
    <s v="NP"/>
    <s v=""/>
    <s v="COLETA DE EMBALAGEMCaixa 20 kg - Tipo 1"/>
    <m/>
    <n v="2.6"/>
    <s v="1.7"/>
    <s v="UA"/>
    <x v="0"/>
    <s v="IMBETIBAMacaéIRON-LT1-RJRio de Janeiro"/>
    <n v="203"/>
    <m/>
    <n v="1.23"/>
  </r>
  <r>
    <d v="2026-08-01T00:00:00"/>
    <s v="CO"/>
    <s v="IRON-LT1"/>
    <s v="COLETA DE EMBALAGEM"/>
    <s v="Caixa 20 kg - Tipo 1"/>
    <s v="ServiceNow"/>
    <s v="CSC0849544"/>
    <s v="KKDQ"/>
    <s v="GAD-AGP/SMS"/>
    <n v="8"/>
    <n v="8"/>
    <s v="305865045"/>
    <d v="2026-07-22T07:59:37"/>
    <d v="2026-07-29T08:00:00"/>
    <d v="2026-07-22T11:11:41"/>
    <d v="2026-07-24T12:00:00"/>
    <d v="2026-07-24T12:00:00"/>
    <s v="ABF"/>
    <s v="IMBETIBA"/>
    <m/>
    <s v="001166/2026"/>
    <s v="IMBETIBA"/>
    <n v="2100"/>
    <s v="Macaé"/>
    <s v="RJ"/>
    <s v="Verdadeiro"/>
    <m/>
    <x v="1"/>
    <s v="IRON-LT1-RJ"/>
    <s v="Rio de Janeiro"/>
    <s v="RJ"/>
    <s v="COLETA DE EMBALAGEM/CSC0849544/305865045"/>
    <s v="N"/>
    <n v="1"/>
    <s v="S"/>
    <s v="Tabela"/>
    <s v="Macaé\RJ"/>
    <s v="B"/>
    <s v="IRON-LT1\COLETA DE EMBALAGEM\B"/>
    <n v="2"/>
    <d v="2026-07-22T00:00:00"/>
    <d v="1899-12-30T11:11:41"/>
    <d v="2026-07-24T00:00:00"/>
    <d v="1899-12-30T12:0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8"/>
    <s v="ZIJ0"/>
    <s v="GAD-AGP/PC/PGCAD"/>
    <n v="2"/>
    <n v="2"/>
    <s v="305805189"/>
    <d v="2026-07-20T11:42:44"/>
    <d v="2026-07-27T11:42:00"/>
    <d v="2026-07-20T13:55:00"/>
    <d v="2026-07-28T10:50:00"/>
    <d v="2026-07-27T17:00:00"/>
    <m/>
    <s v="IMBETIBA"/>
    <m/>
    <s v="001127/2026"/>
    <s v="IMBETIBA"/>
    <n v="2100"/>
    <s v="Macaé"/>
    <s v="RJ"/>
    <s v="Verdadeiro"/>
    <m/>
    <x v="1"/>
    <s v="IRON-LT1-RJ"/>
    <s v="Rio de Janeiro"/>
    <s v="RJ"/>
    <s v="COLETA DE EMBALAGEM/CSC0847728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7"/>
    <s v="ZIJ0"/>
    <s v="GAD-AGP/PC/PGCAD"/>
    <n v="1"/>
    <n v="1"/>
    <s v="305805189"/>
    <d v="2026-07-20T11:41:36"/>
    <d v="2026-07-27T11:41:00"/>
    <d v="2026-07-20T13:55:00"/>
    <d v="2026-07-28T10:50:00"/>
    <d v="2026-07-27T17:00:00"/>
    <m/>
    <s v="IMBETIBA"/>
    <m/>
    <s v="001125/2026"/>
    <s v="IMBETIBA"/>
    <n v="2100"/>
    <s v="Macaé"/>
    <s v="RJ"/>
    <s v="Verdadeiro"/>
    <m/>
    <x v="1"/>
    <s v="IRON-LT1-RJ"/>
    <s v="Rio de Janeiro"/>
    <s v="RJ"/>
    <s v="COLETA DE EMBALAGEM/CSC0847727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7"/>
    <s v="XBL1"/>
    <s v="COMPARTILHADO/SC/SID"/>
    <n v="4"/>
    <n v="4"/>
    <s v="305871368"/>
    <d v="2026-07-22T08:09:17"/>
    <d v="2026-07-29T08:09:00"/>
    <d v="2026-07-22T16:20:00"/>
    <d v="2026-07-24T12:00:00"/>
    <m/>
    <m/>
    <s v="IMBETIBA"/>
    <s v="OS CADASTRADA GEDOC"/>
    <s v="001156/2026"/>
    <s v="IMBETIBA"/>
    <n v="2100"/>
    <s v="Macaé"/>
    <s v="RJ"/>
    <s v="Verdadeiro"/>
    <m/>
    <x v="1"/>
    <s v="IRON-LT1-RJ"/>
    <s v="Rio de Janeiro"/>
    <s v="RJ"/>
    <s v="COLETA DE EMBALAGEM/CSC0849557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3"/>
    <s v="XBL1"/>
    <s v="COMPARTILHADO/SC/SID"/>
    <n v="2"/>
    <n v="2"/>
    <s v="305871368"/>
    <d v="2026-07-22T08:06:35"/>
    <d v="2026-07-29T08:06:00"/>
    <d v="2026-07-22T16:20:00"/>
    <d v="2026-07-24T12:00:00"/>
    <m/>
    <m/>
    <s v="IMBETIBA"/>
    <s v="OS CADASTRADA GEDOC"/>
    <s v="001155/2026"/>
    <s v="IMBETIBA"/>
    <n v="2100"/>
    <s v="Macaé"/>
    <s v="RJ"/>
    <s v="Verdadeiro"/>
    <m/>
    <x v="1"/>
    <s v="IRON-LT1-RJ"/>
    <s v="Rio de Janeiro"/>
    <s v="RJ"/>
    <s v="COLETA DE EMBALAGEM/CSC0849553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2"/>
    <s v="XBL1"/>
    <s v="COMPARTILHADO/SC/SID"/>
    <n v="1"/>
    <n v="1"/>
    <s v="305871368"/>
    <d v="2026-07-22T08:06:13"/>
    <d v="2026-07-29T08:06:00"/>
    <d v="2026-07-22T16:20:00"/>
    <d v="2026-07-24T12:00:00"/>
    <m/>
    <m/>
    <s v="IMBETIBA"/>
    <s v="OS CADASTRADA GEDOC"/>
    <s v="001152/2026"/>
    <s v="IMBETIBA"/>
    <n v="2100"/>
    <s v="Macaé"/>
    <s v="RJ"/>
    <s v="Verdadeiro"/>
    <m/>
    <x v="1"/>
    <s v="IRON-LT1-RJ"/>
    <s v="Rio de Janeiro"/>
    <s v="RJ"/>
    <s v="COLETA DE EMBALAGEM/CSC084955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4"/>
    <s v="F02R"/>
    <s v="COMPARTILHADO/SC/SID"/>
    <n v="16"/>
    <n v="16"/>
    <s v="305870780"/>
    <d v="2026-07-21T15:38:07"/>
    <d v="2026-07-28T15:38:00"/>
    <d v="2026-07-22T15:49:00"/>
    <d v="2026-07-24T12:00:00"/>
    <d v="2026-07-24T00:00:00"/>
    <s v="ABF"/>
    <s v="IMBETIBA"/>
    <s v="OS CADASTRADA GEDOC"/>
    <s v="001113/2026"/>
    <s v="IMBETIBA"/>
    <n v="2100"/>
    <s v="Macaé"/>
    <s v="RJ"/>
    <s v="Verdadeiro"/>
    <m/>
    <x v="1"/>
    <s v="IRON-LT1-RJ"/>
    <s v="Rio de Janeiro"/>
    <s v="RJ"/>
    <s v="COLETA DE EMBALAGEM/CSC0849284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.6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2"/>
    <s v="F02R"/>
    <s v="COMPARTILHADO/SC/SID"/>
    <n v="6"/>
    <n v="6"/>
    <s v="305870780"/>
    <d v="2026-07-21T15:36:46"/>
    <d v="2026-07-28T15:36:00"/>
    <d v="2026-07-22T15:49:00"/>
    <d v="2026-07-24T12:00:00"/>
    <d v="2026-07-24T00:00:00"/>
    <s v="ABF"/>
    <s v="IMBETIBA"/>
    <s v="OS CADASTRADA GEDOC"/>
    <s v="001137/2026"/>
    <s v="IMBETIBA"/>
    <n v="2100"/>
    <s v="Macaé"/>
    <s v="RJ"/>
    <s v="Verdadeiro"/>
    <m/>
    <x v="1"/>
    <s v="IRON-LT1-RJ"/>
    <s v="Rio de Janeiro"/>
    <s v="RJ"/>
    <s v="COLETA DE EMBALAGEM/CSC0849282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9"/>
    <s v="XBL1"/>
    <s v="COMPARTILHADO/SC/SID"/>
    <n v="3"/>
    <n v="3"/>
    <s v="305871368"/>
    <d v="2026-07-22T08:09:53"/>
    <d v="2026-07-29T08:09:00"/>
    <d v="2026-07-22T16:20:00"/>
    <d v="2026-07-24T12:00:00"/>
    <m/>
    <m/>
    <s v="IMBETIBA"/>
    <s v="OS CADASTRADA GEDOC"/>
    <s v="001160/2026"/>
    <s v="IMBETIBA"/>
    <n v="2100"/>
    <s v="Macaé"/>
    <s v="RJ"/>
    <s v="Verdadeiro"/>
    <m/>
    <x v="1"/>
    <s v="IRON-LT1-RJ"/>
    <s v="Rio de Janeiro"/>
    <s v="RJ"/>
    <s v="COLETA DE EMBALAGEM/CSC0849559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2"/>
    <s v="XBL1"/>
    <s v="COMPARTILHADO/SC/SID"/>
    <n v="3"/>
    <n v="3"/>
    <s v="305871368"/>
    <d v="2026-07-22T08:10:41"/>
    <d v="2026-07-29T08:10:00"/>
    <d v="2026-07-22T16:20:00"/>
    <d v="2026-07-24T12:00:00"/>
    <m/>
    <m/>
    <s v="IMBETIBA"/>
    <s v="OS CADASTRADA GEDOC"/>
    <s v="001163/2026"/>
    <s v="IMBETIBA"/>
    <n v="2100"/>
    <s v="Macaé"/>
    <s v="RJ"/>
    <s v="Verdadeiro"/>
    <m/>
    <x v="1"/>
    <s v="IRON-LT1-RJ"/>
    <s v="Rio de Janeiro"/>
    <s v="RJ"/>
    <s v="COLETA DE EMBALAGEM/CSC084956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ATALOGACAO DE ITEM AVULSO"/>
    <s v="Item documental em caix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CATALOGACAO DE ITEM AVULSO/CSC0852949/305980326"/>
    <s v="N"/>
    <n v="2"/>
    <s v="S"/>
    <s v="Fiscalização"/>
    <s v="Macaé\RJ"/>
    <s v="B"/>
    <s v="IRON-LT1\CATALOGACAO DE ITEM AVULSO\B"/>
    <m/>
    <d v="2026-07-28T00:00:00"/>
    <d v="1899-12-30T09:12:00"/>
    <d v="2026-08-03T00:00:00"/>
    <d v="1899-12-30T11:24:00"/>
    <s v="Normal"/>
    <s v="NP"/>
    <s v=""/>
    <s v="CATALOGACAO DE ITEM AVULSOItem documental em caixa"/>
    <m/>
    <n v="1"/>
    <s v="2.2"/>
    <s v="Item avulso"/>
    <x v="5"/>
    <s v="IMBETIBAMacaéN/AN/A"/>
    <m/>
    <m/>
    <n v="24.7"/>
  </r>
  <r>
    <d v="2026-07-27T00:00:00"/>
    <s v="CO"/>
    <s v="IRON-LT1"/>
    <s v="INDEXACAO DE DOCUMENTO"/>
    <s v="Documentação administrativ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INDEXACAO DE DOCUMENTO/CSC0852949/305980326"/>
    <s v="N"/>
    <n v="2"/>
    <s v="S"/>
    <s v="Fiscalização"/>
    <s v="Macaé\RJ"/>
    <s v="B"/>
    <s v="IRON-LT1\INDEXACAO DE DOCUMENTO\B"/>
    <m/>
    <d v="2026-07-28T00:00:00"/>
    <d v="1899-12-30T09:12:00"/>
    <d v="2026-08-03T00:00:00"/>
    <d v="1899-12-30T11:24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2949"/>
    <s v="GJ70"/>
    <s v="SMS/SA/SAO/STO"/>
    <n v="245"/>
    <n v="245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DIGITALIZACAO DE DOCUMENTO ADMINISTRATIVO/CSC0852949/305980326"/>
    <s v="N"/>
    <n v="2"/>
    <s v="S"/>
    <s v="Tabela"/>
    <s v="Macaé\RJ"/>
    <s v="B"/>
    <s v="IRON-LT1\DIGITALIZACAO DE DOCUMENTO ADMINISTRATIVO\B"/>
    <n v="3"/>
    <d v="2026-07-28T00:00:00"/>
    <d v="1899-12-30T09:12:00"/>
    <d v="2026-08-03T00:00:00"/>
    <d v="1899-12-30T11:24:00"/>
    <s v="Normal"/>
    <s v="FP"/>
    <s v=""/>
    <s v="DIGITALIZACAO DE DOCUMENTO ADMINISTRATIVODocumento - Formato A4"/>
    <n v="1"/>
    <n v="245"/>
    <s v="2.9"/>
    <s v="UD"/>
    <x v="4"/>
    <s v="IMBETIBAMacaéN/AN/A"/>
    <m/>
    <m/>
    <m/>
  </r>
  <r>
    <d v="2026-07-27T00:00:00"/>
    <s v="CO"/>
    <s v="IRON-LT1"/>
    <s v="COLETA DE EMBALAGEM"/>
    <s v="Caixa 20 kg - Tipo 1"/>
    <s v="ServiceNow"/>
    <s v="CSC0852722"/>
    <s v="FVHK"/>
    <s v="GAD-AGP/PC/PGCAD"/>
    <n v="3"/>
    <n v="3"/>
    <s v="305960232"/>
    <d v="2026-07-27T10:35:23"/>
    <d v="2026-08-03T10:35:00"/>
    <d v="2026-07-27T16:56:00"/>
    <d v="2026-07-28T10:22:00"/>
    <m/>
    <m/>
    <s v="IMBETIBA"/>
    <s v="OS CADASTRADA GEDOC"/>
    <s v="001121/2026"/>
    <s v="IMBETIBA"/>
    <n v="2100"/>
    <s v="Macaé"/>
    <s v="RJ"/>
    <s v="Verdadeiro"/>
    <m/>
    <x v="1"/>
    <s v="IRON-LT1-RJ"/>
    <s v="Rio de Janeiro"/>
    <s v="RJ"/>
    <s v="COLETA DE EMBALAGEM/CSC0852722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7-27T00:00:00"/>
    <s v="CO"/>
    <s v="IRON-LT1"/>
    <s v="COLETA DE EMBALAGEM"/>
    <s v="Caixa 20 kg - Tipo 1"/>
    <s v="ServiceNow"/>
    <s v="CSC0852719"/>
    <s v="FVHK"/>
    <s v="GAD-AGP/PC/PGCAD"/>
    <n v="4"/>
    <n v="4"/>
    <s v="305960232"/>
    <d v="2026-07-27T10:33:20"/>
    <d v="2026-08-03T10:33:00"/>
    <d v="2026-07-27T16:56:00"/>
    <d v="2026-07-28T10:22:00"/>
    <m/>
    <m/>
    <s v="IMBETIBA"/>
    <s v="OS CADASTRADA GEDOC"/>
    <s v="001169/2026"/>
    <s v="IMBETIBA"/>
    <n v="2100"/>
    <s v="Macaé"/>
    <s v="RJ"/>
    <s v="Verdadeiro"/>
    <m/>
    <x v="1"/>
    <s v="IRON-LT1-RJ"/>
    <s v="Rio de Janeiro"/>
    <s v="RJ"/>
    <s v="COLETA DE EMBALAGEM/CSC0852719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DEVOLUCAO DE EMPRESTIMO"/>
    <s v="Embalagem"/>
    <s v="ServiceNow"/>
    <s v="CSC0850868"/>
    <s v="RM2A"/>
    <s v="BC/SOP/GPS"/>
    <n v="1"/>
    <n v="1"/>
    <s v="305892096"/>
    <d v="2026-07-23T10:25:10"/>
    <d v="2026-07-30T10:25:00"/>
    <d v="2026-07-23T11:24:00"/>
    <d v="2026-07-28T10:56:00"/>
    <m/>
    <m/>
    <s v="IMBETIBA"/>
    <s v="OS CADASTRADA GEDOC"/>
    <m/>
    <s v="IMBETIBA"/>
    <n v="2100"/>
    <s v="Macaé"/>
    <s v="RJ"/>
    <s v="Verdadeiro"/>
    <m/>
    <x v="1"/>
    <s v="IRON-LT1-RJ"/>
    <s v="Rio de Janeiro"/>
    <s v="RJ"/>
    <s v="DEVOLUCAO DE EMPRESTIMO/CSC0850868/305892096"/>
    <s v="N"/>
    <n v="1"/>
    <s v="S"/>
    <s v="Tabela"/>
    <s v="Macaé\RJ"/>
    <s v="B"/>
    <s v="IRON-LT1\DEVOLUCAO DE EMPRESTIMO\B"/>
    <n v="2"/>
    <d v="2026-07-23T00:00:00"/>
    <d v="1899-12-30T11:24:00"/>
    <d v="2026-07-28T00:00:00"/>
    <d v="1899-12-30T10:56:00"/>
    <s v="Normal"/>
    <s v="FP"/>
    <s v=""/>
    <s v="DEVOLUCAO DE EMPRESTIMOEmbalagem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6"/>
    <s v="XBL1"/>
    <s v="COMPARTILHADO/SC/SID"/>
    <n v="11"/>
    <n v="11"/>
    <s v="305871368"/>
    <d v="2026-07-22T08:11:44"/>
    <d v="2026-07-29T08:11:00"/>
    <d v="2026-07-22T16:20:00"/>
    <d v="2026-07-24T12:00:00"/>
    <m/>
    <m/>
    <s v="IMBETIBA"/>
    <s v="OS CADASTRADA GEDOC"/>
    <s v="001164/2026"/>
    <s v="IMBETIBA"/>
    <n v="2100"/>
    <s v="Macaé"/>
    <s v="RJ"/>
    <s v="Verdadeiro"/>
    <m/>
    <x v="1"/>
    <s v="IRON-LT1-RJ"/>
    <s v="Rio de Janeiro"/>
    <s v="RJ"/>
    <s v="COLETA DE EMBALAGEM/CSC0849566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.100000000000000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507"/>
    <s v="EKTY"/>
    <s v="REDUC/SMS/SSO"/>
    <n v="6"/>
    <n v="6"/>
    <s v="306513879"/>
    <d v="2026-08-10T12:32:45"/>
    <d v="2026-08-17T12:00:00"/>
    <d v="2026-08-10T16:57:00"/>
    <d v="2026-08-13T09:50:00"/>
    <m/>
    <m/>
    <s v="REDUC"/>
    <m/>
    <s v="001222/2026"/>
    <s v="REDUC"/>
    <n v="1050"/>
    <s v="Duque de Caxias"/>
    <s v="RJ"/>
    <s v="Verdadeiro"/>
    <m/>
    <x v="1"/>
    <s v="IRON-LT1-RJ"/>
    <s v="Rio de Janeiro"/>
    <s v="RJ"/>
    <s v="COLETA DE EMBALAGEM/CSC0862507/306513879"/>
    <s v="N"/>
    <n v="1"/>
    <s v="S"/>
    <s v="Tabela"/>
    <s v="Duque de Caxias\RJ"/>
    <s v="A"/>
    <s v="IRON-LT1\COLETA DE EMBALAGEM\A"/>
    <n v="1"/>
    <d v="2026-08-10T00:00:00"/>
    <d v="1899-12-30T16:57:00"/>
    <d v="2026-08-13T00:00:00"/>
    <d v="1899-12-30T09:50:00"/>
    <s v="Normal"/>
    <s v="FP"/>
    <s v=""/>
    <s v="COLETA DE EMBALAGEMCaixa 20 kg - Tipo 1"/>
    <m/>
    <n v="1"/>
    <s v="1.7"/>
    <s v="UA"/>
    <x v="0"/>
    <s v="REDUCDuque de CaxiasIRON-LT1-RJRio de Janeiro"/>
    <n v="5.7"/>
    <n v="0"/>
    <n v="1"/>
  </r>
  <r>
    <d v="2026-08-01T00:00:00"/>
    <s v="CO"/>
    <s v="IRON-LT1"/>
    <s v="MATERIAL PARA ARQUIVAMENTO"/>
    <s v="Kit de material"/>
    <s v="ServiceNow"/>
    <s v="CSC0865966"/>
    <s v="EKTY"/>
    <s v="REDUC/SMS/SSO"/>
    <n v="120"/>
    <n v="120"/>
    <s v="306552297"/>
    <d v="2026-08-13T15:43:47"/>
    <d v="2026-08-20T15:43:00"/>
    <d v="2026-08-13T16:51:00"/>
    <d v="2026-08-19T14:30:00"/>
    <m/>
    <m/>
    <s v="REDUC"/>
    <s v="OS CADASTRADA GEDOC"/>
    <m/>
    <s v="REDUC"/>
    <n v="1050"/>
    <s v="Duque de Caxias"/>
    <s v="RJ"/>
    <s v="Falso"/>
    <m/>
    <x v="1"/>
    <s v="N/A"/>
    <s v="N/A"/>
    <s v="N/A"/>
    <s v="MATERIAL PARA ARQUIVAMENTO/CSC0865966/306552297"/>
    <s v="N"/>
    <n v="1"/>
    <s v="S"/>
    <s v="Tabela"/>
    <s v="Duque de Caxias\RJ"/>
    <s v="A"/>
    <s v="IRON-LT1\MATERIAL PARA ARQUIVAMENTO\A"/>
    <n v="1"/>
    <d v="2026-08-13T00:00:00"/>
    <d v="1899-12-30T16:51:00"/>
    <d v="2026-08-19T00:00:00"/>
    <d v="1899-12-30T14:30:00"/>
    <s v="Normal"/>
    <s v="FP"/>
    <s v=""/>
    <s v="MATERIAL PARA ARQUIVAMENTOKit de material"/>
    <m/>
    <m/>
    <s v="N/A"/>
    <s v="kit de material"/>
    <x v="2"/>
    <s v="REDUCDuque de CaxiasN/AN/A"/>
    <m/>
    <m/>
    <n v="0"/>
  </r>
  <r>
    <d v="2026-08-01T00:00:00"/>
    <s v="CO"/>
    <s v="IRON-LT1"/>
    <s v="COLETA DE EMBALAGEM"/>
    <s v="Caixa 20 kg - Tipo 1"/>
    <s v="ServiceNow"/>
    <s v="CSC0868395"/>
    <s v="CGGV"/>
    <s v="REDUC/IE"/>
    <n v="45"/>
    <n v="45"/>
    <s v="306589614"/>
    <d v="2026-08-18T09:15:18"/>
    <d v="2026-08-25T09:15:00"/>
    <d v="2026-08-18T16:25:00"/>
    <d v="2026-08-20T13:27:00"/>
    <m/>
    <m/>
    <s v="REDUC"/>
    <m/>
    <s v="001254/2026"/>
    <s v="REDUC"/>
    <n v="1050"/>
    <s v="Duque de Caxias"/>
    <s v="RJ"/>
    <s v="Verdadeiro"/>
    <m/>
    <x v="1"/>
    <s v="IRON-LT1-RJ"/>
    <s v="Rio de Janeiro"/>
    <s v="RJ"/>
    <s v="COLETA DE EMBALAGEM/CSC0868395/306589614"/>
    <s v="N"/>
    <n v="1"/>
    <s v="S"/>
    <s v="Tabela"/>
    <s v="Duque de Caxias\RJ"/>
    <s v="A"/>
    <s v="IRON-LT1\COLETA DE EMBALAGEM\A"/>
    <n v="1"/>
    <d v="2026-08-18T00:00:00"/>
    <d v="1899-12-30T16:25:00"/>
    <d v="2026-08-20T00:00:00"/>
    <d v="1899-12-30T13:27:00"/>
    <s v="Normal"/>
    <s v="FP"/>
    <s v=""/>
    <s v="COLETA DE EMBALAGEMCaixa 20 kg - Tipo 1"/>
    <m/>
    <n v="4.5"/>
    <s v="1.7"/>
    <s v="UA"/>
    <x v="0"/>
    <s v="REDUCDuque de CaxiasIRON-LT1-RJRio de Janeiro"/>
    <n v="5.7"/>
    <n v="0"/>
    <n v="1"/>
  </r>
  <r>
    <d v="2026-08-01T00:00:00"/>
    <s v="CO"/>
    <s v="IRON-LT1"/>
    <s v="COLETA DE EMBALAGEM"/>
    <s v="Caixa 20 kg - Tipo 1"/>
    <s v="ServiceNow"/>
    <s v="CSC0867782"/>
    <s v="EKTY"/>
    <s v="REDUC/SMS/SSO"/>
    <n v="15"/>
    <n v="15"/>
    <s v="306580961"/>
    <d v="2026-08-17T13:47:29"/>
    <d v="2026-08-24T13:47:00"/>
    <d v="2026-08-18T08:20:00"/>
    <d v="2026-08-19T11:40:00"/>
    <m/>
    <m/>
    <s v="REDUC"/>
    <m/>
    <s v="001255/2026"/>
    <s v="REDUC"/>
    <n v="1050"/>
    <s v="Duque de Caxias"/>
    <s v="RJ"/>
    <s v="Verdadeiro"/>
    <m/>
    <x v="1"/>
    <s v="IRON-LT1-RJ"/>
    <s v="Rio de Janeiro"/>
    <s v="RJ"/>
    <s v="COLETA DE EMBALAGEM/CSC0867782/306580961"/>
    <s v="N"/>
    <n v="1"/>
    <s v="S"/>
    <s v="Tabela"/>
    <s v="Duque de Caxias\RJ"/>
    <s v="A"/>
    <s v="IRON-LT1\COLETA DE EMBALAGEM\A"/>
    <n v="1"/>
    <d v="2026-08-18T00:00:00"/>
    <d v="1899-12-30T08:20:00"/>
    <d v="2026-08-19T00:00:00"/>
    <d v="1899-12-30T11:40:00"/>
    <s v="Normal"/>
    <s v="FP"/>
    <s v=""/>
    <s v="COLETA DE EMBALAGEMCaixa 20 kg - Tipo 1"/>
    <m/>
    <n v="1.5"/>
    <s v="1.7"/>
    <s v="UA"/>
    <x v="0"/>
    <s v="REDUCDuque de CaxiasIRON-LT1-RJRio de Janeiro"/>
    <n v="5.7"/>
    <m/>
    <n v="1"/>
  </r>
  <r>
    <d v="2026-07-27T00:00:00"/>
    <s v="CO"/>
    <s v="IRON-LT1"/>
    <s v="COLETA DE EMBALAGEM"/>
    <s v="Caixa 20 kg - Tipo 1"/>
    <s v="ServiceNow"/>
    <s v="CSC0848625"/>
    <s v="CGGV"/>
    <s v="REDUC/IE"/>
    <n v="50"/>
    <n v="50"/>
    <s v="305844575"/>
    <d v="2026-07-21T09:41:23"/>
    <d v="2026-07-28T09:41:00"/>
    <d v="2026-07-21T16:17:00"/>
    <d v="2026-07-24T12:05:00"/>
    <m/>
    <m/>
    <s v="REDUC"/>
    <s v="OS CADASTRADA GEDOC"/>
    <s v="001136/2026"/>
    <s v="REDUC"/>
    <n v="1050"/>
    <s v="Duque de Caxias"/>
    <s v="RJ"/>
    <s v="Verdadeiro"/>
    <m/>
    <x v="1"/>
    <s v="IRON-LT1-RJ"/>
    <s v="Rio de Janeiro"/>
    <s v="RJ"/>
    <s v="COLETA DE EMBALAGEM/CSC0848625/305844575"/>
    <s v="N"/>
    <n v="1"/>
    <s v="S"/>
    <s v="Tabela"/>
    <s v="Duque de Caxias\RJ"/>
    <s v="A"/>
    <s v="IRON-LT1\COLETA DE EMBALAGEM\A"/>
    <n v="1"/>
    <d v="2026-07-21T00:00:00"/>
    <d v="1899-12-30T16:17:00"/>
    <d v="2026-07-24T00:00:00"/>
    <d v="1899-12-30T12:05:00"/>
    <s v="Normal"/>
    <s v="FP"/>
    <s v=""/>
    <s v="COLETA DE EMBALAGEMCaixa 20 kg - Tipo 1"/>
    <m/>
    <n v="5"/>
    <s v="1.7"/>
    <s v="UA"/>
    <x v="0"/>
    <s v="REDUCDuque de CaxiasIRON-LT1-RJRio de Janeiro"/>
    <n v="5.7"/>
    <n v="0"/>
    <n v="1"/>
  </r>
  <r>
    <d v="2026-07-27T00:00:00"/>
    <s v="CO"/>
    <s v="IRON-LT1"/>
    <s v="COLETA DE EMBALAGEM"/>
    <s v="Caixa 20 kg - Tipo 1"/>
    <s v="ServiceNow"/>
    <s v="CSC0852382"/>
    <s v="EKTY"/>
    <s v="REDUC/SMS/SSO"/>
    <n v="22"/>
    <n v="22"/>
    <s v="305950115"/>
    <d v="2026-07-27T07:49:11"/>
    <d v="2026-08-03T08:00:00"/>
    <d v="2026-07-27T10:04:00"/>
    <d v="2026-07-29T12:30:00"/>
    <m/>
    <m/>
    <s v="REDUC"/>
    <s v="OS CADASTRADA GEDOC"/>
    <s v="001175/2026"/>
    <s v="REDUC"/>
    <n v="1050"/>
    <s v="Duque de Caxias"/>
    <s v="RJ"/>
    <s v="Verdadeiro"/>
    <m/>
    <x v="1"/>
    <s v="IRON-LT1-RJ"/>
    <s v="Rio de Janeiro"/>
    <s v="RJ"/>
    <s v="COLETA DE EMBALAGEM/CSC0852382/305950115"/>
    <s v="N"/>
    <n v="1"/>
    <s v="S"/>
    <s v="Tabela"/>
    <s v="Duque de Caxias\RJ"/>
    <s v="A"/>
    <s v="IRON-LT1\COLETA DE EMBALAGEM\A"/>
    <n v="1"/>
    <d v="2026-07-27T00:00:00"/>
    <d v="1899-12-30T10:04:00"/>
    <d v="2026-07-29T00:00:00"/>
    <d v="1899-12-30T12:30:00"/>
    <s v="Normal"/>
    <s v="FP"/>
    <s v=""/>
    <s v="COLETA DE EMBALAGEMCaixa 20 kg - Tipo 1"/>
    <m/>
    <n v="2.2000000000000002"/>
    <s v="1.7"/>
    <s v="UA"/>
    <x v="0"/>
    <s v="REDUCDuque de CaxiasIRON-LT1-RJRio de Janeiro"/>
    <n v="5.7"/>
    <n v="0"/>
    <n v="1"/>
  </r>
  <r>
    <d v="2026-07-27T00:00:00"/>
    <s v="CO"/>
    <s v="IRON-LT1"/>
    <s v="ENTREGA DE EMBALAGEM NORMAL"/>
    <s v="Caixa 20 kg - Tipo 1"/>
    <s v="ServiceNow"/>
    <s v="CSC0851040"/>
    <s v="FDOD"/>
    <s v="REDUC/IE"/>
    <n v="1"/>
    <n v="1"/>
    <s v="305922712"/>
    <d v="2026-07-23T13:04:46"/>
    <d v="2026-07-30T13:04:00"/>
    <d v="2026-07-24T11:13:00"/>
    <d v="2026-07-27T10:47:00"/>
    <m/>
    <m/>
    <s v="REDUC"/>
    <s v="OS PENDENTE CADASTRO GEDOC"/>
    <m/>
    <s v="REDUC"/>
    <n v="1050"/>
    <s v="Duque de Caxias"/>
    <s v="RJ"/>
    <s v="Verdadeiro"/>
    <m/>
    <x v="1"/>
    <s v="IRON-LT1-RJ"/>
    <s v="Rio de Janeiro"/>
    <s v="RJ"/>
    <s v="ENTREGA DE EMBALAGEM NORMAL/CSC0851040/305922712"/>
    <s v="N"/>
    <n v="1"/>
    <s v="S"/>
    <s v="Tabela"/>
    <s v="Duque de Caxias\RJ"/>
    <s v="A"/>
    <s v="IRON-LT1\ENTREGA DE EMBALAGEM NORMAL\A"/>
    <n v="1"/>
    <d v="2026-07-24T00:00:00"/>
    <d v="1899-12-30T11:13:00"/>
    <d v="2026-07-27T00:00:00"/>
    <d v="1899-12-30T10:47:00"/>
    <s v="Normal"/>
    <s v="NP"/>
    <s v=""/>
    <s v="ENTREGA DE EMBALAGEM NORMALCaixa 20 kg - Tipo 1"/>
    <m/>
    <n v="1"/>
    <s v="1.7"/>
    <s v="Frete"/>
    <x v="0"/>
    <s v="REDUCDuque de CaxiasIRON-LT1-RJRio de Janeiro"/>
    <n v="5.7"/>
    <n v="0"/>
    <n v="1"/>
  </r>
  <r>
    <d v="2026-07-27T00:00:00"/>
    <s v="CO"/>
    <s v="IRON-LT1"/>
    <s v="DEVOLUCAO DE EMPRESTIMO"/>
    <s v="Embalagem"/>
    <s v="ServiceNow"/>
    <s v="CSC0867395"/>
    <s v="TV50"/>
    <s v="COMPARTILHADO/SC/SID"/>
    <n v="1"/>
    <n v="1"/>
    <s v="306581174"/>
    <d v="2026-08-17T09:32:41"/>
    <d v="2026-08-24T09:32:00"/>
    <d v="2026-08-18T08:57:00"/>
    <d v="2026-08-21T14:46:00"/>
    <d v="2026-08-21T00:00:00"/>
    <s v="ABF"/>
    <s v="EDIVIT"/>
    <s v="OS CADASTRADA GEDOC"/>
    <m/>
    <s v="EDIVIT"/>
    <n v="2300"/>
    <s v="Vitória"/>
    <s v="ES"/>
    <s v="Verdadeiro"/>
    <m/>
    <x v="2"/>
    <s v="IRON-LT1-ES"/>
    <s v="Viana"/>
    <s v="ES"/>
    <s v="DEVOLUCAO DE EMPRESTIMO/CSC0867395/306581174"/>
    <s v="N"/>
    <n v="1"/>
    <s v="S"/>
    <s v="Tabela"/>
    <s v="Vitória\ES"/>
    <s v="B"/>
    <s v="IRON-LT1\DEVOLUCAO DE EMPRESTIMO\B"/>
    <n v="2"/>
    <d v="2026-08-18T00:00:00"/>
    <d v="1899-12-30T08:57:00"/>
    <d v="2026-08-21T00:00:00"/>
    <d v="1899-12-30T14:46:00"/>
    <s v="Normal"/>
    <s v="FP"/>
    <s v=""/>
    <s v="DEVOLUCAO DE EMPRESTIMOEmbalagem"/>
    <m/>
    <n v="1"/>
    <s v="1.7"/>
    <s v="UA"/>
    <x v="0"/>
    <s v="EDIVITVitóriaIRON-LT1-ESViana"/>
    <n v="19.399999999999999"/>
    <n v="0"/>
    <n v="1"/>
  </r>
  <r>
    <d v="2026-08-03T00:00:00"/>
    <s v="CO"/>
    <s v="IRON-LT1"/>
    <s v="CATALOGACAO DE ITEM AVULSO"/>
    <s v="Item documental em caix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CATALOGACAO DE ITEM AVULSO/CSC0859741/306214285"/>
    <s v="N"/>
    <n v="2"/>
    <s v="S"/>
    <s v="Fiscalização"/>
    <s v="Vitória\ES"/>
    <s v="B"/>
    <s v="IRON-LT1\CATALOGACAO DE ITEM AVULSO\B"/>
    <m/>
    <d v="2026-08-06T00:00:00"/>
    <d v="1899-12-30T08:54:00"/>
    <d v="2026-08-19T00:00:00"/>
    <d v="1899-12-30T11:54:00"/>
    <s v="Normal"/>
    <s v="NP"/>
    <s v=""/>
    <s v="CATALOGACAO DE ITEM AVULSOItem documental em caixa"/>
    <m/>
    <n v="18"/>
    <s v="2.2"/>
    <s v="Item avulso"/>
    <x v="5"/>
    <s v="EDIVITVitóriaN/AN/A"/>
    <m/>
    <m/>
    <n v="30.78"/>
  </r>
  <r>
    <d v="2026-08-03T00:00:00"/>
    <s v="CO"/>
    <s v="IRON-LT1"/>
    <s v="INDEXACAO DE DOCUMENTO"/>
    <s v="Documentação administrativ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INDEXACAO DE DOCUMENTO/CSC0859741/306214285"/>
    <s v="N"/>
    <n v="2"/>
    <s v="S"/>
    <s v="Fiscalização"/>
    <s v="Vitória\ES"/>
    <s v="B"/>
    <s v="IRON-LT1\INDEXACAO DE DOCUMENTO\B"/>
    <m/>
    <d v="2026-08-06T00:00:00"/>
    <d v="1899-12-30T08:54:00"/>
    <d v="2026-08-19T00:00:00"/>
    <d v="1899-12-30T11:54:00"/>
    <s v="Normal"/>
    <s v="NP"/>
    <s v=""/>
    <s v="INDEXACAO DE DOCUMENTODocumentação administrativa"/>
    <m/>
    <n v="1.8"/>
    <s v="2.10"/>
    <s v="Indexação"/>
    <x v="3"/>
    <s v="EDIVITVitória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DIGITALIZACAO DE DOCUMENTO ADMINISTRATIVO/CSC0859741/306214285"/>
    <s v="N"/>
    <n v="2"/>
    <s v="S"/>
    <s v="Tabela"/>
    <s v="Vitória\ES"/>
    <s v="B"/>
    <s v="IRON-LT1\DIGITALIZACAO DE DOCUMENTO ADMINISTRATIVO\B"/>
    <n v="3"/>
    <d v="2026-08-06T00:00:00"/>
    <d v="1899-12-30T08:54:00"/>
    <d v="2026-08-19T00:00:00"/>
    <d v="1899-12-30T11:54:00"/>
    <s v="Normal"/>
    <s v="FP"/>
    <s v=""/>
    <s v="DIGITALIZACAO DE DOCUMENTO ADMINISTRATIVODocumento - Formato A0"/>
    <n v="16"/>
    <n v="288"/>
    <s v="2.9"/>
    <s v="UD"/>
    <x v="4"/>
    <s v="EDIVITVitóriaN/AN/A"/>
    <m/>
    <m/>
    <m/>
  </r>
  <r>
    <d v="2026-08-01T00:00:00"/>
    <s v="CO"/>
    <s v="IRON-LT1"/>
    <s v="COLETA DE EMBALAGEM"/>
    <s v="Caixa 20 kg - Tipo 1"/>
    <s v="ServiceNow"/>
    <s v="CSC0867366"/>
    <s v="FZ2E"/>
    <s v="ES/SMS/SEG"/>
    <n v="10"/>
    <n v="10"/>
    <s v="306570061"/>
    <d v="2026-08-17T09:18:56"/>
    <d v="2026-08-24T09:18:00"/>
    <d v="2026-08-17T11:38:00"/>
    <d v="2026-08-21T14:50:00"/>
    <d v="2026-08-21T11:40:00"/>
    <m/>
    <s v="EDIVIT"/>
    <m/>
    <s v="001238/2026"/>
    <s v="EDIVIT"/>
    <n v="2300"/>
    <s v="Vitória"/>
    <s v="ES"/>
    <s v="Verdadeiro"/>
    <m/>
    <x v="2"/>
    <s v="IRON-LT1-ES"/>
    <s v="Viana"/>
    <s v="ES"/>
    <s v="COLETA DE EMBALAGEM/CSC0867366/306570061"/>
    <s v="N"/>
    <n v="1"/>
    <s v="S"/>
    <s v="Tabela"/>
    <s v="Vitória\ES"/>
    <s v="B"/>
    <s v="IRON-LT1\COLETA DE EMBALAGEM\B"/>
    <n v="2"/>
    <d v="2026-08-17T00:00:00"/>
    <d v="1899-12-30T11:38:00"/>
    <d v="2026-08-21T00:00:00"/>
    <d v="1899-12-30T14:50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1T00:00:00"/>
    <s v="CO"/>
    <s v="IRON-LT1"/>
    <s v="MATERIAL PARA ARQUIVAMENTO"/>
    <s v="Kit de material"/>
    <s v="ServiceNow"/>
    <s v="CSC0868350"/>
    <s v="FZ2E"/>
    <s v="ES/SMS/SEG"/>
    <n v="150"/>
    <n v="150"/>
    <s v="306603818"/>
    <d v="2026-08-18T08:49:40"/>
    <d v="2026-08-25T08:49:00"/>
    <d v="2026-08-19T12:47:00"/>
    <d v="2026-08-21T14:50:00"/>
    <m/>
    <m/>
    <s v="EDIVIT"/>
    <m/>
    <m/>
    <s v="EDIVIT"/>
    <n v="2300"/>
    <s v="Vitória"/>
    <s v="ES"/>
    <s v="Falso"/>
    <m/>
    <x v="2"/>
    <s v="N/A"/>
    <s v="N/A"/>
    <s v="N/A"/>
    <s v="MATERIAL PARA ARQUIVAMENTO/CSC0868350/306603818"/>
    <s v="N"/>
    <n v="1"/>
    <s v="S"/>
    <s v="Tabela"/>
    <s v="Vitória\ES"/>
    <s v="B"/>
    <s v="IRON-LT1\MATERIAL PARA ARQUIVAMENTO\B"/>
    <n v="2"/>
    <d v="2026-08-19T00:00:00"/>
    <d v="1899-12-30T12:47:00"/>
    <d v="2026-08-21T00:00:00"/>
    <d v="1899-12-30T14:50:00"/>
    <s v="Normal"/>
    <s v="FP"/>
    <s v=""/>
    <s v="MATERIAL PARA ARQUIVAMENTOKit de material"/>
    <m/>
    <m/>
    <s v="N/A"/>
    <s v="kit de material"/>
    <x v="2"/>
    <s v="EDIVITVitóriaN/AN/A"/>
    <m/>
    <m/>
    <n v="0"/>
  </r>
  <r>
    <d v="2026-08-01T00:00:00"/>
    <s v="CO"/>
    <s v="IRON-LT1"/>
    <s v="COLETA DE EMBALAGEM"/>
    <s v="Caixa 20 kg - Tipo 1"/>
    <s v="ServiceNow"/>
    <s v="CSC0867384"/>
    <s v="GHX2"/>
    <s v="ES/SMS/SEG"/>
    <n v="5"/>
    <n v="5"/>
    <s v="306570940"/>
    <d v="2026-08-17T09:27:30"/>
    <d v="2026-08-24T09:27:00"/>
    <d v="2026-08-17T12:29:00"/>
    <d v="2026-08-21T14:46:00"/>
    <d v="2026-08-21T12:29:00"/>
    <m/>
    <s v="EDIVIT"/>
    <m/>
    <s v="001241/2026"/>
    <s v="EDIVIT"/>
    <n v="2300"/>
    <s v="Vitória"/>
    <s v="ES"/>
    <s v="Verdadeiro"/>
    <m/>
    <x v="2"/>
    <s v="IRON-LT1-ES"/>
    <s v="Viana"/>
    <s v="ES"/>
    <s v="COLETA DE EMBALAGEM/CSC0867384/306570940"/>
    <s v="N"/>
    <n v="1"/>
    <s v="S"/>
    <s v="Tabela"/>
    <s v="Vitória\ES"/>
    <s v="B"/>
    <s v="IRON-LT1\COLETA DE EMBALAGEM\B"/>
    <n v="2"/>
    <d v="2026-08-17T00:00:00"/>
    <d v="1899-12-30T12:29:00"/>
    <d v="2026-08-21T00:00:00"/>
    <d v="1899-12-30T14:46:00"/>
    <s v="Normal"/>
    <s v="FP"/>
    <s v=""/>
    <s v="COLETA DE EMBALAGEMCaixa 20 kg - Tipo 1"/>
    <m/>
    <n v="1"/>
    <s v="1.7"/>
    <s v="UA"/>
    <x v="0"/>
    <s v="EDIVITVitóriaIRON-LT1-ESViana"/>
    <n v="19.399999999999999"/>
    <m/>
    <m/>
  </r>
  <r>
    <d v="2026-08-01T00:00:00"/>
    <s v="CO"/>
    <s v="IRON-LT1"/>
    <s v="ENTREGA DE EMBALAGEM NORMAL"/>
    <s v="Caixa 20 kg - Tipo 1"/>
    <s v="ServiceNow"/>
    <s v="CSC0851387"/>
    <s v="TV50"/>
    <s v="COMPARTILHADO/SC/SID"/>
    <n v="1"/>
    <n v="1"/>
    <s v="305920445"/>
    <d v="2026-07-23T17:25:16"/>
    <d v="2026-07-31T08:00:00"/>
    <d v="2026-07-24T08:21:46"/>
    <d v="2026-07-29T10:36:00"/>
    <d v="2026-07-29T10:36:00"/>
    <s v="ABF"/>
    <s v="EDIVIT"/>
    <s v="Conforme informado pelo Phablo via WXTB, atend. Concluído em 29/07 a pedido da cliente"/>
    <m/>
    <s v="EDIVIT"/>
    <n v="2300"/>
    <s v="Vitória"/>
    <s v="ES"/>
    <s v="Verdadeiro"/>
    <m/>
    <x v="2"/>
    <s v="IRON-LT1-ES"/>
    <s v="Viana"/>
    <s v="ES"/>
    <s v="ENTREGA DE EMBALAGEM NORMAL/CSC0851387/305920445"/>
    <s v="N"/>
    <n v="1"/>
    <s v="S"/>
    <s v="Tabela"/>
    <s v="Vitória\ES"/>
    <s v="B"/>
    <s v="IRON-LT1\ENTREGA DE EMBALAGEM NORMAL\B"/>
    <n v="2"/>
    <d v="2026-07-24T00:00:00"/>
    <d v="1899-12-30T08:21:46"/>
    <d v="2026-07-29T00:00:00"/>
    <d v="1899-12-30T10:36:00"/>
    <s v="Normal"/>
    <s v="FP"/>
    <s v=""/>
    <s v="ENTREGA DE EMBALAGEM NORMALCaixa 20 kg - Tipo 1"/>
    <m/>
    <n v="1"/>
    <s v="1.7"/>
    <s v="Frete"/>
    <x v="0"/>
    <s v="EDIVITVitóriaIRON-LT1-ESViana"/>
    <n v="19.399999999999999"/>
    <n v="0"/>
    <n v="1"/>
  </r>
  <r>
    <d v="2026-08-01T00:00:00"/>
    <s v="CO"/>
    <s v="IRON-LT1"/>
    <s v="COLETA DE EMBALAGEM"/>
    <s v="Caixa 20 kg - Tipo 1"/>
    <s v="ServiceNow"/>
    <s v="CSC0845266"/>
    <s v="FZ2E"/>
    <s v="ES/SMS/SEG"/>
    <n v="9"/>
    <n v="9"/>
    <s v="305732688"/>
    <d v="2026-07-16T07:32:52"/>
    <d v="2026-07-23T08:00:00"/>
    <d v="2026-07-16T09:58:17"/>
    <d v="2026-07-29T10:45:00"/>
    <d v="2026-07-21T17:00:00"/>
    <m/>
    <s v="EDIVIT"/>
    <s v="cliente relatou em 22/07 que o atendimento está pendente"/>
    <s v="001049/2026"/>
    <s v="EDIVIT"/>
    <n v="2300"/>
    <s v="Vitória"/>
    <s v="ES"/>
    <s v="Verdadeiro"/>
    <m/>
    <x v="2"/>
    <s v="IRON-LT1-ES"/>
    <s v="Viana"/>
    <s v="ES"/>
    <s v="COLETA DE EMBALAGEM/CSC0845266/305732688"/>
    <s v="N"/>
    <n v="1"/>
    <s v="S"/>
    <s v="Tabela"/>
    <s v="Vitória\ES"/>
    <s v="B"/>
    <s v="IRON-LT1\COLETA DE EMBALAGEM\B"/>
    <n v="2"/>
    <d v="2026-07-16T00:00:00"/>
    <d v="1899-12-30T09:58:17"/>
    <d v="2026-07-29T00:00:00"/>
    <d v="1899-12-30T10:45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N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Normal"/>
    <s v="NP"/>
    <s v=""/>
    <s v="INDEXACAO DE DOCUMENTODocumentação administrativa"/>
    <m/>
    <n v="1"/>
    <s v="2.10"/>
    <s v="Indexação"/>
    <x v="3"/>
    <s v="TERMINAL ARACAJUAracajuN/AN/A"/>
    <m/>
    <m/>
    <n v="78.66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2.6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N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Normal"/>
    <s v="NP"/>
    <s v=""/>
    <s v="CATALOGACAO DE ITEM AVULSOItem documental em caixa"/>
    <m/>
    <n v="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"/>
    <n v="1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2"/>
    <n v="3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5"/>
    <n v="25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5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2"/>
    <n v="1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2"/>
    <s v="2.2"/>
    <s v="Item avulso"/>
    <x v="5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N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n v="195.69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N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Normal"/>
    <s v="NP"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9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5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N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Normal"/>
    <s v="FP"/>
    <s v=""/>
    <s v="DIGITALIZACAO DE DOCUMENTO ADMINISTRATIVODocumento - Formato A0"/>
    <n v="16"/>
    <n v="41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9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112"/>
    <s v="2.9"/>
    <s v="UD"/>
    <x v="4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7"/>
    <n v="7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5255"/>
    <s v="N"/>
    <n v="2"/>
    <s v="S"/>
    <s v="Fiscalização"/>
    <s v="Aracaju\SE"/>
    <s v="B"/>
    <s v="IRON-LT1\CATALOGACAO DE ITEM AVULSO\B"/>
    <m/>
    <d v="2026-08-11T00:00:00"/>
    <d v="1899-12-30T11:19:00"/>
    <d v="2026-08-19T00:00:00"/>
    <d v="1899-12-30T12:08:00"/>
    <s v="Normal"/>
    <s v="NP"/>
    <s v=""/>
    <s v="CATALOGACAO DE ITEM AVULSOItem documental em caixa"/>
    <m/>
    <n v="7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0"/>
    <n v="30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N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Normal"/>
    <s v="FP"/>
    <s v=""/>
    <s v="DIGITALIZACAO DE DOCUMENTO ADMINISTRATIVODocumento - Formato A0"/>
    <n v="16"/>
    <n v="4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51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40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19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"/>
    <n v="1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N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3.2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2.5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.2"/>
    <s v="2.10"/>
    <s v="Indexação"/>
    <x v="3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N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Normal"/>
    <s v="FP"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144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7-27T00:00:00"/>
    <s v="CO"/>
    <s v="IRON-LT1"/>
    <s v="MATERIAL PARA ARQUIVAMENTO"/>
    <s v="Kit de material"/>
    <s v="ServiceNow"/>
    <s v="CSC0869487"/>
    <s v="CYAZ"/>
    <s v="SRGE/SI-IV/REF/LSA"/>
    <n v="105"/>
    <n v="105"/>
    <s v="306604758"/>
    <d v="2026-08-19T08:44:42"/>
    <d v="2026-08-26T08:44:00"/>
    <d v="2026-08-19T15:09:00"/>
    <d v="2026-08-20T11:20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9487/306604758"/>
    <s v="N"/>
    <n v="1"/>
    <s v="S"/>
    <s v="Tabela"/>
    <s v="Cubatão\SP"/>
    <s v="B"/>
    <s v="IRON-LT1\MATERIAL PARA ARQUIVAMENTO\B"/>
    <n v="2"/>
    <d v="2026-08-19T00:00:00"/>
    <d v="1899-12-30T15:09:00"/>
    <d v="2026-08-20T00:00:00"/>
    <d v="1899-12-30T11:20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MATERIAL PARA ARQUIVAMENTO"/>
    <s v="Kit de material"/>
    <s v="ServiceNow"/>
    <s v="CSC0868711"/>
    <s v="FXX5"/>
    <s v="RPBC/ES/BS"/>
    <n v="220"/>
    <n v="220"/>
    <s v="306605481"/>
    <d v="2026-08-18T11:53:45"/>
    <d v="2026-08-25T11:53:00"/>
    <d v="2026-08-19T15:43:00"/>
    <d v="2026-08-21T08:35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8711/306605481"/>
    <s v="N"/>
    <n v="1"/>
    <s v="S"/>
    <s v="Tabela"/>
    <s v="Cubatão\SP"/>
    <s v="B"/>
    <s v="IRON-LT1\MATERIAL PARA ARQUIVAMENTO\B"/>
    <n v="2"/>
    <d v="2026-08-19T00:00:00"/>
    <d v="1899-12-30T15:43:00"/>
    <d v="2026-08-21T00:00:00"/>
    <d v="1899-12-30T08:35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COLETA DE EMBALAGEM"/>
    <s v="Caixa 20 kg - Tipo 1"/>
    <s v="ServiceNow"/>
    <s v="CSC0862849"/>
    <s v="FXX5"/>
    <s v="RPBC/ES/BS"/>
    <n v="25"/>
    <n v="25"/>
    <s v="306519746"/>
    <d v="2026-08-10T16:17:26"/>
    <d v="2026-08-17T16:17:00"/>
    <d v="2026-08-11T09:51:00"/>
    <d v="2026-08-12T09:30:00"/>
    <m/>
    <m/>
    <s v="RPBC"/>
    <m/>
    <s v="001198/2026"/>
    <s v="RPBC"/>
    <m/>
    <s v="Cubatão"/>
    <s v="SP"/>
    <s v="Verdadeiro"/>
    <m/>
    <x v="0"/>
    <s v="IRON-LT1-SP"/>
    <s v="São Paulo"/>
    <s v="SP"/>
    <s v="COLETA DE EMBALAGEM/CSC0862849/306519746"/>
    <s v="N"/>
    <n v="1"/>
    <s v="S"/>
    <s v="Tabela"/>
    <s v="Cubatão\SP"/>
    <s v="B"/>
    <s v="IRON-LT1\COLETA DE EMBALAGEM\B"/>
    <n v="2"/>
    <d v="2026-08-11T00:00:00"/>
    <d v="1899-12-30T09:51:00"/>
    <d v="2026-08-12T00:00:00"/>
    <d v="1899-12-30T09:3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68707"/>
    <s v="FXX5"/>
    <s v="RPBC/ES/BS"/>
    <n v="25"/>
    <n v="25"/>
    <s v="306588463"/>
    <d v="2026-08-18T11:51:47"/>
    <d v="2026-08-25T11:51:00"/>
    <d v="2026-08-18T15:28:00"/>
    <d v="2026-08-19T10:10:00"/>
    <m/>
    <m/>
    <s v="RPBC"/>
    <m/>
    <s v="001240/2026"/>
    <s v="RPBC"/>
    <m/>
    <s v="Cubatão"/>
    <s v="SP"/>
    <s v="Verdadeiro"/>
    <m/>
    <x v="0"/>
    <s v="IRON-LT1-SP"/>
    <s v="São Paulo"/>
    <s v="SP"/>
    <s v="COLETA DE EMBALAGEM/CSC0868707/306588463"/>
    <s v="N"/>
    <n v="1"/>
    <s v="S"/>
    <s v="Tabela"/>
    <s v="Cubatão\SP"/>
    <s v="B"/>
    <s v="IRON-LT1\COLETA DE EMBALAGEM\B"/>
    <n v="2"/>
    <d v="2026-08-18T00:00:00"/>
    <d v="1899-12-30T15:28:00"/>
    <d v="2026-08-19T00:00:00"/>
    <d v="1899-12-30T10:1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57304"/>
    <s v="EQAC"/>
    <s v="RPBC/ES/BS"/>
    <n v="20"/>
    <n v="20"/>
    <s v="306106265"/>
    <d v="2026-08-03T07:10:44"/>
    <d v="2026-08-10T08:00:00"/>
    <d v="2026-08-03T08:34:00"/>
    <d v="2026-08-05T08:55:00"/>
    <m/>
    <m/>
    <s v="RPBC"/>
    <m/>
    <s v="001204/2026"/>
    <s v="RPBC"/>
    <m/>
    <s v="Cubatão"/>
    <s v="SP"/>
    <s v="Verdadeiro"/>
    <m/>
    <x v="0"/>
    <s v="IRON-LT1-SP"/>
    <s v="São Paulo"/>
    <s v="SP"/>
    <s v="COLETA DE EMBALAGEM/CSC0857304/306106265"/>
    <s v="N"/>
    <n v="1"/>
    <s v="S"/>
    <s v="Tabela"/>
    <s v="Cubatão\SP"/>
    <s v="B"/>
    <s v="IRON-LT1\COLETA DE EMBALAGEM\B"/>
    <n v="2"/>
    <d v="2026-08-03T00:00:00"/>
    <d v="1899-12-30T08:34:00"/>
    <d v="2026-08-05T00:00:00"/>
    <d v="1899-12-30T08:55:00"/>
    <s v="Normal"/>
    <s v="FP"/>
    <s v=""/>
    <s v="COLETA DE EMBALAGEMCaixa 20 kg - Tipo 1"/>
    <m/>
    <n v="2"/>
    <s v="1.7"/>
    <s v="UA"/>
    <x v="0"/>
    <s v="RPBCCubatãoIRON-LT1-SPSão Paulo"/>
    <n v="103"/>
    <n v="3"/>
    <n v="1"/>
  </r>
  <r>
    <d v="2026-08-01T00:00:00"/>
    <s v="CO"/>
    <s v="IRON-LT1"/>
    <s v="MATERIAL PARA ARQUIVAMENTO"/>
    <s v="Kit de material"/>
    <s v="ServiceNow"/>
    <s v="CSC0844540"/>
    <s v="FF9T"/>
    <s v="REPLAN/OT/LB"/>
    <n v="6"/>
    <n v="6"/>
    <s v="305714708"/>
    <d v="2026-07-15T10:58:00"/>
    <d v="2026-07-22T10:58:00"/>
    <d v="2026-07-15T14:22:00"/>
    <d v="2026-07-17T13:23:00"/>
    <m/>
    <m/>
    <s v="REPLAN"/>
    <m/>
    <m/>
    <s v="REPLAN"/>
    <n v="1100"/>
    <s v="Paulínia"/>
    <s v="SP"/>
    <s v="Falso"/>
    <m/>
    <x v="0"/>
    <s v="N/A"/>
    <s v="N/A"/>
    <s v="N/A"/>
    <s v="MATERIAL PARA ARQUIVAMENTO/CSC0844540/305714708"/>
    <s v="N"/>
    <n v="1"/>
    <s v="S"/>
    <s v="Tabela"/>
    <s v="Paulínia\SP"/>
    <s v="B"/>
    <s v="IRON-LT1\MATERIAL PARA ARQUIVAMENTO\B"/>
    <n v="2"/>
    <d v="2026-07-15T00:00:00"/>
    <d v="1899-12-30T14:22:00"/>
    <d v="2026-07-17T00:00:00"/>
    <d v="1899-12-30T13:23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1T00:00:00"/>
    <s v="CO"/>
    <s v="IRON-LT1"/>
    <s v="MATERIAL PARA ARQUIVAMENTO"/>
    <s v="Kit de material"/>
    <s v="ServiceNow"/>
    <s v="CSC0853172"/>
    <s v="FF9T"/>
    <s v="REPLAN/OT/LB"/>
    <n v="20"/>
    <n v="20"/>
    <s v="305960140"/>
    <d v="2026-07-27T15:40:09"/>
    <d v="2026-08-03T15:40:00"/>
    <d v="2026-07-27T16:51:00"/>
    <d v="2026-07-29T10:50:00"/>
    <m/>
    <m/>
    <s v="REPLAN"/>
    <m/>
    <m/>
    <s v="REPLAN"/>
    <n v="1100"/>
    <s v="Paulínia"/>
    <s v="SP"/>
    <s v="Falso"/>
    <m/>
    <x v="0"/>
    <s v="N/A"/>
    <s v="N/A"/>
    <s v="N/A"/>
    <s v="MATERIAL PARA ARQUIVAMENTO/CSC0853172/305960140"/>
    <s v="N"/>
    <n v="1"/>
    <s v="S"/>
    <s v="Tabela"/>
    <s v="Paulínia\SP"/>
    <s v="B"/>
    <s v="IRON-LT1\MATERIAL PARA ARQUIVAMENTO\B"/>
    <n v="2"/>
    <d v="2026-07-27T00:00:00"/>
    <d v="1899-12-30T16:51:00"/>
    <d v="2026-07-29T00:00:00"/>
    <d v="1899-12-30T10:50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3T00:00:00"/>
    <s v="CO"/>
    <s v="IRON-LT1"/>
    <s v="CATALOGACAO DE ITEM AVULSO"/>
    <s v="Item documental em caix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CATALOGACAO DE ITEM AVULSO/CSC0866463/306572026"/>
    <s v="N"/>
    <n v="2"/>
    <s v="S"/>
    <s v="Fiscalização"/>
    <s v="Paulínia\SP"/>
    <s v="B"/>
    <s v="IRON-LT1\CATALOGACAO DE ITEM AVULSO\B"/>
    <m/>
    <d v="2026-08-17T00:00:00"/>
    <d v="1899-12-30T13:34:00"/>
    <d v="2026-08-20T00:00:00"/>
    <d v="1899-12-30T12:10:00"/>
    <s v="Normal"/>
    <s v="NP"/>
    <s v=""/>
    <s v="CATALOGACAO DE ITEM AVULSOItem documental em caixa"/>
    <m/>
    <n v="26"/>
    <s v="2.2"/>
    <s v="Item avulso"/>
    <x v="5"/>
    <s v="REPLANPaulíniaN/AN/A"/>
    <m/>
    <m/>
    <n v="44.46"/>
  </r>
  <r>
    <d v="2026-08-03T00:00:00"/>
    <s v="CO"/>
    <s v="IRON-LT1"/>
    <s v="DIGITALIZACAO DE DOCUMENTO ADMINISTRATIVO"/>
    <s v="Documento - Formato A0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DIGITALIZACAO DE DOCUMENTO ADMINISTRATIVO/CSC0866463/306572026"/>
    <s v="N"/>
    <n v="2"/>
    <s v="S"/>
    <s v="Tabela"/>
    <s v="Paulínia\SP"/>
    <s v="B"/>
    <s v="IRON-LT1\DIGITALIZACAO DE DOCUMENTO ADMINISTRATIVO\B"/>
    <n v="3"/>
    <d v="2026-08-17T00:00:00"/>
    <d v="1899-12-30T13:34:00"/>
    <d v="2026-08-20T00:00:00"/>
    <d v="1899-12-30T12:10:00"/>
    <s v="Normal"/>
    <s v="NP"/>
    <s v=""/>
    <s v="DIGITALIZACAO DE DOCUMENTO ADMINISTRATIVODocumento - Formato A0"/>
    <n v="16"/>
    <n v="416"/>
    <s v="2.9"/>
    <s v="UD"/>
    <x v="4"/>
    <s v="REPLANPaulíniaN/AN/A"/>
    <m/>
    <m/>
    <m/>
  </r>
  <r>
    <d v="2026-08-03T00:00:00"/>
    <s v="CO"/>
    <s v="IRON-LT1"/>
    <s v="INDEXACAO DE DOCUMENTO"/>
    <s v="Documentação administrativ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INDEXACAO DE DOCUMENTO/CSC0866463/306572026"/>
    <s v="N"/>
    <n v="2"/>
    <s v="S"/>
    <s v="Fiscalização"/>
    <s v="Paulínia\SP"/>
    <s v="B"/>
    <s v="IRON-LT1\INDEXACAO DE DOCUMENTO\B"/>
    <m/>
    <d v="2026-08-17T00:00:00"/>
    <d v="1899-12-30T13:34:00"/>
    <d v="2026-08-20T00:00:00"/>
    <d v="1899-12-30T12:10:00"/>
    <s v="Normal"/>
    <s v="NP"/>
    <s v=""/>
    <s v="INDEXACAO DE DOCUMENTODocumentação administrativa"/>
    <m/>
    <n v="2.6"/>
    <s v="2.10"/>
    <s v="Indexação"/>
    <x v="3"/>
    <s v="REPLANPaulíniaN/AN/A"/>
    <m/>
    <m/>
    <m/>
  </r>
  <r>
    <d v="2026-07-27T00:00:00"/>
    <s v="CO"/>
    <s v="IRON-LT1"/>
    <s v="MATERIAL PARA ARQUIVAMENTO"/>
    <s v="Kit de material"/>
    <s v="ServiceNow"/>
    <s v="CSC0869373"/>
    <s v="FGGM"/>
    <s v="REVAP/ES/BS"/>
    <n v="32"/>
    <n v="32"/>
    <s v="306603820"/>
    <d v="2026-08-19T07:39:41"/>
    <d v="2026-08-26T08:00:00"/>
    <d v="2026-08-19T12:27:00"/>
    <d v="2026-08-20T11:15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9373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7-27T00:00:00"/>
    <s v="CO"/>
    <s v="IRON-LT1"/>
    <s v="MATERIAL PARA ARQUIVAMENTO"/>
    <s v="Kit de material"/>
    <s v="ServiceNow"/>
    <s v="CSC0869371"/>
    <s v="FGGM"/>
    <s v="REVAP/ES/BS"/>
    <n v="32"/>
    <n v="32"/>
    <s v="306603820"/>
    <d v="2026-08-19T07:38:47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1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7-27T00:00:00"/>
    <s v="CO"/>
    <s v="IRON-LT1"/>
    <s v="MATERIAL PARA ARQUIVAMENTO"/>
    <s v="Kit de material"/>
    <s v="ServiceNow"/>
    <s v="CSC0869374"/>
    <s v="FGGM"/>
    <s v="REVAP/ES/BS"/>
    <n v="32"/>
    <n v="32"/>
    <s v="306603820"/>
    <d v="2026-08-19T07:40:22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4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3T00:00:00"/>
    <s v="CO"/>
    <s v="IRON-LT1"/>
    <s v="DEVOLUCAO DE EMPRESTIMO"/>
    <s v="Embalagem"/>
    <s v="ServiceNow"/>
    <s v="CSC0862818"/>
    <s v="FGGM"/>
    <s v="REVAP/ES/BS"/>
    <n v="3"/>
    <n v="3"/>
    <s v="306532552"/>
    <d v="2026-08-10T15:58:22"/>
    <d v="2026-08-17T15:58:00"/>
    <d v="2026-08-12T09:19:00"/>
    <d v="2026-08-13T11:30:00"/>
    <m/>
    <m/>
    <s v="REVAP"/>
    <m/>
    <m/>
    <s v="REVAP"/>
    <m/>
    <s v="São José dos Campos"/>
    <s v="SP"/>
    <s v="Verdadeiro"/>
    <m/>
    <x v="0"/>
    <s v="IRON-LT1-SP"/>
    <s v="São Paulo"/>
    <s v="SP"/>
    <s v="DEVOLUCAO DE EMPRESTIMO/CSC0862818/306532552"/>
    <s v="N"/>
    <n v="1"/>
    <s v="S"/>
    <s v="Tabela"/>
    <s v="São José dos Campos\SP"/>
    <s v="B"/>
    <s v="IRON-LT1\DEVOLUCAO DE EMPRESTIMO\B"/>
    <n v="2"/>
    <d v="2026-08-12T00:00:00"/>
    <d v="1899-12-30T09:19:00"/>
    <d v="2026-08-13T00:00:00"/>
    <d v="1899-12-30T11:30:00"/>
    <s v="Normal"/>
    <s v="NP"/>
    <s v=""/>
    <s v="DEVOLUCAO DE EMPRESTIMOEmbalagem"/>
    <m/>
    <n v="1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62797"/>
    <s v="FGGM"/>
    <s v="REVAP/ES/BS"/>
    <n v="25"/>
    <n v="25"/>
    <s v="306519202"/>
    <d v="2026-08-10T15:50:42"/>
    <d v="2026-08-17T15:50:00"/>
    <d v="2026-08-11T08:48:00"/>
    <d v="2026-08-12T14:40:00"/>
    <m/>
    <m/>
    <s v="REVAP"/>
    <m/>
    <s v="001224/2026"/>
    <s v="REVAP"/>
    <m/>
    <s v="São José dos Campos"/>
    <s v="SP"/>
    <s v="Verdadeiro"/>
    <m/>
    <x v="0"/>
    <s v="IRON-LT1-SP"/>
    <s v="São Paulo"/>
    <s v="SP"/>
    <s v="COLETA DE EMBALAGEM/CSC0862797/306519202"/>
    <s v="N"/>
    <n v="1"/>
    <s v="S"/>
    <s v="Tabela"/>
    <s v="São José dos Campos\SP"/>
    <s v="B"/>
    <s v="IRON-LT1\COLETA DE EMBALAGEM\B"/>
    <n v="2"/>
    <d v="2026-08-11T00:00:00"/>
    <d v="1899-12-30T08:48:00"/>
    <d v="2026-08-12T00:00:00"/>
    <d v="1899-12-30T14:40:00"/>
    <s v="Normal"/>
    <s v="N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MATERIAL PARA ARQUIVAMENTO"/>
    <s v="Kit de material"/>
    <s v="ServiceNow"/>
    <s v="CSC0862807"/>
    <s v="FGGM"/>
    <s v="REVAP/ES/BS"/>
    <n v="25"/>
    <n v="25"/>
    <s v="306520214"/>
    <d v="2026-08-10T15:54:34"/>
    <d v="2026-08-17T15:54:00"/>
    <d v="2026-08-11T10:23:00"/>
    <d v="2026-08-12T14:40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2807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8-01T00:00:00"/>
    <s v="CO"/>
    <s v="IRON-LT1"/>
    <s v="MATERIAL PARA ARQUIVAMENTO"/>
    <s v="Kit de material"/>
    <s v="ServiceNow"/>
    <s v="CSC0862804"/>
    <s v="FGGM"/>
    <s v="REVAP/ES/BS"/>
    <n v="25"/>
    <n v="25"/>
    <s v="306520214"/>
    <d v="2026-08-10T15:53:55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4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MATERIAL PARA ARQUIVAMENTO"/>
    <s v="Kit de material"/>
    <s v="ServiceNow"/>
    <s v="CSC0862801"/>
    <s v="FGGM"/>
    <s v="REVAP/ES/BS"/>
    <n v="25"/>
    <n v="25"/>
    <s v="306520214"/>
    <d v="2026-08-10T15:53:08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1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COLETA DE EMBALAGEM"/>
    <s v="Caixa 20 kg - Tipo 1"/>
    <s v="ServiceNow"/>
    <s v="CSC0872330"/>
    <s v="FGGM"/>
    <s v="REVAP/ES/BS"/>
    <n v="25"/>
    <n v="25"/>
    <s v="306603819"/>
    <d v="2026-08-19T07:42:12"/>
    <d v="2026-08-26T08:00:00"/>
    <d v="2026-08-19T12:22:00"/>
    <d v="2026-08-21T15:20:00"/>
    <m/>
    <m/>
    <s v="REVAP"/>
    <m/>
    <s v="001262/2026"/>
    <s v="REVAP"/>
    <m/>
    <s v="São José dos Campos"/>
    <s v="SP"/>
    <s v="Verdadeiro"/>
    <m/>
    <x v="0"/>
    <s v="IRON-LT1-SP"/>
    <s v="São Paulo"/>
    <s v="SP"/>
    <s v="COLETA DE EMBALAGEM/CSC0872330/306603819"/>
    <s v="N"/>
    <n v="1"/>
    <s v="S"/>
    <s v="Tabela"/>
    <s v="São José dos Campos\SP"/>
    <s v="B"/>
    <s v="IRON-LT1\COLETA DE EMBALAGEM\B"/>
    <n v="2"/>
    <d v="2026-08-19T00:00:00"/>
    <d v="1899-12-30T12:22:00"/>
    <d v="2026-08-21T00:00:00"/>
    <d v="1899-12-30T15:20:00"/>
    <s v="Normal"/>
    <s v="F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56083"/>
    <s v="FO2H"/>
    <s v="REVAP/ES/PROJ"/>
    <n v="50"/>
    <n v="50"/>
    <s v="306044284"/>
    <d v="2026-07-30T14:28:25"/>
    <d v="2026-08-06T14:28:00"/>
    <d v="2026-07-30T15:07:34"/>
    <d v="2026-08-03T14:05:00"/>
    <m/>
    <m/>
    <s v="REVAP"/>
    <m/>
    <s v="001199/2026"/>
    <s v="REVAP"/>
    <m/>
    <s v="São José dos Campos"/>
    <s v="SP"/>
    <s v="Verdadeiro"/>
    <m/>
    <x v="0"/>
    <s v="IRON-LT1-SP"/>
    <s v="São Paulo"/>
    <s v="SP"/>
    <s v="COLETA DE EMBALAGEM/CSC0856083/306044284"/>
    <s v="N"/>
    <n v="1"/>
    <s v="S"/>
    <s v="Tabela"/>
    <s v="São José dos Campos\SP"/>
    <s v="B"/>
    <s v="IRON-LT1\COLETA DE EMBALAGEM\B"/>
    <n v="2"/>
    <d v="2026-07-30T00:00:00"/>
    <d v="1899-12-30T15:07:34"/>
    <d v="2026-08-03T00:00:00"/>
    <d v="1899-12-30T14:05:00"/>
    <s v="Normal"/>
    <s v="NP"/>
    <s v=""/>
    <s v="COLETA DE EMBALAGEMCaixa 20 kg - Tipo 1"/>
    <m/>
    <n v="5"/>
    <s v="1.7"/>
    <s v="UA"/>
    <x v="0"/>
    <s v="REVAPSão José dos CamposIRON-LT1-SPSão Paulo"/>
    <n v="148"/>
    <n v="48"/>
    <n v="1"/>
  </r>
  <r>
    <d v="2026-08-01T00:00:00"/>
    <s v="CO"/>
    <s v="IRON-LT1"/>
    <s v="ENTREGA DE EMBALAGEM NORMAL"/>
    <s v="Caixa 20 kg - Tipo 1"/>
    <s v="ServiceNow"/>
    <s v="CSC0858837"/>
    <s v="FGGM"/>
    <s v="REVAP/ES/BS"/>
    <n v="3"/>
    <n v="3"/>
    <s v="306159283"/>
    <d v="2026-08-04T13:04:17"/>
    <d v="2026-08-11T13:04:00"/>
    <d v="2026-08-04T15:11:28"/>
    <d v="2026-08-06T12:26:00"/>
    <m/>
    <m/>
    <s v="REVAP"/>
    <m/>
    <m/>
    <s v="REVAP"/>
    <m/>
    <s v="São José dos Campos"/>
    <s v="SP"/>
    <s v="Verdadeiro"/>
    <m/>
    <x v="0"/>
    <s v="IRON-LT1-SP"/>
    <s v="São Paulo"/>
    <s v="SP"/>
    <s v="ENTREGA DE EMBALAGEM NORMAL/CSC0858837/306159283"/>
    <s v="N"/>
    <n v="1"/>
    <s v="S"/>
    <s v="Tabela"/>
    <s v="São José dos Campos\SP"/>
    <s v="B"/>
    <s v="IRON-LT1\ENTREGA DE EMBALAGEM NORMAL\B"/>
    <n v="2"/>
    <d v="2026-08-04T00:00:00"/>
    <d v="1899-12-30T15:11:28"/>
    <d v="2026-08-06T00:00:00"/>
    <d v="1899-12-30T12:26:00"/>
    <s v="Normal"/>
    <s v="NP"/>
    <s v=""/>
    <s v="ENTREGA DE EMBALAGEM NORMALCaixa 20 kg - Tipo 1"/>
    <m/>
    <n v="1"/>
    <s v="1.7"/>
    <s v="Frete"/>
    <x v="0"/>
    <s v="REVAPSão José dos CamposIRON-LT1-SPSão Paulo"/>
    <n v="148"/>
    <n v="48"/>
    <n v="1"/>
  </r>
  <r>
    <d v="2026-08-01T00:00:00"/>
    <s v="CO"/>
    <s v="IRON-LT1"/>
    <s v="CATALOGACAO DE ITEM AVULSO"/>
    <s v="Item documental em caix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CATALOGACAO DE ITEM AVULSO/CSC0854205/306015934"/>
    <s v="N"/>
    <n v="2"/>
    <s v="S"/>
    <s v="Fiscalização"/>
    <s v="São Paulo\SP"/>
    <s v="B"/>
    <s v="IRON-LT1\CATALOGACAO DE ITEM AVULSO\B"/>
    <m/>
    <d v="2026-07-29T00:00:00"/>
    <d v="1899-12-30T11:55:20"/>
    <d v="2026-08-03T00:00:00"/>
    <d v="1899-12-30T19:00:00"/>
    <s v="Normal"/>
    <s v="NP"/>
    <s v=""/>
    <s v="CATALOGACAO DE ITEM AVULSOItem documental em caixa"/>
    <m/>
    <n v="1"/>
    <s v="2.2"/>
    <s v="Item avulso"/>
    <x v="5"/>
    <s v="EDISPSão PauloN/AN/A"/>
    <m/>
    <m/>
    <n v="11.1"/>
  </r>
  <r>
    <d v="2026-08-01T00:00:00"/>
    <s v="CO"/>
    <s v="IRON-LT1"/>
    <s v="INDEXACAO DE DOCUMENTO"/>
    <s v="Documentação administrativ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INDEXACAO DE DOCUMENTO/CSC0854205/306015934"/>
    <s v="N"/>
    <n v="2"/>
    <s v="S"/>
    <s v="Fiscalização"/>
    <s v="São Paulo\SP"/>
    <s v="B"/>
    <s v="IRON-LT1\INDEXACAO DE DOCUMENTO\B"/>
    <m/>
    <d v="2026-07-29T00:00:00"/>
    <d v="1899-12-30T11:55:20"/>
    <d v="2026-08-03T00:00:00"/>
    <d v="1899-12-30T19:00:00"/>
    <s v="Normal"/>
    <s v="NP"/>
    <s v=""/>
    <s v="INDEXACAO DE DOCUMENTODocumentação administrativa"/>
    <m/>
    <n v="1"/>
    <s v="2.10"/>
    <s v="Indexação"/>
    <x v="3"/>
    <s v="EDISPSão PauloN/AN/A"/>
    <m/>
    <m/>
    <m/>
  </r>
  <r>
    <d v="2026-08-01T00:00:00"/>
    <s v="CO"/>
    <s v="IRON-LT1"/>
    <s v="DIGITALIZACAO DE DOCUMENTO ADMINISTRATIVO"/>
    <s v="Documento - Formato A4"/>
    <s v="ServiceNow"/>
    <s v="CSC0854205"/>
    <s v="GJ70"/>
    <s v="SMS/SA/SAO/STO"/>
    <n v="109"/>
    <n v="109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DIGITALIZACAO DE DOCUMENTO ADMINISTRATIVO/CSC0854205/306015934"/>
    <s v="N"/>
    <n v="2"/>
    <s v="S"/>
    <s v="Tabela"/>
    <s v="São Paulo\SP"/>
    <s v="B"/>
    <s v="IRON-LT1\DIGITALIZACAO DE DOCUMENTO ADMINISTRATIVO\B"/>
    <n v="3"/>
    <d v="2026-07-29T00:00:00"/>
    <d v="1899-12-30T11:55:20"/>
    <d v="2026-08-03T00:00:00"/>
    <d v="1899-12-30T19:00:00"/>
    <s v="Normal"/>
    <s v="FP"/>
    <s v=""/>
    <s v="DIGITALIZACAO DE DOCUMENTO ADMINISTRATIVODocumento - Formato A4"/>
    <n v="1"/>
    <n v="109"/>
    <s v="2.9"/>
    <s v="UD"/>
    <x v="4"/>
    <s v="EDISPSão PauloN/AN/A"/>
    <m/>
    <m/>
    <m/>
  </r>
  <r>
    <d v="2026-08-01T00:00:00"/>
    <s v="CO"/>
    <s v="IRON-LT1"/>
    <s v="INDEXACAO DE DOCUMENTO"/>
    <s v="Documentação administrativ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INDEXACAO DE DOCUMENTO/CSC0851828/305949156"/>
    <s v="N"/>
    <n v="2"/>
    <s v="S"/>
    <s v="Fiscalização"/>
    <s v="São Paulo\SP"/>
    <s v="B"/>
    <s v="IRON-LT1\INDEXACAO DE DOCUMENTO\B"/>
    <m/>
    <d v="2026-07-24T00:00:00"/>
    <d v="1899-12-30T14:41:37"/>
    <d v="2026-07-30T00:00:00"/>
    <d v="1899-12-30T07:55:00"/>
    <s v="Normal"/>
    <s v="NP"/>
    <s v=""/>
    <s v="INDEXACAO DE DOCUMENTODocumentação administrativa"/>
    <m/>
    <n v="1"/>
    <s v="2.10"/>
    <s v="Indexação"/>
    <x v="3"/>
    <s v="EDISPSão PauloN/AN/A"/>
    <m/>
    <m/>
    <n v="1"/>
  </r>
  <r>
    <d v="2026-08-01T00:00:00"/>
    <s v="CO"/>
    <s v="IRON-LT1"/>
    <s v="DIGITALIZACAO DE DOCUMENTO ADMINISTRATIVO"/>
    <s v="Documento - Formato A4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DIGITALIZACAO DE DOCUMENTO ADMINISTRATIVO/CSC0851828/305949156"/>
    <s v="N"/>
    <n v="2"/>
    <s v="S"/>
    <s v="Tabela"/>
    <s v="São Paulo\SP"/>
    <s v="B"/>
    <s v="IRON-LT1\DIGITALIZACAO DE DOCUMENTO ADMINISTRATIVO\B"/>
    <n v="3"/>
    <d v="2026-07-24T00:00:00"/>
    <d v="1899-12-30T14:41:37"/>
    <d v="2026-07-30T00:00:00"/>
    <d v="1899-12-30T07:55:00"/>
    <s v="Normal"/>
    <s v="FP"/>
    <s v=""/>
    <s v="DIGITALIZACAO DE DOCUMENTO ADMINISTRATIVODocumento - Formato A4"/>
    <n v="1"/>
    <n v="1"/>
    <s v="2.9"/>
    <s v="UD"/>
    <x v="4"/>
    <s v="EDISPSão PauloN/AN/A"/>
    <m/>
    <m/>
    <m/>
  </r>
  <r>
    <d v="2026-08-01T00:00:00"/>
    <s v="CO"/>
    <s v="IRON-LT1"/>
    <s v="CATALOGACAO DE ITEM AVULSO"/>
    <s v="Item documental em caix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CATALOGACAO DE ITEM AVULSO/CSC0851828/305949156"/>
    <s v="N"/>
    <n v="2"/>
    <s v="S"/>
    <s v="Fiscalização"/>
    <s v="São Paulo\SP"/>
    <s v="B"/>
    <s v="IRON-LT1\CATALOGACAO DE ITEM AVULSO\B"/>
    <m/>
    <d v="2026-07-24T00:00:00"/>
    <d v="1899-12-30T14:41:37"/>
    <d v="2026-07-30T00:00:00"/>
    <d v="1899-12-30T07:55:00"/>
    <s v="Normal"/>
    <s v="NP"/>
    <s v=""/>
    <s v="CATALOGACAO DE ITEM AVULSOItem documental em caixa"/>
    <m/>
    <n v="1"/>
    <s v="2.2"/>
    <s v="Item avulso"/>
    <x v="5"/>
    <s v="EDISPSão PauloN/AN/A"/>
    <m/>
    <m/>
    <m/>
  </r>
  <r>
    <d v="2026-08-01T00:00:00"/>
    <s v="CO"/>
    <s v="IRON-LT1"/>
    <s v="COLETA DE EMBALAGEM"/>
    <s v="Caixa 20 kg - Tipo 1"/>
    <s v="ServiceNow"/>
    <s v="CSC0849274"/>
    <s v="FLIX"/>
    <s v="G&amp;E/TERM/UTE-JF"/>
    <n v="1"/>
    <n v="1"/>
    <s v="305864397"/>
    <d v="2026-07-21T15:32:36"/>
    <d v="2026-07-28T15:32:00"/>
    <d v="2026-07-22T10:26:03"/>
    <d v="2026-07-23T10:45:00"/>
    <m/>
    <m/>
    <s v="UTE-JF"/>
    <m/>
    <s v="001159/2026"/>
    <s v="UTE-JF"/>
    <m/>
    <s v="Juiz de Fora"/>
    <s v="MG"/>
    <s v="Verdadeiro"/>
    <m/>
    <x v="1"/>
    <s v="IRON-LT1-RJ"/>
    <s v="Rio de Janeiro"/>
    <s v="RJ"/>
    <s v="COLETA DE EMBALAGEM/CSC0849274/305864397"/>
    <s v="N"/>
    <n v="1"/>
    <s v="S"/>
    <s v="Tabela"/>
    <s v="Juiz de Fora\MG"/>
    <s v="C"/>
    <s v="IRON-LT1\COLETA DE EMBALAGEM\C"/>
    <n v="2"/>
    <d v="2026-07-22T00:00:00"/>
    <d v="1899-12-30T10:26:03"/>
    <d v="2026-07-23T00:00:00"/>
    <d v="1899-12-30T10:45:00"/>
    <s v="Normal"/>
    <s v="NP"/>
    <s v=""/>
    <s v="COLETA DE EMBALAGEMCaixa 20 kg - Tipo 1"/>
    <m/>
    <n v="1"/>
    <s v="1.7"/>
    <s v="UA"/>
    <x v="0"/>
    <s v="UTE-JFJuiz de ForaIRON-LT1-RJRio de Janeiro"/>
    <n v="176"/>
    <n v="76"/>
    <n v="1"/>
  </r>
  <r>
    <d v="2026-08-01T00:00:00"/>
    <s v="CO"/>
    <s v="IRON-LT1"/>
    <s v="CATALOGACAO DE ITEM AVULSO"/>
    <s v="Item documental em caix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CATALOGACAO DE ITEM AVULSO/CSC0861821/306508954"/>
    <s v="N"/>
    <n v="2"/>
    <s v="S"/>
    <s v="Fiscalização"/>
    <s v="Macaé\RJ"/>
    <s v="B"/>
    <s v="IRON-LT1\CATALOGACAO DE ITEM AVULSO\B"/>
    <m/>
    <d v="2026-08-10T00:00:00"/>
    <d v="1899-12-30T08:51:28"/>
    <d v="2026-08-13T00:00:00"/>
    <d v="1899-12-30T08:23:59"/>
    <s v="Normal"/>
    <s v="NP"/>
    <s v=""/>
    <s v="CATALOGACAO DE ITEM AVULSOItem documental em caixa"/>
    <m/>
    <n v="1"/>
    <s v="2.2"/>
    <s v="Item avulso"/>
    <x v="5"/>
    <s v="IMBETIBAMacaéN/AN/A"/>
    <m/>
    <m/>
    <n v="34.200000000000003"/>
  </r>
  <r>
    <d v="2026-08-01T00:00:00"/>
    <s v="CO"/>
    <s v="IRON-LT1"/>
    <s v="INDEXACAO DE DOCUMENTO"/>
    <s v="Documentação administrativ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INDEXACAO DE DOCUMENTO/CSC0861821/306508954"/>
    <s v="N"/>
    <n v="2"/>
    <s v="S"/>
    <s v="Fiscalização"/>
    <s v="Macaé\RJ"/>
    <s v="B"/>
    <s v="IRON-LT1\INDEXACAO DE DOCUMENTO\B"/>
    <m/>
    <d v="2026-08-10T00:00:00"/>
    <d v="1899-12-30T08:51:28"/>
    <d v="2026-08-13T00:00:00"/>
    <d v="1899-12-30T08:23:59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ENTREGA DE EMBALAGEM NORMAL"/>
    <s v="Caixa 20 kg - Tipo 1"/>
    <s v="ServiceNow"/>
    <s v="CSC0842482"/>
    <s v="S2XU"/>
    <s v="COMPARTILHADO/SC/SID"/>
    <n v="1"/>
    <n v="1"/>
    <s v="305762002"/>
    <d v="2026-07-13T14:25:58"/>
    <d v="2026-07-20T14:25:00"/>
    <d v="2026-07-17T09:51:00"/>
    <d v="2026-07-20T11:57:00"/>
    <m/>
    <m/>
    <s v="CENPES"/>
    <s v="OS SAIDA SOS 13480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42482/305762002"/>
    <s v="N"/>
    <n v="1"/>
    <s v="S"/>
    <s v="Tabela"/>
    <s v="Rio de Janeiro\RJ"/>
    <s v="A"/>
    <s v="IRON-LT1\ENTREGA DE EMBALAGEM NORMAL\A"/>
    <n v="1"/>
    <d v="2026-07-17T00:00:00"/>
    <d v="1899-12-30T09:51:00"/>
    <d v="2026-07-20T00:00:00"/>
    <d v="1899-12-30T11:57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INDEXACAO DE DOCUMENTO/CSC0843695/306115005"/>
    <s v="N"/>
    <n v="2"/>
    <s v="S"/>
    <s v="Fiscalização"/>
    <s v="Rio de Janeiro\RJ"/>
    <s v="A"/>
    <s v="IRON-LT1\INDEXACAO DE DOCUMENTO\A"/>
    <m/>
    <d v="2026-08-03T00:00:00"/>
    <d v="1899-12-30T12:26:00"/>
    <d v="2026-08-05T00:00:00"/>
    <d v="1899-12-30T15:33:00"/>
    <s v="Normal"/>
    <s v="NP"/>
    <s v=""/>
    <s v="INDEXACAO DE DOCUMENTODocumentação administrativa"/>
    <m/>
    <n v="1.3"/>
    <s v="2.10"/>
    <s v="Indexação"/>
    <x v="3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4"/>
    <s v="ServiceNow"/>
    <s v="CSC0861821"/>
    <s v="GJ70"/>
    <s v="SMS/SA/SAO/STO"/>
    <n v="340"/>
    <n v="340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DIGITALIZACAO DE DOCUMENTO ADMINISTRATIVO/CSC0861821/306508954"/>
    <s v="N"/>
    <n v="2"/>
    <s v="S"/>
    <s v="Tabela"/>
    <s v="Macaé\RJ"/>
    <s v="B"/>
    <s v="IRON-LT1\DIGITALIZACAO DE DOCUMENTO ADMINISTRATIVO\B"/>
    <n v="3"/>
    <d v="2026-08-10T00:00:00"/>
    <d v="1899-12-30T08:51:28"/>
    <d v="2026-08-13T00:00:00"/>
    <d v="1899-12-30T08:23:59"/>
    <s v="Normal"/>
    <s v="NP"/>
    <s v=""/>
    <s v="DIGITALIZACAO DE DOCUMENTO ADMINISTRATIVODocumento - Formato A4"/>
    <n v="1"/>
    <n v="340"/>
    <s v="2.9"/>
    <s v="UD"/>
    <x v="4"/>
    <s v="IMBETIBAMacaéN/AN/A"/>
    <m/>
    <m/>
    <m/>
  </r>
  <r>
    <d v="2026-08-01T00:00:00"/>
    <s v="CO"/>
    <s v="IRON-LT1"/>
    <s v="ENTREGA DE EMBALAGEM NORMAL"/>
    <s v="Caixa 20 kg - Tipo 1"/>
    <s v="ServiceNow"/>
    <s v="CSC0861352"/>
    <s v="F4Z2"/>
    <s v="RH/RBO/COA/CB"/>
    <n v="2"/>
    <n v="2"/>
    <s v="306493991"/>
    <d v="2026-08-07T07:37:15"/>
    <d v="2026-08-14T08:00:00"/>
    <d v="2026-08-07T08:23:19"/>
    <d v="2026-08-10T11:3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1352/306493991"/>
    <s v="N"/>
    <n v="1"/>
    <s v="S"/>
    <s v="Tabela"/>
    <s v="Rio de Janeiro\RJ"/>
    <s v="A"/>
    <s v="IRON-LT1\ENTREGA DE EMBALAGEM NORMAL\A"/>
    <n v="1"/>
    <d v="2026-08-07T00:00:00"/>
    <d v="1899-12-30T08:23:19"/>
    <d v="2026-08-10T00:00:00"/>
    <d v="1899-12-30T11:30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CATALOGACAO DE ITEM AVULSO"/>
    <s v="Item documental em caix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CATALOGACAO DE ITEM AVULSO/CSC0860381/306342113"/>
    <s v="N"/>
    <n v="2"/>
    <s v="S"/>
    <s v="Fiscalização"/>
    <s v="Rio de Janeiro\RJ"/>
    <s v="A"/>
    <s v="IRON-LT1\CATALOGACAO DE ITEM AVULSO\A"/>
    <m/>
    <d v="2026-08-06T00:00:00"/>
    <d v="1899-12-30T09:02:36"/>
    <d v="2026-08-12T00:00:00"/>
    <d v="1899-12-30T16:53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INDEXACAO DE DOCUMENTO"/>
    <s v="Documentação administrativ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INDEXACAO DE DOCUMENTO/CSC0860381/306342113"/>
    <s v="N"/>
    <n v="2"/>
    <s v="S"/>
    <s v="Fiscalização"/>
    <s v="Rio de Janeiro\RJ"/>
    <s v="A"/>
    <s v="IRON-LT1\INDEXACAO DE DOCUMENTO\A"/>
    <m/>
    <d v="2026-08-06T00:00:00"/>
    <d v="1899-12-30T09:02:36"/>
    <d v="2026-08-12T00:00:00"/>
    <d v="1899-12-30T16:53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60381"/>
    <s v="EF13"/>
    <s v="COMPARTILHADO/SC/SID"/>
    <n v="1246"/>
    <n v="1246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DIGITALIZACAO DE DOCUMENTO ADMINISTRATIVO/CSC0860381/306342113"/>
    <s v="N"/>
    <n v="2"/>
    <s v="S"/>
    <s v="Tabela"/>
    <s v="Rio de Janeiro\RJ"/>
    <s v="A"/>
    <s v="IRON-LT1\DIGITALIZACAO DE DOCUMENTO ADMINISTRATIVO\A"/>
    <n v="3"/>
    <d v="2026-08-06T00:00:00"/>
    <d v="1899-12-30T09:02:36"/>
    <d v="2026-08-12T00:00:00"/>
    <d v="1899-12-30T16:53:00"/>
    <s v="Normal"/>
    <s v="FP"/>
    <s v=""/>
    <s v="DIGITALIZACAO DE DOCUMENTO ADMINISTRATIVODocumento - Formato A4"/>
    <n v="1"/>
    <n v="1246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CATALOGACAO DE ITEM AVULSO/CSC0843695/306115005"/>
    <s v="N"/>
    <n v="2"/>
    <s v="S"/>
    <s v="Fiscalização"/>
    <s v="Rio de Janeiro\RJ"/>
    <s v="A"/>
    <s v="IRON-LT1\CATALOGACAO DE ITEM AVULSO\A"/>
    <m/>
    <d v="2026-08-03T00:00:00"/>
    <d v="1899-12-30T12:26:00"/>
    <d v="2026-08-05T00:00:00"/>
    <d v="1899-12-30T15:33:00"/>
    <s v="Normal"/>
    <s v="NP"/>
    <s v=""/>
    <s v="CATALOGACAO DE ITEM AVULSOItem documental em caixa"/>
    <m/>
    <n v="13"/>
    <s v="2.2"/>
    <s v="Item avulso"/>
    <x v="5"/>
    <s v="FRONAPERio de Janeiro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PA-LT2"/>
    <s v="CATALOGACAO DE ITEM AVULSO"/>
    <s v="Item documental em caix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45/0070-2026"/>
    <s v="N"/>
    <n v="2"/>
    <s v="S"/>
    <s v="Fiscalização"/>
    <s v="Salvador\BA"/>
    <s v="A"/>
    <s v="PA-LT2\CATALOGACAO DE ITEM AVULSO\A"/>
    <m/>
    <d v="2026-08-20T00:00:00"/>
    <d v="1899-12-30T14:08:28"/>
    <d v="2026-08-20T00:00:00"/>
    <d v="1899-12-30T15:45:00"/>
    <s v="Normal"/>
    <s v="NP"/>
    <s v=""/>
    <s v="CATALOGACAO DE ITEM AVULSOItem documental em caixa"/>
    <m/>
    <n v="1"/>
    <s v="2.2"/>
    <s v="Item avulso"/>
    <x v="5"/>
    <s v="TAQUIPESalvadorN/AN/A"/>
    <m/>
    <m/>
    <n v="8.6"/>
  </r>
  <r>
    <d v="2026-08-03T00:00:00"/>
    <s v="CO"/>
    <s v="PA-LT2"/>
    <s v="DIGITALIZACAO DE DOCUMENTO ADMINISTRATIVO"/>
    <s v="Documento - Formato A4"/>
    <s v="ServiceNow"/>
    <s v="CSC0869998"/>
    <s v="F4Z2"/>
    <s v="RH/RBO/COA/CB"/>
    <n v="8"/>
    <n v="8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998/0073-2026"/>
    <s v="N"/>
    <n v="2"/>
    <s v="S"/>
    <s v="Tabela"/>
    <s v="Salvador\BA"/>
    <s v="A"/>
    <s v="PA-LT2\DIGITALIZACAO DE DOCUMENTO ADMINISTRATIVO\A"/>
    <n v="4"/>
    <d v="2026-08-24T00:00:00"/>
    <d v="1899-12-30T09:23:03"/>
    <d v="2026-08-25T00:00:00"/>
    <d v="1899-12-30T07:19:00"/>
    <s v="Normal"/>
    <s v="NP"/>
    <s v=""/>
    <s v="DIGITALIZACAO DE DOCUMENTO ADMINISTRATIVODocumento - Formato A4"/>
    <n v="1"/>
    <n v="8"/>
    <s v="2.9"/>
    <s v="UD"/>
    <x v="4"/>
    <s v="TAQUIPESalvadorN/AN/A"/>
    <m/>
    <m/>
    <n v="1"/>
  </r>
  <r>
    <d v="2026-08-03T00:00:00"/>
    <s v="CO"/>
    <s v="PA-LT2"/>
    <s v="INDEXACAO DE DOCUMENTO"/>
    <s v="Documentação administrativ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998/0073-2026"/>
    <s v="N"/>
    <n v="2"/>
    <s v="S"/>
    <s v="Fiscalização"/>
    <s v="Salvador\BA"/>
    <s v="A"/>
    <s v="PA-LT2\INDEXACAO DE DOCUMENTO\A"/>
    <m/>
    <d v="2026-08-24T00:00:00"/>
    <d v="1899-12-30T09:23:03"/>
    <d v="2026-08-25T00:00:00"/>
    <d v="1899-12-30T07:1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998/0073-2026"/>
    <s v="N"/>
    <n v="2"/>
    <s v="S"/>
    <s v="Fiscalização"/>
    <s v="Salvador\BA"/>
    <s v="A"/>
    <s v="PA-LT2\CATALOGACAO DE ITEM AVULSO\A"/>
    <m/>
    <d v="2026-08-24T00:00:00"/>
    <d v="1899-12-30T09:23:03"/>
    <d v="2026-08-25T00:00:00"/>
    <d v="1899-12-30T07:19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5478/0058-2026"/>
    <s v="N"/>
    <n v="2"/>
    <s v="S"/>
    <s v="Tabela"/>
    <s v="Salvador\BA"/>
    <s v="A"/>
    <s v="PA-LT2\DIGITALIZACAO DE DOCUMENTO ADMINISTRATIVO\A"/>
    <n v="4"/>
    <d v="2026-08-13T00:00:00"/>
    <d v="1899-12-30T13:27:53"/>
    <d v="2026-08-20T00:00:00"/>
    <d v="1899-12-30T10:07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175/0062-2026"/>
    <s v="N"/>
    <n v="2"/>
    <s v="S"/>
    <s v="Fiscalização"/>
    <s v="Salvador\BA"/>
    <s v="A"/>
    <s v="PA-LT2\INDEXACAO DE DOCUMENTO\A"/>
    <m/>
    <d v="2026-08-17T00:00:00"/>
    <d v="1899-12-30T13:57:00"/>
    <d v="2026-08-18T00:00:00"/>
    <d v="1899-12-30T12:01:00"/>
    <s v="Normal"/>
    <s v="NP"/>
    <s v=""/>
    <s v="INDEXACAO DE DOCUMENTODocumentação administrativa"/>
    <m/>
    <n v="1"/>
    <s v="2.10"/>
    <s v="Indexação"/>
    <x v="3"/>
    <s v="TAQUIPESalvadorN/AN/A"/>
    <m/>
    <m/>
    <n v="158.51"/>
  </r>
  <r>
    <d v="2026-08-03T00:00:00"/>
    <s v="CO"/>
    <s v="PA-LT2"/>
    <s v="CATALOGACAO DE ITEM AVULSO"/>
    <s v="Item documental em caix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175/0062-2026"/>
    <s v="N"/>
    <n v="2"/>
    <s v="S"/>
    <s v="Fiscalização"/>
    <s v="Salvador\BA"/>
    <s v="A"/>
    <s v="PA-LT2\CATALOGACAO DE ITEM AVULSO\A"/>
    <m/>
    <d v="2026-08-17T00:00:00"/>
    <d v="1899-12-30T13:57:00"/>
    <d v="2026-08-18T00:00:00"/>
    <d v="1899-12-30T12:01:00"/>
    <s v="Normal"/>
    <s v="NP"/>
    <s v=""/>
    <s v="CATALOGACAO DE ITEM AVULSOItem documental em caixa"/>
    <m/>
    <n v="8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291"/>
    <s v="AAE9"/>
    <s v="SMS/SA/SAO/DENGE-DPI-DLCM-DTEN"/>
    <n v="908"/>
    <n v="908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291/0063-2026"/>
    <s v="N"/>
    <n v="2"/>
    <s v="S"/>
    <s v="Tabela"/>
    <s v="Salvador\BA"/>
    <s v="A"/>
    <s v="PA-LT2\DIGITALIZACAO DE DOCUMENTO ADMINISTRATIVO\A"/>
    <n v="4"/>
    <d v="2026-08-17T00:00:00"/>
    <d v="1899-12-30T14:07:37"/>
    <d v="2026-08-18T00:00:00"/>
    <d v="1899-12-30T15:42:00"/>
    <s v="Normal"/>
    <s v="NP"/>
    <s v=""/>
    <s v="DIGITALIZACAO DE DOCUMENTO ADMINISTRATIVODocumento - Formato A4"/>
    <n v="1"/>
    <n v="908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291/0063-2026"/>
    <s v="N"/>
    <n v="2"/>
    <s v="S"/>
    <s v="Fiscalização"/>
    <s v="Salvador\BA"/>
    <s v="A"/>
    <s v="PA-LT2\INDEXACAO DE DOCUMENTO\A"/>
    <m/>
    <d v="2026-08-17T00:00:00"/>
    <d v="1899-12-30T14:07:37"/>
    <d v="2026-08-18T00:00:00"/>
    <d v="1899-12-30T15:42:00"/>
    <s v="Normal"/>
    <s v="NP"/>
    <s v=""/>
    <s v="INDEXACAO DE DOCUMENTODocumentação administrativa"/>
    <m/>
    <n v="1.100000000000000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291/0063-2026"/>
    <s v="N"/>
    <n v="2"/>
    <s v="S"/>
    <s v="Fiscalização"/>
    <s v="Salvador\BA"/>
    <s v="A"/>
    <s v="PA-LT2\CATALOGACAO DE ITEM AVULSO\A"/>
    <m/>
    <d v="2026-08-17T00:00:00"/>
    <d v="1899-12-30T14:07:37"/>
    <d v="2026-08-18T00:00:00"/>
    <d v="1899-12-30T15:42:00"/>
    <s v="Normal"/>
    <s v="NP"/>
    <s v=""/>
    <s v="CATALOGACAO DE ITEM AVULSOItem documental em caixa"/>
    <m/>
    <n v="1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28"/>
    <s v="AAE9"/>
    <s v="SMS/SA/SAO/DENGE-DPI-DLCM-DTEN"/>
    <n v="77"/>
    <n v="77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28/0068-2026"/>
    <s v="N"/>
    <n v="2"/>
    <s v="S"/>
    <s v="Tabela"/>
    <s v="Salvador\BA"/>
    <s v="A"/>
    <s v="PA-LT2\DIGITALIZACAO DE DOCUMENTO ADMINISTRATIVO\A"/>
    <n v="4"/>
    <d v="2026-08-20T00:00:00"/>
    <d v="1899-12-30T13:53:26"/>
    <d v="2026-08-20T00:00:00"/>
    <d v="1899-12-30T15:14:00"/>
    <s v="Normal"/>
    <s v="NP"/>
    <s v=""/>
    <s v="DIGITALIZACAO DE DOCUMENTO ADMINISTRATIVODocumento - Formato A4"/>
    <n v="1"/>
    <n v="77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28/0068-2026"/>
    <s v="N"/>
    <n v="2"/>
    <s v="S"/>
    <s v="Fiscalização"/>
    <s v="Salvador\BA"/>
    <s v="A"/>
    <s v="PA-LT2\INDEXACAO DE DOCUMENTO\A"/>
    <m/>
    <d v="2026-08-20T00:00:00"/>
    <d v="1899-12-30T13:53:26"/>
    <d v="2026-08-20T00:00:00"/>
    <d v="1899-12-30T15:14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45/0070-2026"/>
    <s v="N"/>
    <n v="2"/>
    <s v="S"/>
    <s v="Tabela"/>
    <s v="Salvador\BA"/>
    <s v="A"/>
    <s v="PA-LT2\DIGITALIZACAO DE DOCUMENTO ADMINISTRATIVO\A"/>
    <n v="4"/>
    <d v="2026-08-20T00:00:00"/>
    <d v="1899-12-30T14:08:28"/>
    <d v="2026-08-20T00:00:00"/>
    <d v="1899-12-30T15:45:00"/>
    <s v="Normal"/>
    <s v="N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45/0070-2026"/>
    <s v="N"/>
    <n v="2"/>
    <s v="S"/>
    <s v="Fiscalização"/>
    <s v="Salvador\BA"/>
    <s v="A"/>
    <s v="PA-LT2\INDEXACAO DE DOCUMENTO\A"/>
    <m/>
    <d v="2026-08-20T00:00:00"/>
    <d v="1899-12-30T14:08:28"/>
    <d v="2026-08-20T00:00:00"/>
    <d v="1899-12-30T15:45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175"/>
    <s v="AAE9"/>
    <s v="SMS/SA/SAO/DENGE-DPI-DLCM-DTEN"/>
    <n v="656"/>
    <n v="656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175/0062-2026"/>
    <s v="N"/>
    <n v="2"/>
    <s v="S"/>
    <s v="Tabela"/>
    <s v="Salvador\BA"/>
    <s v="A"/>
    <s v="PA-LT2\DIGITALIZACAO DE DOCUMENTO ADMINISTRATIVO\A"/>
    <n v="4"/>
    <d v="2026-08-17T00:00:00"/>
    <d v="1899-12-30T13:57:00"/>
    <d v="2026-08-18T00:00:00"/>
    <d v="1899-12-30T12:01:00"/>
    <s v="Normal"/>
    <s v="NP"/>
    <s v=""/>
    <s v="DIGITALIZACAO DE DOCUMENTO ADMINISTRATIVODocumento - Formato A4"/>
    <n v="1"/>
    <n v="656"/>
    <s v="2.9"/>
    <s v="UD"/>
    <x v="4"/>
    <s v="TAQUIPESalvadorN/AN/A"/>
    <m/>
    <m/>
    <m/>
  </r>
  <r>
    <d v="2026-08-03T00:00:00"/>
    <s v="CO"/>
    <s v="PA-LT2"/>
    <s v="CATALOGACAO DE ITEM AVULSO"/>
    <s v="Item documental em caix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28/0068-2026"/>
    <s v="N"/>
    <n v="2"/>
    <s v="S"/>
    <s v="Fiscalização"/>
    <s v="Salvador\BA"/>
    <s v="A"/>
    <s v="PA-LT2\CATALOGACAO DE ITEM AVULSO\A"/>
    <m/>
    <d v="2026-08-20T00:00:00"/>
    <d v="1899-12-30T13:53:26"/>
    <d v="2026-08-20T00:00:00"/>
    <d v="1899-12-30T15:14:00"/>
    <s v="Normal"/>
    <s v="NP"/>
    <s v=""/>
    <s v="CATALOGACAO DE ITEM AVULSOItem documental em caixa"/>
    <m/>
    <n v="2"/>
    <s v="2.2"/>
    <s v="Item avulso"/>
    <x v="5"/>
    <s v="TAQUIPESalvadorN/AN/A"/>
    <m/>
    <m/>
    <m/>
  </r>
  <r>
    <d v="2026-08-01T00:00:00"/>
    <s v="CO"/>
    <s v="PA-LT2"/>
    <s v="DIGITALIZACAO DE DOCUMENTO ADMINISTRATIVO"/>
    <s v="Documento - Formato A4"/>
    <s v="ServiceNow"/>
    <s v="CSC0811759"/>
    <s v="AAE9"/>
    <s v="SMS/SA/SAO/DENGE-DPI-DLCM-DTEN"/>
    <n v="1289"/>
    <n v="1289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DIGITALIZACAO DE DOCUMENTO ADMINISTRATIVO/CSC0811759/0028-2026"/>
    <s v="N"/>
    <n v="2"/>
    <s v="S"/>
    <s v="Tabela"/>
    <s v="Salvador\BA"/>
    <s v="A"/>
    <s v="PA-LT2\DIGITALIZACAO DE DOCUMENTO ADMINISTRATIVO\A"/>
    <n v="4"/>
    <d v="2026-06-03T00:00:00"/>
    <d v="1899-12-30T15:23:00"/>
    <d v="2026-07-29T00:00:00"/>
    <d v="1899-12-30T12:36:00"/>
    <s v="Normal"/>
    <s v="FP"/>
    <s v=""/>
    <s v="DIGITALIZACAO DE DOCUMENTO ADMINISTRATIVODocumento - Formato A4"/>
    <n v="1"/>
    <n v="1289"/>
    <s v="2.9"/>
    <s v="UD"/>
    <x v="4"/>
    <s v="TAQUIPESalvadorN/AN/A"/>
    <m/>
    <m/>
    <n v="283.2"/>
  </r>
  <r>
    <d v="2026-08-01T00:00:00"/>
    <s v="CO"/>
    <s v="PA-LT2"/>
    <s v="MATERIAL PARA ARQUIVAMENTO"/>
    <s v="Kit de material"/>
    <s v="ServiceNow"/>
    <s v="CSC0851630"/>
    <s v="WTT6"/>
    <s v="BA/ATP/OP-BA-C"/>
    <n v="40"/>
    <n v="40"/>
    <s v="000028/2026"/>
    <d v="2026-07-24T09:40:26"/>
    <d v="2026-07-31T09:40:00"/>
    <d v="2026-07-24T15:03:16"/>
    <d v="2026-07-31T11:40:00"/>
    <m/>
    <m/>
    <s v="C.T. SSEBPASSÉ"/>
    <m/>
    <m/>
    <s v="TAQUIPE"/>
    <n v="2011"/>
    <s v="Salvador"/>
    <s v="BA"/>
    <s v="Falso"/>
    <m/>
    <x v="3"/>
    <s v="N/A"/>
    <s v="N/A"/>
    <s v="N/A"/>
    <s v="MATERIAL PARA ARQUIVAMENTO/CSC0851630/000028/2026"/>
    <s v="N"/>
    <n v="1"/>
    <s v="S"/>
    <s v="Tabela"/>
    <s v="Salvador\BA"/>
    <s v="A"/>
    <s v="PA-LT2\MATERIAL PARA ARQUIVAMENTO\A"/>
    <n v="2"/>
    <d v="2026-07-24T00:00:00"/>
    <d v="1899-12-30T15:03:16"/>
    <d v="2026-07-31T00:00:00"/>
    <d v="1899-12-30T11:40:00"/>
    <s v="Normal"/>
    <s v="FP"/>
    <s v=""/>
    <s v="MATERIAL PARA ARQUIVAMENTOKit de material"/>
    <m/>
    <m/>
    <s v="N/A"/>
    <s v="kit de material"/>
    <x v="2"/>
    <s v="TAQUIPESalvadorN/AN/A"/>
    <m/>
    <m/>
    <n v="379.28000000000003"/>
  </r>
  <r>
    <d v="2026-07-27T00:00:00"/>
    <s v="CO"/>
    <s v="PA-LT2"/>
    <s v="COLETA DE EMBALAGEM"/>
    <s v="Caixa 20 kg - Tipo 1"/>
    <s v="ServiceNow"/>
    <s v="CSC0847315"/>
    <s v="GICO"/>
    <s v="TAR/PC/REC"/>
    <n v="9"/>
    <n v="9"/>
    <s v="ARQ-00029-2026"/>
    <d v="2026-07-20T07:29:38"/>
    <d v="2026-07-27T08:00:00"/>
    <d v="2026-07-20T11:08:00"/>
    <d v="2026-07-23T11:41:00"/>
    <m/>
    <m/>
    <s v="EDIRN"/>
    <s v="OS CADASTRADA GEDOC"/>
    <s v="001061/2026"/>
    <s v="EDIRN"/>
    <m/>
    <s v="Natal"/>
    <s v="RN"/>
    <s v="Verdadeiro"/>
    <m/>
    <x v="3"/>
    <s v="PA-LT2-BA"/>
    <s v="Camaçari"/>
    <s v="BA"/>
    <s v="COLETA DE EMBALAGEM/CSC0847315/ARQ-00029-2026"/>
    <s v="N"/>
    <n v="1"/>
    <s v="S"/>
    <s v="Tabela"/>
    <s v="Natal\RN"/>
    <s v="C"/>
    <s v="PA-LT2\COLETA DE EMBALAGEM\C"/>
    <n v="3"/>
    <d v="2026-07-20T00:00:00"/>
    <d v="1899-12-30T11:08:00"/>
    <d v="2026-07-23T00:00:00"/>
    <d v="1899-12-30T11:41:00"/>
    <s v="Normal"/>
    <s v="FP"/>
    <s v=""/>
    <s v="COLETA DE EMBALAGEMCaixa 20 kg - Tipo 1"/>
    <m/>
    <n v="1"/>
    <s v="1.7"/>
    <s v="UA"/>
    <x v="0"/>
    <s v="EDIRNNatalPA-LT2-BACamaçari"/>
    <m/>
    <m/>
    <n v="1"/>
  </r>
  <r>
    <d v="2026-07-27T00:00:00"/>
    <s v="CO"/>
    <s v="PA-LT2"/>
    <s v="COLETA DE EMBALAGEM"/>
    <s v="Caixa 20 kg - Tipo 1"/>
    <s v="ServiceNow"/>
    <s v="CSC0843036"/>
    <s v="G2NO"/>
    <s v="RNEST/SMS/SSO"/>
    <n v="2"/>
    <n v="2"/>
    <s v="ARQ-00028-2026"/>
    <d v="2026-07-14T09:18:17"/>
    <d v="2026-07-21T09:18:00"/>
    <d v="2026-07-14T11:25:00"/>
    <d v="2026-07-27T11:40:00"/>
    <m/>
    <m/>
    <s v="RNEST"/>
    <s v="OS CADASTRADA GEDOC"/>
    <s v="001091/2026"/>
    <s v="RNEST"/>
    <n v="1950"/>
    <s v="Ipojuca"/>
    <s v="PE"/>
    <s v="Verdadeiro"/>
    <m/>
    <x v="3"/>
    <s v="PA-LT2-BA"/>
    <s v="Camaçari"/>
    <s v="BA"/>
    <s v="COLETA DE EMBALAGEM/CSC0843036/ARQ-00028-2026"/>
    <s v="N"/>
    <n v="1"/>
    <s v="S"/>
    <s v="Tabela"/>
    <s v="Ipojuca\PE"/>
    <s v="B"/>
    <s v="PA-LT2\COLETA DE EMBALAGEM\B"/>
    <n v="2"/>
    <d v="2026-07-14T00:00:00"/>
    <d v="1899-12-30T11:25:00"/>
    <d v="2026-07-27T00:00:00"/>
    <d v="1899-12-30T11:40:00"/>
    <s v="Normal"/>
    <s v="FP"/>
    <s v=""/>
    <s v="COLETA DE EMBALAGEMCaixa 20 kg - Tipo 1"/>
    <m/>
    <n v="1"/>
    <s v="1.7"/>
    <s v="UA"/>
    <x v="0"/>
    <s v="RNESTIpojucaPA-LT2-BACamaçari"/>
    <n v="778"/>
    <n v="678"/>
    <n v="1"/>
  </r>
  <r>
    <d v="2026-08-01T00:00:00"/>
    <s v="CO"/>
    <s v="PA-LT2"/>
    <s v="CATALOGACAO DE ITEM AVULSO"/>
    <s v="Item documental em caix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CATALOGACAO DE ITEM AVULSO/CSC0862127/0053-2026"/>
    <s v="N"/>
    <n v="2"/>
    <s v="S"/>
    <s v="Fiscalização"/>
    <s v="Salvador\BA"/>
    <s v="A"/>
    <s v="PA-LT2\CATALOGACAO DE ITEM AVULSO\A"/>
    <m/>
    <d v="2026-08-10T00:00:00"/>
    <d v="1899-12-30T16:48:34"/>
    <d v="2026-08-12T00:00:00"/>
    <d v="1899-12-30T16:20:00"/>
    <s v="Normal"/>
    <s v="NP"/>
    <s v=""/>
    <s v="CATALOGACAO DE ITEM AVULSOItem documental em caixa"/>
    <m/>
    <n v="9"/>
    <s v="2.2"/>
    <s v="Item avulso"/>
    <x v="5"/>
    <s v="TAQUIPESalvadorN/AN/A"/>
    <m/>
    <m/>
    <n v="74"/>
  </r>
  <r>
    <d v="2026-08-01T00:00:00"/>
    <s v="CO"/>
    <s v="PA-LT2"/>
    <s v="INDEXACAO DE DOCUMENTO"/>
    <s v="Documentação administrativ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INDEXACAO DE DOCUMENTO/CSC0862127/0053-2026"/>
    <s v="N"/>
    <n v="2"/>
    <s v="S"/>
    <s v="Fiscalização"/>
    <s v="Salvador\BA"/>
    <s v="A"/>
    <s v="PA-LT2\INDEXACAO DE DOCUMENTO\A"/>
    <m/>
    <d v="2026-08-10T00:00:00"/>
    <d v="1899-12-30T16:48:34"/>
    <d v="2026-08-12T00:00:00"/>
    <d v="1899-12-30T16:20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62127"/>
    <s v="AAE9"/>
    <s v="SMS/SA/SAO/DENGE-DPI-DLCM-DTEN"/>
    <n v="730"/>
    <n v="730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DIGITALIZACAO DE DOCUMENTO ADMINISTRATIVO/CSC0862127/0053-2026"/>
    <s v="N"/>
    <n v="2"/>
    <s v="S"/>
    <s v="Tabela"/>
    <s v="Salvador\BA"/>
    <s v="A"/>
    <s v="PA-LT2\DIGITALIZACAO DE DOCUMENTO ADMINISTRATIVO\A"/>
    <n v="4"/>
    <d v="2026-08-10T00:00:00"/>
    <d v="1899-12-30T16:48:34"/>
    <d v="2026-08-12T00:00:00"/>
    <d v="1899-12-30T16:20:00"/>
    <s v="Normal"/>
    <s v="NP"/>
    <s v=""/>
    <s v="DIGITALIZACAO DE DOCUMENTO ADMINISTRATIVODocumento - Formato A4"/>
    <n v="1"/>
    <n v="730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CATALOGACAO DE ITEM AVULSO/CSC0854397/0045-2026"/>
    <s v="N"/>
    <n v="2"/>
    <s v="S"/>
    <s v="Fiscalização"/>
    <s v="Salvador\BA"/>
    <s v="A"/>
    <s v="PA-LT2\CATALOGACAO DE ITEM AVULSO\A"/>
    <m/>
    <d v="2026-07-29T00:00:00"/>
    <d v="1899-12-30T09:43:30"/>
    <d v="2026-08-05T00:00:00"/>
    <d v="1899-12-30T06:56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INDEXACAO DE DOCUMENTO/CSC0854397/0045-2026"/>
    <s v="N"/>
    <n v="2"/>
    <s v="S"/>
    <s v="Fiscalização"/>
    <s v="Salvador\BA"/>
    <s v="A"/>
    <s v="PA-LT2\INDEXACAO DE DOCUMENTO\A"/>
    <m/>
    <d v="2026-07-29T00:00:00"/>
    <d v="1899-12-30T09:43:30"/>
    <d v="2026-08-05T00:00:00"/>
    <d v="1899-12-30T06:56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4397"/>
    <s v="F4Z2"/>
    <s v="RH/RBO/COA/CB"/>
    <n v="8"/>
    <n v="8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DIGITALIZACAO DE DOCUMENTO ADMINISTRATIVO/CSC0854397/0045-2026"/>
    <s v="N"/>
    <n v="2"/>
    <s v="S"/>
    <s v="Tabela"/>
    <s v="Salvador\BA"/>
    <s v="A"/>
    <s v="PA-LT2\DIGITALIZACAO DE DOCUMENTO ADMINISTRATIVO\A"/>
    <n v="4"/>
    <d v="2026-07-29T00:00:00"/>
    <d v="1899-12-30T09:43:30"/>
    <d v="2026-08-05T00:00:00"/>
    <d v="1899-12-30T06:56:00"/>
    <s v="Normal"/>
    <s v="FP"/>
    <s v=""/>
    <s v="DIGITALIZACAO DE DOCUMENTO ADMINISTRATIVODocumento - Formato A4"/>
    <n v="1"/>
    <n v="8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CATALOGACAO DE ITEM AVULSO/CSC0853365/0047-2026"/>
    <s v="N"/>
    <n v="2"/>
    <s v="S"/>
    <s v="Fiscalização"/>
    <s v="Salvador\BA"/>
    <s v="A"/>
    <s v="PA-LT2\CATALOGACAO DE ITEM AVULSO\A"/>
    <m/>
    <d v="2026-07-28T00:00:00"/>
    <d v="1899-12-30T09:41:00"/>
    <d v="2026-07-30T00:00:00"/>
    <d v="1899-12-30T14:41:00"/>
    <s v="Normal"/>
    <s v="NP"/>
    <s v=""/>
    <s v="CATALOGACAO DE ITEM AVULSOItem documental em caixa"/>
    <m/>
    <n v="13"/>
    <s v="2.2"/>
    <s v="Item avulso"/>
    <x v="5"/>
    <s v="TAQUIPESalvadorN/AN/A"/>
    <m/>
    <m/>
    <n v="110.63"/>
  </r>
  <r>
    <d v="2026-08-01T00:00:00"/>
    <s v="CO"/>
    <s v="PA-LT2"/>
    <s v="INDEXACAO DE DOCUMENTO"/>
    <s v="Documentação administrativ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INDEXACAO DE DOCUMENTO/CSC0853365/0047-2026"/>
    <s v="N"/>
    <n v="2"/>
    <s v="S"/>
    <s v="Fiscalização"/>
    <s v="Salvador\BA"/>
    <s v="A"/>
    <s v="PA-LT2\INDEXACAO DE DOCUMENTO\A"/>
    <m/>
    <d v="2026-07-28T00:00:00"/>
    <d v="1899-12-30T09:41:00"/>
    <d v="2026-07-30T00:00:00"/>
    <d v="1899-12-30T14:41:00"/>
    <s v="Normal"/>
    <s v="NP"/>
    <s v=""/>
    <s v="INDEXACAO DE DOCUMENTODocumentação administrativa"/>
    <m/>
    <n v="1.3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365"/>
    <s v="AAE9"/>
    <s v="SMS/SA/SAO/DENGE-DPI-DLCM-DTEN"/>
    <n v="1092"/>
    <n v="1092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DIGITALIZACAO DE DOCUMENTO ADMINISTRATIVO/CSC0853365/0047-2026"/>
    <s v="N"/>
    <n v="2"/>
    <s v="S"/>
    <s v="Tabela"/>
    <s v="Salvador\BA"/>
    <s v="A"/>
    <s v="PA-LT2\DIGITALIZACAO DE DOCUMENTO ADMINISTRATIVO\A"/>
    <n v="4"/>
    <d v="2026-07-28T00:00:00"/>
    <d v="1899-12-30T09:41:00"/>
    <d v="2026-07-30T00:00:00"/>
    <d v="1899-12-30T14:41:00"/>
    <s v="Normal"/>
    <s v="NP"/>
    <s v=""/>
    <s v="DIGITALIZACAO DE DOCUMENTO ADMINISTRATIVODocumento - Formato A4"/>
    <n v="1"/>
    <n v="1092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CATALOGACAO DE ITEM AVULSO/CSC0853037/0043-2026"/>
    <s v="N"/>
    <n v="2"/>
    <s v="S"/>
    <s v="Fiscalização"/>
    <s v="Salvador\BA"/>
    <s v="A"/>
    <s v="PA-LT2\CATALOGACAO DE ITEM AVULSO\A"/>
    <m/>
    <d v="2026-07-27T00:00:00"/>
    <d v="1899-12-30T16:33:59"/>
    <d v="2026-07-29T00:00:00"/>
    <d v="1899-12-30T14:12:00"/>
    <s v="Normal"/>
    <s v="NP"/>
    <s v=""/>
    <s v="CATALOGACAO DE ITEM AVULSOItem documental em caixa"/>
    <m/>
    <n v="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INDEXACAO DE DOCUMENTO/CSC0853037/0043-2026"/>
    <s v="N"/>
    <n v="2"/>
    <s v="S"/>
    <s v="Fiscalização"/>
    <s v="Salvador\BA"/>
    <s v="A"/>
    <s v="PA-LT2\INDEXACAO DE DOCUMENTO\A"/>
    <m/>
    <d v="2026-07-27T00:00:00"/>
    <d v="1899-12-30T16:33:59"/>
    <d v="2026-07-29T00:00:00"/>
    <d v="1899-12-30T14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37"/>
    <s v="AAE9"/>
    <s v="SMS/SA/SAO/DENGE-DPI-DLCM-DTEN"/>
    <n v="409"/>
    <n v="409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DIGITALIZACAO DE DOCUMENTO ADMINISTRATIVO/CSC0853037/0043-2026"/>
    <s v="N"/>
    <n v="2"/>
    <s v="S"/>
    <s v="Tabela"/>
    <s v="Salvador\BA"/>
    <s v="A"/>
    <s v="PA-LT2\DIGITALIZACAO DE DOCUMENTO ADMINISTRATIVO\A"/>
    <n v="4"/>
    <d v="2026-07-27T00:00:00"/>
    <d v="1899-12-30T16:33:59"/>
    <d v="2026-07-29T00:00:00"/>
    <d v="1899-12-30T14:12:00"/>
    <s v="Normal"/>
    <s v="NP"/>
    <s v=""/>
    <s v="DIGITALIZACAO DE DOCUMENTO ADMINISTRATIVODocumento - Formato A4"/>
    <n v="1"/>
    <n v="409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CATALOGACAO DE ITEM AVULSO/CSC0853026/0046-2026"/>
    <s v="N"/>
    <n v="2"/>
    <s v="S"/>
    <s v="Fiscalização"/>
    <s v="Salvador\BA"/>
    <s v="A"/>
    <s v="PA-LT2\CATALOGACAO DE ITEM AVULSO\A"/>
    <m/>
    <d v="2026-07-28T00:00:00"/>
    <d v="1899-12-30T09:34:00"/>
    <d v="2026-07-29T00:00:00"/>
    <d v="1899-12-30T10:56:35"/>
    <s v="Normal"/>
    <s v="NP"/>
    <s v=""/>
    <s v="CATALOGACAO DE ITEM AVULSOItem documental em caixa"/>
    <m/>
    <n v="1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INDEXACAO DE DOCUMENTO/CSC0853026/0046-2026"/>
    <s v="N"/>
    <n v="2"/>
    <s v="S"/>
    <s v="Fiscalização"/>
    <s v="Salvador\BA"/>
    <s v="A"/>
    <s v="PA-LT2\INDEXACAO DE DOCUMENTO\A"/>
    <m/>
    <d v="2026-07-28T00:00:00"/>
    <d v="1899-12-30T09:34:00"/>
    <d v="2026-07-29T00:00:00"/>
    <d v="1899-12-30T10:56:35"/>
    <s v="Normal"/>
    <s v="NP"/>
    <s v=""/>
    <s v="INDEXACAO DE DOCUMENTODocumentação administrativa"/>
    <m/>
    <n v="1.4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26"/>
    <s v="AAE9"/>
    <s v="SMS/SA/SAO/DENGE-DPI-DLCM-DTEN"/>
    <n v="1096"/>
    <n v="1096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DIGITALIZACAO DE DOCUMENTO ADMINISTRATIVO/CSC0853026/0046-2026"/>
    <s v="N"/>
    <n v="2"/>
    <s v="S"/>
    <s v="Tabela"/>
    <s v="Salvador\BA"/>
    <s v="A"/>
    <s v="PA-LT2\DIGITALIZACAO DE DOCUMENTO ADMINISTRATIVO\A"/>
    <n v="4"/>
    <d v="2026-07-28T00:00:00"/>
    <d v="1899-12-30T09:34:00"/>
    <d v="2026-07-29T00:00:00"/>
    <d v="1899-12-30T10:56:35"/>
    <s v="Normal"/>
    <s v="NP"/>
    <s v=""/>
    <s v="DIGITALIZACAO DE DOCUMENTO ADMINISTRATIVODocumento - Formato A4"/>
    <n v="1"/>
    <n v="1096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CATALOGACAO DE ITEM AVULSO/CSC0825054/0035-2026"/>
    <s v="N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INDEXACAO DE DOCUMENTO/CSC0825054/0035-2026"/>
    <s v="N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DIGITALIZACAO DE DOCUMENTO ADMINISTRATIVO/CSC0825054/0035-2026"/>
    <s v="N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CATALOGACAO DE ITEM AVULSO/CSC0825054/0035-2026"/>
    <s v="S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FDM definido"/>
    <m/>
    <s v=""/>
    <s v="CATALOGACAO DE ITEM AVULSOItem documental em caixa"/>
    <m/>
    <n v="1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INDEXACAO DE DOCUMENTO/CSC0825054/0035-2026"/>
    <s v="S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FDM definido"/>
    <m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6"/>
    <n v="5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DIGITALIZACAO DE DOCUMENTO ADMINISTRATIVO/CSC0825054/0035-2026"/>
    <s v="S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FDM definido"/>
    <m/>
    <s v=""/>
    <s v="DIGITALIZACAO DE DOCUMENTO ADMINISTRATIVODocumento - Formato A4"/>
    <n v="1"/>
    <n v="5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CATALOGACAO DE ITEM AVULSO/CSC0811759/0028-2026"/>
    <s v="N"/>
    <n v="2"/>
    <s v="S"/>
    <s v="Fiscalização"/>
    <s v="Salvador\BA"/>
    <s v="A"/>
    <s v="PA-LT2\CATALOGACAO DE ITEM AVULSO\A"/>
    <m/>
    <d v="2026-06-03T00:00:00"/>
    <d v="1899-12-30T15:23:00"/>
    <d v="2026-07-29T00:00:00"/>
    <d v="1899-12-30T12:36:00"/>
    <s v="Normal"/>
    <s v="NP"/>
    <s v=""/>
    <s v="CATALOGACAO DE ITEM AVULSOItem documental em caixa"/>
    <m/>
    <n v="16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INDEXACAO DE DOCUMENTO/CSC0811759/0028-2026"/>
    <s v="N"/>
    <n v="2"/>
    <s v="S"/>
    <s v="Fiscalização"/>
    <s v="Salvador\BA"/>
    <s v="A"/>
    <s v="PA-LT2\INDEXACAO DE DOCUMENTO\A"/>
    <m/>
    <d v="2026-06-03T00:00:00"/>
    <d v="1899-12-30T15:23:00"/>
    <d v="2026-07-29T00:00:00"/>
    <d v="1899-12-30T12:36:00"/>
    <s v="Normal"/>
    <s v="NP"/>
    <s v=""/>
    <s v="INDEXACAO DE DOCUMENTODocumentação administrativa"/>
    <m/>
    <n v="1.6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565"/>
    <n v="2565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DIGITALIZACAO DE DOCUMENTO ADMINISTRATIVO/CSC0854882/0048-2026"/>
    <s v="N"/>
    <n v="2"/>
    <s v="S"/>
    <s v="Tabela"/>
    <s v="Salvador\BA"/>
    <s v="A"/>
    <s v="PA-LT2\DIGITALIZACAO DE DOCUMENTO ADMINISTRATIVO\A"/>
    <n v="4"/>
    <d v="2026-07-29T00:00:00"/>
    <d v="1899-12-30T14:39:00"/>
    <d v="2026-08-03T00:00:00"/>
    <d v="1899-12-30T14:40:00"/>
    <s v="Normal"/>
    <s v="NP"/>
    <s v=""/>
    <s v="DIGITALIZACAO DE DOCUMENTO ADMINISTRATIVODocumento - Formato A4"/>
    <n v="1"/>
    <n v="2565"/>
    <s v="2.9"/>
    <s v="UD"/>
    <x v="4"/>
    <s v="TAQUIPESalvadorN/AN/A"/>
    <m/>
    <m/>
    <n v="260.13"/>
  </r>
  <r>
    <d v="2026-08-01T00:00:00"/>
    <s v="CO"/>
    <s v="PA-LT2"/>
    <s v="MATERIAL PARA ARQUIVAMENTO"/>
    <s v="Kit de material"/>
    <s v="ServiceNow"/>
    <s v="CSC0847689"/>
    <s v="GMUA"/>
    <s v="COMPARTILHADO/SC/SID"/>
    <n v="80"/>
    <n v="80"/>
    <s v="000027/2026"/>
    <d v="2026-07-20T11:22:10"/>
    <d v="2026-07-27T11:22:00"/>
    <d v="2026-07-20T14:43:22"/>
    <d v="2026-07-20T14:43:22"/>
    <m/>
    <s v="RFT"/>
    <s v="C.T. SSEBPASSÉ"/>
    <m/>
    <s v="ATENDIMENTO NÃO CONCLUIDO POR IMPACTO DO CLIENTE "/>
    <s v="TAQUIPE"/>
    <n v="2011"/>
    <s v="Salvador"/>
    <s v="BA"/>
    <s v="Falso"/>
    <m/>
    <x v="3"/>
    <s v="N/A"/>
    <s v="N/A"/>
    <s v="N/A"/>
    <s v="MATERIAL PARA ARQUIVAMENTO/CSC0847689/000027/2026"/>
    <s v="N"/>
    <n v="1"/>
    <s v="S"/>
    <s v="Tabela"/>
    <s v="Salvador\BA"/>
    <s v="A"/>
    <s v="PA-LT2\MATERIAL PARA ARQUIVAMENTO\A"/>
    <n v="2"/>
    <d v="2026-07-20T00:00:00"/>
    <d v="1899-12-30T14:43:22"/>
    <d v="2026-07-20T00:00:00"/>
    <d v="1899-12-30T14:43:22"/>
    <s v="Normal"/>
    <s v="NP"/>
    <s v=""/>
    <s v="MATERIAL PARA ARQUIVAMENTOKit de material"/>
    <m/>
    <m/>
    <s v="N/A"/>
    <s v="kit de material"/>
    <x v="2"/>
    <s v="TAQUIPESalvadorN/AN/A"/>
    <m/>
    <m/>
    <n v="0"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INDEXACAO DE DOCUMENTO/CSC0854882/0048-2026"/>
    <s v="N"/>
    <n v="2"/>
    <s v="S"/>
    <s v="Fiscalização"/>
    <s v="Salvador\BA"/>
    <s v="A"/>
    <s v="PA-LT2\INDEXACAO DE DOCUMENTO\A"/>
    <m/>
    <d v="2026-07-29T00:00:00"/>
    <d v="1899-12-30T14:39:00"/>
    <d v="2026-08-03T00:00:00"/>
    <d v="1899-12-30T14:40:00"/>
    <s v="Normal"/>
    <s v="NP"/>
    <s v=""/>
    <s v="INDEXACAO DE DOCUMENTODocumentação administrativa"/>
    <m/>
    <n v="3.3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425"/>
    <n v="2425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8-24T00:00:00"/>
    <d v="1899-12-30T14:51:00"/>
    <s v="FDM definido"/>
    <m/>
    <s v=""/>
    <s v="DIGITALIZACAO DE DOCUMENTO ADMINISTRATIVODocumento - Formato A4"/>
    <n v="1"/>
    <n v="2425"/>
    <s v="2.9"/>
    <s v="UD"/>
    <x v="4"/>
    <s v="TAQUIPESalvadorN/AN/A"/>
    <m/>
    <m/>
    <n v="247.16"/>
  </r>
  <r>
    <d v="2026-08-01T00:00:00"/>
    <s v="CO"/>
    <s v="PA-LT2"/>
    <s v="MATERIAL PARA ARQUIVAMENTO"/>
    <s v="Kit de material"/>
    <s v="ServiceNow"/>
    <s v="CSC0846393"/>
    <s v="GICO"/>
    <s v="TAR/PC/REC"/>
    <n v="200"/>
    <n v="200"/>
    <s v="000026/2026"/>
    <d v="2026-07-17T07:52:26"/>
    <d v="2026-07-24T08:00:00"/>
    <d v="2026-07-17T16:19:00"/>
    <d v="2026-07-23T11:41:00"/>
    <m/>
    <m/>
    <s v="EDIRN"/>
    <m/>
    <m/>
    <s v="EDIRN"/>
    <m/>
    <s v="Natal"/>
    <s v="RN"/>
    <s v="Falso"/>
    <m/>
    <x v="3"/>
    <s v="N/A"/>
    <s v="N/A"/>
    <s v="N/A"/>
    <s v="MATERIAL PARA ARQUIVAMENTO/CSC0846393/000026/2026"/>
    <s v="N"/>
    <n v="1"/>
    <s v="S"/>
    <s v="Tabela"/>
    <s v="Natal\RN"/>
    <s v="C"/>
    <s v="PA-LT2\MATERIAL PARA ARQUIVAMENTO\C"/>
    <n v="3"/>
    <d v="2026-07-17T00:00:00"/>
    <d v="1899-12-30T16:19:00"/>
    <d v="2026-07-23T00:00:00"/>
    <d v="1899-12-30T11:41:00"/>
    <s v="Normal"/>
    <s v="FP"/>
    <s v=""/>
    <s v="MATERIAL PARA ARQUIVAMENTOKit de material"/>
    <m/>
    <m/>
    <s v="N/A"/>
    <s v="kit de material"/>
    <x v="2"/>
    <s v="EDIRNNatalN/AN/A"/>
    <m/>
    <m/>
    <n v="0"/>
  </r>
  <r>
    <d v="2026-07-27T00:00:00"/>
    <s v="CO"/>
    <s v="PA-LT2"/>
    <s v="CATALOGACAO DE ITEM AVULSO"/>
    <s v="Item documental em caix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CATALOGACAO DE ITEM AVULSO/CSC0870067/0069-2026"/>
    <s v="N"/>
    <n v="2"/>
    <s v="S"/>
    <s v="Fiscalização"/>
    <s v="Salvador\BA"/>
    <s v="A"/>
    <s v="PA-LT2\CATALOGACAO DE ITEM AVULSO\A"/>
    <m/>
    <d v="2026-08-20T00:00:00"/>
    <d v="1899-12-30T14:08:00"/>
    <d v="2026-08-24T00:00:00"/>
    <d v="1899-12-30T08:32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INDEXACAO DE DOCUMENTO/CSC0870067/0069-2026"/>
    <s v="N"/>
    <n v="2"/>
    <s v="S"/>
    <s v="Fiscalização"/>
    <s v="Salvador\BA"/>
    <s v="A"/>
    <s v="PA-LT2\INDEXACAO DE DOCUMENTO\A"/>
    <m/>
    <d v="2026-08-20T00:00:00"/>
    <d v="1899-12-30T14:08:00"/>
    <d v="2026-08-24T00:00:00"/>
    <d v="1899-12-30T08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70067"/>
    <s v="F4Z2"/>
    <s v="RH/RBO/COA/CB"/>
    <n v="5"/>
    <n v="5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DIGITALIZACAO DE DOCUMENTO ADMINISTRATIVO/CSC0870067/0069-2026"/>
    <s v="N"/>
    <n v="2"/>
    <s v="S"/>
    <s v="Tabela"/>
    <s v="Salvador\BA"/>
    <s v="A"/>
    <s v="PA-LT2\DIGITALIZACAO DE DOCUMENTO ADMINISTRATIVO\A"/>
    <n v="4"/>
    <d v="2026-08-20T00:00:00"/>
    <d v="1899-12-30T14:08:00"/>
    <d v="2026-08-24T00:00:00"/>
    <d v="1899-12-30T08:32:00"/>
    <s v="Normal"/>
    <s v="NP"/>
    <s v=""/>
    <s v="DIGITALIZACAO DE DOCUMENTO ADMINISTRATIVODocumento - Formato A4"/>
    <n v="1"/>
    <n v="5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CATALOGACAO DE ITEM AVULSO/CSC0867283/0065-2026"/>
    <s v="N"/>
    <n v="2"/>
    <s v="S"/>
    <s v="Fiscalização"/>
    <s v="Salvador\BA"/>
    <s v="A"/>
    <s v="PA-LT2\CATALOGACAO DE ITEM AVULSO\A"/>
    <m/>
    <d v="2026-08-18T00:00:00"/>
    <d v="1899-12-30T15:51:00"/>
    <d v="2026-08-19T00:00:00"/>
    <d v="1899-12-30T08:12:00"/>
    <s v="Normal"/>
    <s v="NP"/>
    <s v=""/>
    <s v="CATALOGACAO DE ITEM AVULSOItem documental em caixa"/>
    <m/>
    <n v="9"/>
    <s v="2.2"/>
    <s v="Item avulso"/>
    <x v="5"/>
    <s v="TAQUIPESalvadorN/AN/A"/>
    <m/>
    <m/>
    <n v="76.400000000000006"/>
  </r>
  <r>
    <d v="2026-07-27T00:00:00"/>
    <s v="CO"/>
    <s v="PA-LT2"/>
    <s v="INDEXACAO DE DOCUMENTO"/>
    <s v="Documentação administrativ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INDEXACAO DE DOCUMENTO/CSC0867283/0065-2026"/>
    <s v="N"/>
    <n v="2"/>
    <s v="S"/>
    <s v="Fiscalização"/>
    <s v="Salvador\BA"/>
    <s v="A"/>
    <s v="PA-LT2\INDEXACAO DE DOCUMENTO\A"/>
    <m/>
    <d v="2026-08-18T00:00:00"/>
    <d v="1899-12-30T15:51:00"/>
    <d v="2026-08-19T00:00:00"/>
    <d v="1899-12-30T08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283"/>
    <s v="AAE9"/>
    <s v="SMS/SA/SAO/DENGE-DPI-DLCM-DTEN"/>
    <n v="754"/>
    <n v="754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DIGITALIZACAO DE DOCUMENTO ADMINISTRATIVO/CSC0867283/0065-2026"/>
    <s v="N"/>
    <n v="2"/>
    <s v="S"/>
    <s v="Tabela"/>
    <s v="Salvador\BA"/>
    <s v="A"/>
    <s v="PA-LT2\DIGITALIZACAO DE DOCUMENTO ADMINISTRATIVO\A"/>
    <n v="4"/>
    <d v="2026-08-18T00:00:00"/>
    <d v="1899-12-30T15:51:00"/>
    <d v="2026-08-19T00:00:00"/>
    <d v="1899-12-30T08:12:00"/>
    <s v="Normal"/>
    <s v="NP"/>
    <s v=""/>
    <s v="DIGITALIZACAO DE DOCUMENTO ADMINISTRATIVODocumento - Formato A4"/>
    <n v="1"/>
    <n v="754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CATALOGACAO DE ITEM AVULSO/CSC0867179/0061-2026"/>
    <s v="N"/>
    <n v="2"/>
    <s v="S"/>
    <s v="Fiscalização"/>
    <s v="Salvador\BA"/>
    <s v="A"/>
    <s v="PA-LT2\CATALOGACAO DE ITEM AVULSO\A"/>
    <m/>
    <d v="2026-08-17T00:00:00"/>
    <d v="1899-12-30T08:26:00"/>
    <d v="2026-08-17T00:00:00"/>
    <d v="1899-12-30T13:59:00"/>
    <s v="Normal"/>
    <s v="NP"/>
    <s v=""/>
    <s v="CATALOGACAO DE ITEM AVULSOItem documental em caixa"/>
    <m/>
    <n v="8"/>
    <s v="2.2"/>
    <s v="Item avulso"/>
    <x v="5"/>
    <s v="TAQUIPESalvadorN/AN/A"/>
    <m/>
    <m/>
    <n v="63"/>
  </r>
  <r>
    <d v="2026-07-27T00:00:00"/>
    <s v="CO"/>
    <s v="PA-LT2"/>
    <s v="INDEXACAO DE DOCUMENTO"/>
    <s v="Documentação administrativ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INDEXACAO DE DOCUMENTO/CSC0867179/0061-2026"/>
    <s v="N"/>
    <n v="2"/>
    <s v="S"/>
    <s v="Fiscalização"/>
    <s v="Salvador\BA"/>
    <s v="A"/>
    <s v="PA-LT2\INDEXACAO DE DOCUMENTO\A"/>
    <m/>
    <d v="2026-08-17T00:00:00"/>
    <d v="1899-12-30T08:26:00"/>
    <d v="2026-08-17T00:00:00"/>
    <d v="1899-12-30T13:5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179"/>
    <s v="AAE9"/>
    <s v="SMS/SA/SAO/DENGE-DPI-DLCM-DTEN"/>
    <n v="621"/>
    <n v="621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DIGITALIZACAO DE DOCUMENTO ADMINISTRATIVO/CSC0867179/0061-2026"/>
    <s v="N"/>
    <n v="2"/>
    <s v="S"/>
    <s v="Tabela"/>
    <s v="Salvador\BA"/>
    <s v="A"/>
    <s v="PA-LT2\DIGITALIZACAO DE DOCUMENTO ADMINISTRATIVO\A"/>
    <n v="4"/>
    <d v="2026-08-17T00:00:00"/>
    <d v="1899-12-30T08:26:00"/>
    <d v="2026-08-17T00:00:00"/>
    <d v="1899-12-30T13:59:00"/>
    <s v="Normal"/>
    <s v="NP"/>
    <s v=""/>
    <s v="DIGITALIZACAO DE DOCUMENTO ADMINISTRATIVODocumento - Formato A4"/>
    <n v="1"/>
    <n v="62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5478/0058-2026"/>
    <s v="N"/>
    <n v="2"/>
    <s v="S"/>
    <s v="Fiscalização"/>
    <s v="Salvador\BA"/>
    <s v="A"/>
    <s v="PA-LT2\INDEXACAO DE DOCUMENTO\A"/>
    <m/>
    <d v="2026-08-13T00:00:00"/>
    <d v="1899-12-30T13:27:53"/>
    <d v="2026-08-20T00:00:00"/>
    <d v="1899-12-30T10:07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CATALOGACAO DE ITEM AVULSO/CSC0856319/0050-2026"/>
    <s v="N"/>
    <n v="2"/>
    <s v="S"/>
    <s v="Fiscalização"/>
    <s v="Salvador\BA"/>
    <s v="A"/>
    <s v="PA-LT2\CATALOGACAO DE ITEM AVULSO\A"/>
    <m/>
    <d v="2026-07-31T00:00:00"/>
    <d v="1899-12-30T11:23:00"/>
    <d v="2026-08-04T00:00:00"/>
    <d v="1899-12-30T14:51:00"/>
    <s v="Normal"/>
    <s v="NP"/>
    <s v=""/>
    <s v="CATALOGACAO DE ITEM AVULSOItem documental em caixa"/>
    <m/>
    <n v="59"/>
    <s v="2.2"/>
    <s v="Item avulso"/>
    <x v="5"/>
    <s v="TAQUIPESalvadorN/AN/A"/>
    <m/>
    <m/>
    <n v="457.78000000000003"/>
  </r>
  <r>
    <d v="2026-07-27T00:00:00"/>
    <s v="CO"/>
    <s v="PA-LT2"/>
    <s v="INDEXACAO DE DOCUMENTO"/>
    <s v="Documentação administrativ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INDEXACAO DE DOCUMENTO/CSC0856319/0050-2026"/>
    <s v="N"/>
    <n v="2"/>
    <s v="S"/>
    <s v="Fiscalização"/>
    <s v="Salvador\BA"/>
    <s v="A"/>
    <s v="PA-LT2\INDEXACAO DE DOCUMENTO\A"/>
    <m/>
    <d v="2026-07-31T00:00:00"/>
    <d v="1899-12-30T11:23:00"/>
    <d v="2026-08-04T00:00:00"/>
    <d v="1899-12-30T14:51:00"/>
    <s v="Normal"/>
    <s v="NP"/>
    <s v=""/>
    <s v="INDEXACAO DE DOCUMENTODocumentação administrativa"/>
    <m/>
    <n v="5.9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9"/>
    <s v="EF13"/>
    <s v="COMPARTILHADO/SC/SID"/>
    <n v="2601"/>
    <n v="2601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DIGITALIZACAO DE DOCUMENTO ADMINISTRATIVO/CSC0856319/0050-2026"/>
    <s v="N"/>
    <n v="2"/>
    <s v="S"/>
    <s v="Tabela"/>
    <s v="Salvador\BA"/>
    <s v="A"/>
    <s v="PA-LT2\DIGITALIZACAO DE DOCUMENTO ADMINISTRATIVO\A"/>
    <n v="4"/>
    <d v="2026-07-31T00:00:00"/>
    <d v="1899-12-30T11:23:00"/>
    <d v="2026-08-04T00:00:00"/>
    <d v="1899-12-30T14:51:00"/>
    <s v="Normal"/>
    <s v="NP"/>
    <s v=""/>
    <s v="DIGITALIZACAO DE DOCUMENTO ADMINISTRATIVODocumento - Formato A4"/>
    <n v="1"/>
    <n v="2601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CATALOGACAO DE ITEM AVULSO/CSC0856318/0049-2026"/>
    <s v="N"/>
    <n v="2"/>
    <s v="S"/>
    <s v="Fiscalização"/>
    <s v="Salvador\BA"/>
    <s v="A"/>
    <s v="PA-LT2\CATALOGACAO DE ITEM AVULSO\A"/>
    <m/>
    <d v="2026-07-31T00:00:00"/>
    <d v="1899-12-30T11:18:00"/>
    <d v="2026-08-04T00:00:00"/>
    <d v="1899-12-30T08:08:00"/>
    <s v="Normal"/>
    <s v="NP"/>
    <s v=""/>
    <s v="CATALOGACAO DE ITEM AVULSOItem documental em caixa"/>
    <m/>
    <n v="49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INDEXACAO DE DOCUMENTO/CSC0856318/0049-2026"/>
    <s v="N"/>
    <n v="2"/>
    <s v="S"/>
    <s v="Fiscalização"/>
    <s v="Salvador\BA"/>
    <s v="A"/>
    <s v="PA-LT2\INDEXACAO DE DOCUMENTO\A"/>
    <m/>
    <d v="2026-07-31T00:00:00"/>
    <d v="1899-12-30T11:18:00"/>
    <d v="2026-08-04T00:00:00"/>
    <d v="1899-12-30T08:08:00"/>
    <s v="Normal"/>
    <s v="NP"/>
    <s v=""/>
    <s v="INDEXACAO DE DOCUMENTODocumentação administrativa"/>
    <m/>
    <n v="4.900000000000000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8"/>
    <s v="EF13"/>
    <s v="COMPARTILHADO/SC/SID"/>
    <n v="1858"/>
    <n v="1858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DIGITALIZACAO DE DOCUMENTO ADMINISTRATIVO/CSC0856318/0049-2026"/>
    <s v="N"/>
    <n v="2"/>
    <s v="S"/>
    <s v="Tabela"/>
    <s v="Salvador\BA"/>
    <s v="A"/>
    <s v="PA-LT2\DIGITALIZACAO DE DOCUMENTO ADMINISTRATIVO\A"/>
    <n v="4"/>
    <d v="2026-07-31T00:00:00"/>
    <d v="1899-12-30T11:18:00"/>
    <d v="2026-08-04T00:00:00"/>
    <d v="1899-12-30T08:08:00"/>
    <s v="Normal"/>
    <s v="NP"/>
    <s v=""/>
    <s v="DIGITALIZACAO DE DOCUMENTO ADMINISTRATIVODocumento - Formato A4"/>
    <n v="1"/>
    <n v="1858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CATALOGACAO DE ITEM AVULSO/CSC0854882/0048-2026"/>
    <s v="N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4:38:00"/>
    <s v="Normal"/>
    <s v="NP"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4:38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1610"/>
    <n v="1610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4:38:00"/>
    <s v="FDM definido"/>
    <m/>
    <s v=""/>
    <s v="DIGITALIZACAO DE DOCUMENTO ADMINISTRATIVODocumento - Formato A4"/>
    <n v="1"/>
    <n v="161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6:24:00"/>
    <s v="FDM definido"/>
    <m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6:24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130"/>
    <n v="2130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6:24:00"/>
    <s v="FDM definido"/>
    <m/>
    <s v=""/>
    <s v="DIGITALIZACAO DE DOCUMENTO ADMINISTRATIVODocumento - Formato A4"/>
    <n v="1"/>
    <n v="213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24T00:00:00"/>
    <d v="1899-12-30T14:51:00"/>
    <s v="FDM definido"/>
    <m/>
    <s v=""/>
    <s v="CATALOGACAO DE ITEM AVULSOItem documental em caixa"/>
    <m/>
    <n v="36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8-24T00:00:00"/>
    <d v="1899-12-30T14:51:00"/>
    <s v="FDM definido"/>
    <m/>
    <s v=""/>
    <s v="INDEXACAO DE DOCUMENTODocumentação administrativa"/>
    <m/>
    <n v="3.6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03T00:00:00"/>
    <d v="1899-12-30T14:40:00"/>
    <s v="FDM definido"/>
    <m/>
    <s v=""/>
    <s v="CATALOGACAO DE ITEM AVULSOItem documental em caixa"/>
    <m/>
    <n v="33"/>
    <s v="2.2"/>
    <s v="Item avulso"/>
    <x v="5"/>
    <s v="TAQUIPESalvadorN/AN/A"/>
    <m/>
    <m/>
    <m/>
  </r>
  <r>
    <d v="2026-08-03T00:00:00"/>
    <s v="CO"/>
    <s v="PA-LT2"/>
    <s v="CATALOGACAO DE ITEM AVULSO"/>
    <s v="Item documental em caix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5478/0058-2026"/>
    <s v="N"/>
    <n v="2"/>
    <s v="S"/>
    <s v="Fiscalização"/>
    <s v="Salvador\BA"/>
    <s v="A"/>
    <s v="PA-LT2\CATALOGACAO DE ITEM AVULSO\A"/>
    <m/>
    <d v="2026-08-13T00:00:00"/>
    <d v="1899-12-30T13:27:53"/>
    <d v="2026-08-20T00:00:00"/>
    <d v="1899-12-30T10:07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1679C-637B-45D5-91AB-03A4640C97B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P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td._x000a_Atendida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C8077-CCA3-4A41-ACE5-A15E7C294C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Exec" fld="4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1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6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4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50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18" xr16:uid="{B835A412-8ABD-4F1C-ACFE-1E0CC14434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backgroundRefresh="0" connectionId="48" xr16:uid="{742C0DB7-6A65-4755-9236-E984DA2F9378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4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5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9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4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5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1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3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0" xr16:uid="{346AD634-4F13-439C-B8E1-81310887B203}" autoFormatId="16" applyNumberFormats="0" applyBorderFormats="0" applyFontFormats="0" applyPatternFormats="0" applyAlignmentFormats="0" applyWidthHeightFormats="0">
  <queryTableRefresh nextId="98">
    <queryTableFields count="57">
      <queryTableField id="3" name="Período_x000a_faturamento" tableColumnId="3"/>
      <queryTableField id="4" name="Situação" tableColumnId="4"/>
      <queryTableField id="5" name="Contrato" tableColumnId="5"/>
      <queryTableField id="7" name="Descrição da atividade" tableColumnId="7"/>
      <queryTableField id="8" name="Item" tableColumnId="8"/>
      <queryTableField id="9" name="Aplicação" tableColumnId="9"/>
      <queryTableField id="10" name="Código da_x000a_solicitação" tableColumnId="10"/>
      <queryTableField id="11" name="Chave_x000a_solicitante" tableColumnId="11"/>
      <queryTableField id="15" name="Gerência solicitante" tableColumnId="15"/>
      <queryTableField id="16" name="Qtd._x000a_Solicitada" tableColumnId="16"/>
      <queryTableField id="21" name="Qtd._x000a_Atendida" tableColumnId="21"/>
      <queryTableField id="17" name="Código OS" tableColumnId="17"/>
      <queryTableField id="39" name="Data solicitação" tableColumnId="39"/>
      <queryTableField id="14" name="Prazo_x000a_aplicação" tableColumnId="14"/>
      <queryTableField id="18" name="D. abertura" tableColumnId="18"/>
      <queryTableField id="19" name="D. fechamento" tableColumnId="19"/>
      <queryTableField id="20" name="Prazo combinado" tableColumnId="20"/>
      <queryTableField id="22" name="Obs. Sigla" tableColumnId="22"/>
      <queryTableField id="23" name="Localidade" tableColumnId="23"/>
      <queryTableField id="24" name="Comentários" tableColumnId="24"/>
      <queryTableField id="25" name="Observações" tableColumnId="25"/>
      <queryTableField id="47" name="Centro" tableColumnId="40"/>
      <queryTableField id="88" name="Código Centro" tableColumnId="49"/>
      <queryTableField id="48" name="Município" tableColumnId="41"/>
      <queryTableField id="49" name="UF" tableColumnId="42"/>
      <queryTableField id="50" name="ValidarGalpao" tableColumnId="43"/>
      <queryTableField id="76" name="ObsSiglaGalpao" tableColumnId="6"/>
      <queryTableField id="52" name="Contrato.1" tableColumnId="45"/>
      <queryTableField id="53" name="Galpão" tableColumnId="46"/>
      <queryTableField id="54" name="Galpãp_Cidade" tableColumnId="47"/>
      <queryTableField id="55" name="Galpãp_UF" tableColumnId="48"/>
      <queryTableField id="56" name="ColunaConcatenadaCalculoFDN" tableColumnId="1"/>
      <queryTableField id="57" name="CalculoFDM" tableColumnId="2"/>
      <queryTableField id="62" name="Ref. FDM" tableColumnId="12"/>
      <queryTableField id="63" name="Ref. QExec" tableColumnId="13"/>
      <queryTableField id="64" name="Ref. prazo" tableColumnId="26"/>
      <queryTableField id="65" name="codContDataMuniUF" tableColumnId="27"/>
      <queryTableField id="66" name="Grupo.1" tableColumnId="28"/>
      <queryTableField id="67" name="codPrazoContrato" tableColumnId="29"/>
      <queryTableField id="68" name="tabelaPrazoContrato.Prazo" tableColumnId="30"/>
      <queryTableField id="69" name="Data Abertura" tableColumnId="31"/>
      <queryTableField id="70" name="Hora Abertura" tableColumnId="32"/>
      <queryTableField id="71" name="Data Fechamento" tableColumnId="33"/>
      <queryTableField id="72" name="Hora Fechamento" tableColumnId="34"/>
      <queryTableField id="73" name="Classificação FDM" tableColumnId="35"/>
      <queryTableField id="74" name="Status Prazo" tableColumnId="36"/>
      <queryTableField id="75" name="LOG SLA" tableColumnId="37"/>
      <queryTableField id="80" name="cod_Tabela_FC" tableColumnId="38"/>
      <queryTableField id="85" name="FC" tableColumnId="52"/>
      <queryTableField id="87" name="QExec" tableColumnId="44"/>
      <queryTableField id="92" name="Item PPU" tableColumnId="51"/>
      <queryTableField id="86" name="Unidade" tableColumnId="53"/>
      <queryTableField id="90" name="Linha de serviço PPU" tableColumnId="50"/>
      <queryTableField id="94" name="codOrigemDestino" tableColumnId="54"/>
      <queryTableField id="95" name="Origem_Destino.KM" tableColumnId="55"/>
      <queryTableField id="96" name="KM Adicional" tableColumnId="56"/>
      <queryTableField id="97" name="QExecAgrupado" tableColumnId="57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3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286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0" tableType="queryTable" totalsRowShown="0">
  <autoFilter ref="A1:AF10" xr:uid="{C63C600B-4B5C-4339-B54E-388097CDB112}"/>
  <tableColumns count="32">
    <tableColumn id="1" xr3:uid="{85053557-C43A-4EAE-9CEE-17146A208501}" uniqueName="1" name="Contrato.1" queryTableFieldId="1" dataDxfId="285"/>
    <tableColumn id="2" xr3:uid="{9ED98D35-AB4E-4664-AC17-4DD5DD4C3A84}" uniqueName="2" name="Descrição da atividade" queryTableFieldId="2" dataDxfId="284"/>
    <tableColumn id="3" xr3:uid="{0F89E23E-0A01-4C40-960A-32CD9A4C05EF}" uniqueName="3" name="Item" queryTableFieldId="3" dataDxfId="283"/>
    <tableColumn id="4" xr3:uid="{CF678208-1CF1-4CD2-B9AA-67EE8AA863CD}" uniqueName="4" name="Aplicação" queryTableFieldId="4" dataDxfId="282"/>
    <tableColumn id="5" xr3:uid="{A619AE41-82C5-413E-B5B2-7AC785B5F8C8}" uniqueName="5" name="Código da_x000a_solicitação" queryTableFieldId="5" dataDxfId="281"/>
    <tableColumn id="6" xr3:uid="{58A22C71-B55B-4C72-B05C-7A69051971C1}" uniqueName="6" name="Data solicitação" queryTableFieldId="6" dataDxfId="280"/>
    <tableColumn id="7" xr3:uid="{9F80AB7E-578E-48B8-8BB5-1B0155790768}" uniqueName="7" name="Gerência solicitante" queryTableFieldId="7" dataDxfId="279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78"/>
    <tableColumn id="10" xr3:uid="{C25451D7-0449-4423-A967-0F80296AAEFA}" uniqueName="10" name="D. abertura" queryTableFieldId="10" dataDxfId="277"/>
    <tableColumn id="11" xr3:uid="{C0623302-40DB-4E8D-B7EB-3ADC7F7219B0}" uniqueName="11" name="D. fechamento" queryTableFieldId="11" dataDxfId="276"/>
    <tableColumn id="12" xr3:uid="{60351070-BA5B-4CB0-AD91-56B9A0FB2ED3}" uniqueName="12" name="Prazo combinado" queryTableFieldId="12" dataDxfId="275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74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73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72"/>
    <tableColumn id="20" xr3:uid="{8E19ECB1-B7B9-4180-B8CE-AB5E328F31D3}" uniqueName="20" name="Município - Origem" queryTableFieldId="20" dataDxfId="271"/>
    <tableColumn id="21" xr3:uid="{C218183E-DA81-4B30-8E90-737193EEC001}" uniqueName="21" name="UF - Origem" queryTableFieldId="21" dataDxfId="270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69"/>
    <tableColumn id="24" xr3:uid="{BF7401DF-08FB-484D-BCBA-1106393E07BA}" uniqueName="24" name="UF - Destino" queryTableFieldId="24" dataDxfId="268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67"/>
    <tableColumn id="29" xr3:uid="{57A9229D-184F-4FF4-B395-ACE67240A87D}" uniqueName="29" name="Centro" queryTableFieldId="29" dataDxfId="266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65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6" tableType="queryTable" totalsRowShown="0">
  <autoFilter ref="A1:R6" xr:uid="{9A295756-F296-4D71-BC38-2C2A6DBA03EA}"/>
  <tableColumns count="18">
    <tableColumn id="1" xr3:uid="{A7B6D135-2005-4823-A30A-96FEB9484A56}" uniqueName="1" name="Contrato.1" queryTableFieldId="1" dataDxfId="264"/>
    <tableColumn id="2" xr3:uid="{50035D7A-B6A4-4D62-8331-4E58AC504EC1}" uniqueName="2" name="Descrição da atividade" queryTableFieldId="2" dataDxfId="263"/>
    <tableColumn id="3" xr3:uid="{34EDF417-41A2-4D4B-AB20-1A052583990C}" uniqueName="3" name="Item" queryTableFieldId="3" dataDxfId="262"/>
    <tableColumn id="4" xr3:uid="{32A89F30-6305-4386-98A2-39220DCEC91C}" uniqueName="4" name="Data solicitação" queryTableFieldId="4" dataDxfId="261"/>
    <tableColumn id="5" xr3:uid="{9E739AD6-EFDA-4731-B37A-7B082A26DDE5}" uniqueName="5" name="Gerência solicitante" queryTableFieldId="5" dataDxfId="260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59"/>
    <tableColumn id="8" xr3:uid="{1C721BB5-7194-417D-91D1-247CBA11E844}" uniqueName="8" name="Localidade - Origem" queryTableFieldId="8" dataDxfId="258"/>
    <tableColumn id="9" xr3:uid="{DE034203-3D12-411F-BDA8-48E557A5260A}" uniqueName="9" name="Município - Origem" queryTableFieldId="9" dataDxfId="257"/>
    <tableColumn id="10" xr3:uid="{8F5341EA-1FF8-4D65-9ADC-CB989728EA29}" uniqueName="10" name="UF - Origem" queryTableFieldId="10" dataDxfId="256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55"/>
    <tableColumn id="13" xr3:uid="{89B628C0-EBBB-40E7-BF2B-2B6597B99019}" uniqueName="13" name="UF - Destino" queryTableFieldId="13" dataDxfId="254"/>
    <tableColumn id="14" xr3:uid="{31BC5A65-D96E-4859-82EE-B23FD69DE33A}" uniqueName="14" name="KM Adicional" queryTableFieldId="14"/>
    <tableColumn id="15" xr3:uid="{43013EF5-6B3A-4664-9FC6-3638160B7A24}" uniqueName="15" name="Unidade" queryTableFieldId="15" dataDxfId="253"/>
    <tableColumn id="16" xr3:uid="{00265D60-A6AF-4BA7-B9D7-EA75C02C0830}" uniqueName="16" name="Centro" queryTableFieldId="16" dataDxfId="252"/>
    <tableColumn id="17" xr3:uid="{C8BE0627-B9F6-4614-B853-1663792024C9}" uniqueName="17" name="Linha de serviço PPU" queryTableFieldId="17" dataDxfId="251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5" tableType="queryTable" totalsRowShown="0">
  <autoFilter ref="A1:AF35" xr:uid="{8C30EE45-C4D0-4CBC-8B36-4EF3449FBF3A}"/>
  <tableColumns count="32">
    <tableColumn id="1" xr3:uid="{E4A06F7D-E303-4EAC-9E46-59DD63042372}" uniqueName="1" name="Contrato.1" queryTableFieldId="1" dataDxfId="250"/>
    <tableColumn id="2" xr3:uid="{3E009DFD-33E5-45B9-9661-D79C8EB089B5}" uniqueName="2" name="Descrição da atividade" queryTableFieldId="2" dataDxfId="249"/>
    <tableColumn id="3" xr3:uid="{3BD6C390-A98B-460B-A307-09CD771FFE3A}" uniqueName="3" name="Item" queryTableFieldId="3" dataDxfId="248"/>
    <tableColumn id="4" xr3:uid="{72777DED-0D34-422F-905A-E4588CB06B78}" uniqueName="4" name="Aplicação" queryTableFieldId="4" dataDxfId="247"/>
    <tableColumn id="5" xr3:uid="{1DEF1449-6457-43B8-9478-7E2344B050C4}" uniqueName="5" name="Código da_x000a_solicitação" queryTableFieldId="5" dataDxfId="246"/>
    <tableColumn id="6" xr3:uid="{500129E2-A195-42D5-A2D7-00D9765557BE}" uniqueName="6" name="Data solicitação" queryTableFieldId="6" dataDxfId="245"/>
    <tableColumn id="7" xr3:uid="{4EDBE863-F097-40E7-99E4-B4A582F45C35}" uniqueName="7" name="Gerência solicitante" queryTableFieldId="7" dataDxfId="24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43"/>
    <tableColumn id="10" xr3:uid="{9B428403-C625-43E7-9D73-08D6DFDAE49D}" uniqueName="10" name="D. abertura" queryTableFieldId="10" dataDxfId="242"/>
    <tableColumn id="11" xr3:uid="{A53E0B29-C723-46AE-A0C9-F3B1D4D22460}" uniqueName="11" name="D. fechamento" queryTableFieldId="11" dataDxfId="241"/>
    <tableColumn id="12" xr3:uid="{62BC6717-C187-4950-ACD1-1DD5620D59DB}" uniqueName="12" name="Prazo combinado" queryTableFieldId="12" dataDxfId="240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39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38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37"/>
    <tableColumn id="20" xr3:uid="{F2873A31-F980-4884-B329-0E133FF2AB43}" uniqueName="20" name="Município - Origem" queryTableFieldId="20" dataDxfId="236"/>
    <tableColumn id="21" xr3:uid="{6AD5F646-1F91-4157-80A8-1E913B3980B3}" uniqueName="21" name="UF - Origem" queryTableFieldId="21" dataDxfId="235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34"/>
    <tableColumn id="24" xr3:uid="{095C0FF8-6A69-4E41-8282-B6971B02FF24}" uniqueName="24" name="UF - Destino" queryTableFieldId="24" dataDxfId="233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32"/>
    <tableColumn id="29" xr3:uid="{D422E4D0-13EB-46A8-AE8C-04B383858787}" uniqueName="29" name="Centro" queryTableFieldId="29" dataDxfId="231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30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4" tableType="queryTable" totalsRowShown="0">
  <autoFilter ref="A1:R14" xr:uid="{77DF9A14-C6E4-4BA3-BF31-3AEBFE2D3DF4}"/>
  <tableColumns count="18">
    <tableColumn id="1" xr3:uid="{4142DB54-ACCB-44E4-A922-87AFD955EAB2}" uniqueName="1" name="Contrato.1" queryTableFieldId="1" dataDxfId="229"/>
    <tableColumn id="2" xr3:uid="{716B7614-A9FA-4AD8-B08C-672406AED26B}" uniqueName="2" name="Descrição da atividade" queryTableFieldId="2" dataDxfId="228"/>
    <tableColumn id="3" xr3:uid="{24E1E1C6-9AA1-438F-A420-C4B61FDE5D6D}" uniqueName="3" name="Item" queryTableFieldId="3" dataDxfId="227"/>
    <tableColumn id="4" xr3:uid="{A8A5683D-9D7B-4D25-A4D8-BAAB1D41954C}" uniqueName="4" name="Data solicitação" queryTableFieldId="4" dataDxfId="226"/>
    <tableColumn id="5" xr3:uid="{B3A8A532-DB05-4347-823A-FDE2E5385D23}" uniqueName="5" name="Gerência solicitante" queryTableFieldId="5" dataDxfId="22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24"/>
    <tableColumn id="8" xr3:uid="{49459F6E-907F-4482-8ED7-D36E1ECA23A6}" uniqueName="8" name="Localidade - Origem" queryTableFieldId="8" dataDxfId="223"/>
    <tableColumn id="9" xr3:uid="{C3D7B7ED-E923-4590-A282-A82C4E954211}" uniqueName="9" name="Município - Origem" queryTableFieldId="9" dataDxfId="222"/>
    <tableColumn id="10" xr3:uid="{928BA2E1-A386-44CC-A3E8-19973C8F4194}" uniqueName="10" name="UF - Origem" queryTableFieldId="10" dataDxfId="221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20"/>
    <tableColumn id="13" xr3:uid="{A7925021-C646-46A7-8BDE-ADF9F4D54718}" uniqueName="13" name="UF - Destino" queryTableFieldId="13" dataDxfId="219"/>
    <tableColumn id="14" xr3:uid="{A3AA8AD5-771F-470B-A59B-002D5D97B7EB}" uniqueName="14" name="KM Adicional" queryTableFieldId="14"/>
    <tableColumn id="15" xr3:uid="{463DA3E4-4F4A-42AB-BC8D-A19959E1049E}" uniqueName="15" name="Unidade" queryTableFieldId="15" dataDxfId="218"/>
    <tableColumn id="16" xr3:uid="{9BCB7681-2F25-4B7C-B346-D807AA0B9A31}" uniqueName="16" name="Centro" queryTableFieldId="16" dataDxfId="217"/>
    <tableColumn id="17" xr3:uid="{A5549C99-98A8-4F57-BAAE-9072705F59BE}" uniqueName="17" name="Linha de serviço PPU" queryTableFieldId="17" dataDxfId="216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8145FEB-BFF7-4064-8602-FAE782291CDB}" name="DADOS_IRON_LT1_RJ" displayName="DADOS_IRON_LT1_RJ" ref="A1:AF325" tableType="queryTable" totalsRowShown="0">
  <autoFilter ref="A1:AF325" xr:uid="{E8145FEB-BFF7-4064-8602-FAE782291CDB}"/>
  <tableColumns count="32">
    <tableColumn id="1" xr3:uid="{FA8A4E4D-A80C-40DE-A1E7-99B4E83EFF04}" uniqueName="1" name="Contrato.1" queryTableFieldId="1" dataDxfId="215"/>
    <tableColumn id="2" xr3:uid="{4CFC04DF-6F53-4C7F-B65E-47A108D381CF}" uniqueName="2" name="Descrição da atividade" queryTableFieldId="2" dataDxfId="214"/>
    <tableColumn id="3" xr3:uid="{7284E812-9C51-4659-8EA4-7251641EBFAA}" uniqueName="3" name="Item" queryTableFieldId="3" dataDxfId="213"/>
    <tableColumn id="4" xr3:uid="{44B270AF-9DFC-4E22-8255-94FD0A45FB6C}" uniqueName="4" name="Aplicação" queryTableFieldId="4" dataDxfId="212"/>
    <tableColumn id="5" xr3:uid="{1C1B285C-6F56-4DE2-9EA3-B4DD372458D8}" uniqueName="5" name="Código da_x000a_solicitação" queryTableFieldId="5" dataDxfId="211"/>
    <tableColumn id="6" xr3:uid="{4905A3C0-6597-4BCF-B408-901706008334}" uniqueName="6" name="Data solicitação" queryTableFieldId="6" dataDxfId="210"/>
    <tableColumn id="7" xr3:uid="{25BFE6D8-3179-4C14-9FC2-736554F082D8}" uniqueName="7" name="Gerência solicitante" queryTableFieldId="7" dataDxfId="209"/>
    <tableColumn id="8" xr3:uid="{9442C0E2-656B-4EDC-850E-05F6D9C52C06}" uniqueName="8" name="Qtd._x000a_Solicitada" queryTableFieldId="8"/>
    <tableColumn id="9" xr3:uid="{615F1466-5EEE-4272-B3C3-6A1428C716A2}" uniqueName="9" name="Código OS" queryTableFieldId="9" dataDxfId="208"/>
    <tableColumn id="10" xr3:uid="{B62B9545-E8C0-4BD0-A18A-4F4C8E1464E2}" uniqueName="10" name="D. abertura" queryTableFieldId="10" dataDxfId="207"/>
    <tableColumn id="11" xr3:uid="{1D2E7EDE-D3BD-40C1-9818-7780B63CA435}" uniqueName="11" name="D. fechamento" queryTableFieldId="11" dataDxfId="206"/>
    <tableColumn id="12" xr3:uid="{53062C59-C7ED-4AC0-80F0-05221C3225EE}" uniqueName="12" name="Prazo combinado" queryTableFieldId="12" dataDxfId="205"/>
    <tableColumn id="13" xr3:uid="{C83A9A43-B66A-4580-8A57-9B262B37CD04}" uniqueName="13" name="Qtd._x000a_Atendida" queryTableFieldId="13"/>
    <tableColumn id="14" xr3:uid="{B7613739-0A20-40EF-A4FF-7FCF16DD8E43}" uniqueName="14" name="Agrupamento" queryTableFieldId="14" dataDxfId="204"/>
    <tableColumn id="15" xr3:uid="{8618CA6A-CD8A-4523-A7CE-BA59E7B27B72}" uniqueName="15" name="Classificação" queryTableFieldId="15"/>
    <tableColumn id="16" xr3:uid="{82A29957-034A-4750-A015-169106B595E2}" uniqueName="16" name="FDM" queryTableFieldId="16"/>
    <tableColumn id="17" xr3:uid="{40213257-9761-4F74-996A-CAAEB3A04EDB}" uniqueName="17" name="Obs. Isenção" queryTableFieldId="17" dataDxfId="203"/>
    <tableColumn id="18" xr3:uid="{E36B4FC1-F2B0-4C2C-A06E-5830BA682ACC}" uniqueName="18" name="FA" queryTableFieldId="18"/>
    <tableColumn id="19" xr3:uid="{36C07800-DE8D-471E-9277-F8F196784EC6}" uniqueName="19" name="Localidade - Origem" queryTableFieldId="19" dataDxfId="202"/>
    <tableColumn id="20" xr3:uid="{0D5868FE-4AAF-4249-ADC8-9AFF1BE84E85}" uniqueName="20" name="Município - Origem" queryTableFieldId="20" dataDxfId="201"/>
    <tableColumn id="21" xr3:uid="{4BBBC734-8690-45C8-B690-5EDDBA60BC5D}" uniqueName="21" name="UF - Origem" queryTableFieldId="21" dataDxfId="200"/>
    <tableColumn id="22" xr3:uid="{C51BBBC8-F747-48CC-A15C-0CF83957636A}" uniqueName="22" name="Localidade - Destino" queryTableFieldId="22"/>
    <tableColumn id="23" xr3:uid="{6070F4BA-1653-4C18-9396-43E43EA22A32}" uniqueName="23" name="Município - Destino" queryTableFieldId="23" dataDxfId="199"/>
    <tableColumn id="24" xr3:uid="{239AACF1-0119-474D-A119-26B0344FBDF2}" uniqueName="24" name="UF - Destino" queryTableFieldId="24" dataDxfId="198"/>
    <tableColumn id="25" xr3:uid="{4B986DAC-D8CA-403C-BA8C-3C622C7E6262}" uniqueName="25" name="KM Adicional" queryTableFieldId="25"/>
    <tableColumn id="26" xr3:uid="{CBD97572-4200-42F5-8C12-4590F995D2DB}" uniqueName="26" name="FC" queryTableFieldId="26"/>
    <tableColumn id="28" xr3:uid="{EA4E34AB-6679-44E2-B872-3146602322FA}" uniqueName="28" name="Unidade" queryTableFieldId="28" dataDxfId="197"/>
    <tableColumn id="29" xr3:uid="{D0F0169F-BB97-423A-98D7-112B5CF89CBB}" uniqueName="29" name="Centro" queryTableFieldId="29" dataDxfId="196"/>
    <tableColumn id="30" xr3:uid="{34E1F68A-4778-442B-9890-0640DB96161F}" uniqueName="30" name="Código Centro" queryTableFieldId="30"/>
    <tableColumn id="31" xr3:uid="{AC605067-85B6-4A0A-A692-035FBB559226}" uniqueName="31" name="Linha de serviço PPU" queryTableFieldId="31" dataDxfId="195"/>
    <tableColumn id="27" xr3:uid="{6F3D0254-E73D-4FD8-B240-C296C72F7837}" uniqueName="27" name="QExec" queryTableFieldId="27"/>
    <tableColumn id="32" xr3:uid="{887AFD6B-1CB9-4C6B-8557-F98C9DBAB0D2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BCD7EDD-D105-4E01-AACA-B9B2C777C37F}" name="FRETE_IRON_LT1_RJ" displayName="FRETE_IRON_LT1_RJ" ref="A1:R123" tableType="queryTable" totalsRowShown="0">
  <autoFilter ref="A1:R123" xr:uid="{BBCD7EDD-D105-4E01-AACA-B9B2C777C37F}"/>
  <tableColumns count="18">
    <tableColumn id="1" xr3:uid="{937F5B7E-6A3C-4A81-84EA-90D8021D72B7}" uniqueName="1" name="Contrato.1" queryTableFieldId="1" dataDxfId="194"/>
    <tableColumn id="2" xr3:uid="{7BF25C3E-C3D3-423B-B5C9-397872E0C155}" uniqueName="2" name="Descrição da atividade" queryTableFieldId="2" dataDxfId="193"/>
    <tableColumn id="3" xr3:uid="{16E8A09C-BAA3-40B7-8765-77C57178419A}" uniqueName="3" name="Item" queryTableFieldId="3" dataDxfId="192"/>
    <tableColumn id="4" xr3:uid="{3C0AE86A-E826-4F74-A0CE-509111BE1BAE}" uniqueName="4" name="Data solicitação" queryTableFieldId="4" dataDxfId="191"/>
    <tableColumn id="5" xr3:uid="{BEC5D81E-52A0-4483-873C-C7E688B701E3}" uniqueName="5" name="Gerência solicitante" queryTableFieldId="5" dataDxfId="190"/>
    <tableColumn id="6" xr3:uid="{DC3B4AB5-4D00-4764-99BD-4B31690BFFDD}" uniqueName="6" name="Qtd._x000a_Solicitada" queryTableFieldId="6"/>
    <tableColumn id="7" xr3:uid="{F4ECBD72-2A2C-4211-8A84-CF85F01B10BE}" uniqueName="7" name="D. fechamento" queryTableFieldId="7" dataDxfId="189"/>
    <tableColumn id="8" xr3:uid="{5EE97F59-7BCC-41D1-A488-33888FDF4376}" uniqueName="8" name="Localidade - Origem" queryTableFieldId="8" dataDxfId="188"/>
    <tableColumn id="9" xr3:uid="{CCFB4ECF-FDA9-40F1-B718-FF061DC45923}" uniqueName="9" name="Município - Origem" queryTableFieldId="9" dataDxfId="187"/>
    <tableColumn id="10" xr3:uid="{45DCB524-079D-403B-8760-7169BA82B79D}" uniqueName="10" name="UF - Origem" queryTableFieldId="10" dataDxfId="186"/>
    <tableColumn id="11" xr3:uid="{E4836B01-1923-4965-BED6-099C08F86D60}" uniqueName="11" name="Localidade - Destino" queryTableFieldId="11"/>
    <tableColumn id="12" xr3:uid="{F132A66A-FEA6-4DAA-8FFF-184548143E1C}" uniqueName="12" name="Município - Destino" queryTableFieldId="12" dataDxfId="185"/>
    <tableColumn id="13" xr3:uid="{2DEBF651-0E4C-4F7F-8B3F-461DE341B362}" uniqueName="13" name="UF - Destino" queryTableFieldId="13" dataDxfId="184"/>
    <tableColumn id="14" xr3:uid="{662FDAFF-CA93-4468-8C05-B5DBB4D7FE04}" uniqueName="14" name="KM Adicional" queryTableFieldId="14"/>
    <tableColumn id="15" xr3:uid="{3A9ED7AE-A81F-4465-8485-393D643BC8AF}" uniqueName="15" name="Unidade" queryTableFieldId="15" dataDxfId="183"/>
    <tableColumn id="16" xr3:uid="{3F9A8860-16F5-47A0-8544-5DDDB8A9CE55}" uniqueName="16" name="Centro" queryTableFieldId="16" dataDxfId="182"/>
    <tableColumn id="17" xr3:uid="{DAEE7B21-4375-400B-B880-6BDAE934A07C}" uniqueName="17" name="Linha de serviço PPU" queryTableFieldId="17" dataDxfId="181"/>
    <tableColumn id="18" xr3:uid="{D98E55C4-ECB5-4060-A157-207FBFCC3F5B}" uniqueName="18" name="QExecAgrupado" queryTableField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80"/>
    <tableColumn id="2" xr3:uid="{2EA238EB-2746-4EA2-BDCA-D4F66D254FD6}" uniqueName="2" name="Item PPU" queryTableFieldId="2" dataDxfId="179"/>
    <tableColumn id="7" xr3:uid="{BD1883D3-B6E6-43E2-B864-8EC065564BFA}" uniqueName="7" name="Linha de Serviço" queryTableFieldId="7" dataDxfId="178"/>
    <tableColumn id="4" xr3:uid="{132DA34E-1E1F-4C65-9E0E-35B6924256ED}" uniqueName="4" name="Descrição da Linha de Serviço" queryTableFieldId="4" dataDxfId="177"/>
    <tableColumn id="8" xr3:uid="{A76B3EB1-39AD-4338-B344-44AE7E8740D0}" uniqueName="8" name="Unidade" queryTableFieldId="8" dataDxfId="176"/>
    <tableColumn id="6" xr3:uid="{B4D9889E-6582-42D2-BE86-6A8B7F20644C}" uniqueName="6" name="P. Unitário (R$)" queryTableFieldId="6" dataDxfId="17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74"/>
    <tableColumn id="2" xr3:uid="{0E60CD56-3477-4279-9E1C-51195B9599EB}" uniqueName="2" name="Item PPU" queryTableFieldId="2" dataDxfId="173"/>
    <tableColumn id="7" xr3:uid="{58527E2B-4000-4DFF-AC35-E98841E70ECC}" uniqueName="7" name="Linha de Serviço" queryTableFieldId="7" dataDxfId="172"/>
    <tableColumn id="4" xr3:uid="{11406F56-A054-4C42-89B1-E3FC98F10EA1}" uniqueName="4" name="Descrição da Linha de Serviço" queryTableFieldId="4" dataDxfId="171"/>
    <tableColumn id="8" xr3:uid="{BD91CE1A-6C11-4627-AB4C-174377FB47B3}" uniqueName="8" name="Unidade" queryTableFieldId="8" dataDxfId="170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368" tableType="queryTable" totalsRowShown="0">
  <autoFilter ref="A1:AF368" xr:uid="{E4E775B5-C194-4F05-8B95-77DED74454C6}"/>
  <tableColumns count="32">
    <tableColumn id="1" xr3:uid="{CFE1F9F2-20DF-468C-9AB7-F9828AA340D3}" uniqueName="1" name="Contrato.1" queryTableFieldId="1" dataDxfId="169"/>
    <tableColumn id="2" xr3:uid="{3BD39AE9-829F-47D7-BF5F-4201C9FA6F6F}" uniqueName="2" name="Descrição da atividade" queryTableFieldId="2" dataDxfId="168"/>
    <tableColumn id="3" xr3:uid="{817D6A2B-6DFC-4FA3-BACB-C04CDFD1E65B}" uniqueName="3" name="Item" queryTableFieldId="3" dataDxfId="167"/>
    <tableColumn id="4" xr3:uid="{9DDB6677-72C3-45E3-9B5A-24F9A7E391C6}" uniqueName="4" name="Aplicação" queryTableFieldId="4" dataDxfId="166"/>
    <tableColumn id="5" xr3:uid="{63A42217-3519-428D-99B4-0E5E6283EB32}" uniqueName="5" name="Código da_x000a_solicitação" queryTableFieldId="5" dataDxfId="165"/>
    <tableColumn id="6" xr3:uid="{A8B63922-8222-4906-B17B-A0374506844C}" uniqueName="6" name="Data solicitação" queryTableFieldId="6" dataDxfId="164"/>
    <tableColumn id="7" xr3:uid="{DBE6565D-407B-4790-A8ED-B577DFB02647}" uniqueName="7" name="Gerência solicitante" queryTableFieldId="7" dataDxfId="163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62"/>
    <tableColumn id="10" xr3:uid="{A1DA06CC-7A96-40E8-B831-C9C1A7188269}" uniqueName="10" name="D. abertura" queryTableFieldId="10" dataDxfId="161"/>
    <tableColumn id="11" xr3:uid="{F83F715E-D5C7-441E-8590-FBFA91089AA9}" uniqueName="11" name="D. fechamento" queryTableFieldId="11" dataDxfId="160"/>
    <tableColumn id="12" xr3:uid="{93359BD2-7F90-4CD0-8E2E-38DA5E4A4784}" uniqueName="12" name="Prazo combinado" queryTableFieldId="12" dataDxfId="159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58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57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56"/>
    <tableColumn id="20" xr3:uid="{DB46277B-D4BD-4DEF-BAC2-F37544442ACD}" uniqueName="20" name="Município - Origem" queryTableFieldId="20" dataDxfId="155"/>
    <tableColumn id="21" xr3:uid="{32E688B1-72C8-4C8C-A586-88AFFFE268EE}" uniqueName="21" name="UF - Origem" queryTableFieldId="21" dataDxfId="154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53"/>
    <tableColumn id="24" xr3:uid="{8E9017FE-BA88-4929-89CD-F1E8A8BEAED9}" uniqueName="24" name="UF - Destino" queryTableFieldId="24" dataDxfId="152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51"/>
    <tableColumn id="29" xr3:uid="{EA322212-8174-4371-89DE-004F93C90A22}" uniqueName="29" name="Centro" queryTableFieldId="29" dataDxfId="150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49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41" tableType="queryTable" totalsRowShown="0">
  <autoFilter ref="A1:R141" xr:uid="{B8491D60-DDB6-469D-9271-B5DDA89EDB87}"/>
  <tableColumns count="18">
    <tableColumn id="1" xr3:uid="{1DE6BA8E-3842-430B-A591-2D20D3DC57DD}" uniqueName="1" name="Contrato.1" queryTableFieldId="1" dataDxfId="148"/>
    <tableColumn id="2" xr3:uid="{EE2D2B70-4FCF-43B8-AD06-8F82D7B74601}" uniqueName="2" name="Descrição da atividade" queryTableFieldId="2" dataDxfId="147"/>
    <tableColumn id="3" xr3:uid="{3F3C934B-456F-46AB-8EE6-170CECB4D9DD}" uniqueName="3" name="Item" queryTableFieldId="3" dataDxfId="146"/>
    <tableColumn id="4" xr3:uid="{C6F5F988-E032-4D6F-9577-6FACFBEDB389}" uniqueName="4" name="Data solicitação" queryTableFieldId="4" dataDxfId="145"/>
    <tableColumn id="5" xr3:uid="{ADCF0B1A-2158-472F-9393-F11B71B2427D}" uniqueName="5" name="Gerência solicitante" queryTableFieldId="5" dataDxfId="144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43"/>
    <tableColumn id="8" xr3:uid="{DF58B2AC-402A-4187-9F54-DEF1452DEA57}" uniqueName="8" name="Localidade - Origem" queryTableFieldId="8" dataDxfId="142"/>
    <tableColumn id="9" xr3:uid="{640311E3-2206-4037-A07C-5B3B5941A4F4}" uniqueName="9" name="Município - Origem" queryTableFieldId="9" dataDxfId="141"/>
    <tableColumn id="10" xr3:uid="{43923A3B-27D4-4A18-8195-18FA3FE3EC57}" uniqueName="10" name="UF - Origem" queryTableFieldId="10" dataDxfId="140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39"/>
    <tableColumn id="13" xr3:uid="{1AA4CEAE-6E75-439C-9786-5250BB362DA8}" uniqueName="13" name="UF - Destino" queryTableFieldId="13" dataDxfId="138"/>
    <tableColumn id="14" xr3:uid="{56E27307-48F7-4CA1-9348-B3900308E573}" uniqueName="14" name="KM Adicional" queryTableFieldId="14"/>
    <tableColumn id="15" xr3:uid="{52CAC6F4-6F38-404C-AAEC-E229BFBF4BB7}" uniqueName="15" name="Unidade" queryTableFieldId="15" dataDxfId="137"/>
    <tableColumn id="16" xr3:uid="{87EA8DF5-1E95-45E0-AFE5-B7B998A3AD4B}" uniqueName="16" name="Centro" queryTableFieldId="16" dataDxfId="136"/>
    <tableColumn id="17" xr3:uid="{AA8573A4-0892-4BF5-8E18-AA156FF29581}" uniqueName="17" name="Linha de serviço PPU" queryTableFieldId="17" dataDxfId="135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34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14" tableType="queryTable" totalsRowShown="0">
  <autoFilter ref="A1:AF114" xr:uid="{6D1198E9-ADFD-46C4-B48C-C4D6DFE4A85B}"/>
  <tableColumns count="32">
    <tableColumn id="31" xr3:uid="{C6F17E24-A588-448D-829B-BCBEFD481700}" uniqueName="31" name="Contrato.1" queryTableFieldId="31" dataDxfId="13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3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31"/>
    <tableColumn id="10" xr3:uid="{822574B2-12A4-4ECA-A1AE-3D1BA7439E6E}" uniqueName="10" name="D. fechamento" queryTableFieldId="10" dataDxfId="130"/>
    <tableColumn id="11" xr3:uid="{FD7D0ADF-E207-44BB-A536-FDA7226A8880}" uniqueName="11" name="Prazo combinado" queryTableFieldId="11" dataDxfId="12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2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27"/>
    <tableColumn id="17" xr3:uid="{430425C0-68E6-48A4-9EE0-83AC032191CD}" uniqueName="17" name="FA" queryTableFieldId="17" dataDxfId="12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3" tableType="queryTable" totalsRowShown="0">
  <autoFilter ref="A1:R3" xr:uid="{77DA5B3B-8334-4DC9-883D-9F609921844A}"/>
  <tableColumns count="18">
    <tableColumn id="17" xr3:uid="{8249EC98-1C89-4C2A-AF75-29F62EEC9CD8}" uniqueName="17" name="Contrato.1" queryTableFieldId="17" dataDxfId="125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2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2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22"/>
    <tableColumn id="12" xr3:uid="{9BA00D96-C1FF-4E22-B0CE-BA8DFA2F75A8}" uniqueName="12" name="QBm" queryTableFieldId="12" dataDxfId="121"/>
    <tableColumn id="13" xr3:uid="{080DA9BE-4AE9-4DB2-904D-DAA203786633}" uniqueName="13" name="QDm" queryTableFieldId="13" dataDxfId="120"/>
    <tableColumn id="14" xr3:uid="{792F0396-AF08-45CA-B83C-82BAA75651C0}" uniqueName="14" name="QNm" queryTableFieldId="14" dataDxfId="119"/>
    <tableColumn id="15" xr3:uid="{4B212C17-0282-41C6-9C51-0540E8DA4AA2}" uniqueName="15" name="QUAm" queryTableFieldId="15" dataDxfId="11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482" tableType="queryTable" totalsRowShown="0">
  <autoFilter ref="A2:AF482" xr:uid="{F4B9C440-1061-43C1-8A73-0B19AF589C39}"/>
  <tableColumns count="32">
    <tableColumn id="18" xr3:uid="{71B7C77E-2561-48AF-A640-58B43130478C}" uniqueName="18" name="Contrato.1" queryTableFieldId="93" dataDxfId="117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16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15"/>
    <tableColumn id="16" xr3:uid="{9E0A5EC9-DCBE-45CB-989A-CCCB5AD46E85}" uniqueName="16" name="D. fechamento" queryTableFieldId="16" dataDxfId="114"/>
    <tableColumn id="17" xr3:uid="{95F89749-580B-4E58-BE7C-9B94D04005A1}" uniqueName="17" name="Prazo combinado" queryTableFieldId="17" dataDxfId="113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12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11"/>
    <tableColumn id="26" xr3:uid="{251B22C6-A4ED-4224-8F0A-495C697E2AFC}" uniqueName="26" name="FA" queryTableFieldId="85" dataDxfId="110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143" tableType="queryTable" totalsRowShown="0">
  <autoFilter ref="A1:R143" xr:uid="{9388334B-AEAE-47E5-8A91-4A8AF0293C1E}"/>
  <tableColumns count="18">
    <tableColumn id="17" xr3:uid="{B5E75510-24C2-403F-8816-947AEC64DFCB}" uniqueName="17" name="Contrato.1" queryTableFieldId="17" dataDxfId="109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108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107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300D933-2724-4D63-93D7-8242633C73B4}" name="Painel_T2M" displayName="Painel_T2M" ref="A1:BE481" tableType="queryTable" totalsRowShown="0">
  <autoFilter ref="A1:BE481" xr:uid="{B300D933-2724-4D63-93D7-8242633C73B4}"/>
  <tableColumns count="57">
    <tableColumn id="3" xr3:uid="{91ACDA49-CD9E-4EB5-AFD1-81CCB1370D9B}" uniqueName="3" name="Período_x000a_faturamento" queryTableFieldId="3" dataDxfId="105"/>
    <tableColumn id="4" xr3:uid="{44842440-1D06-46B8-AC35-4BF94BFA5419}" uniqueName="4" name="Situação" queryTableFieldId="4"/>
    <tableColumn id="5" xr3:uid="{FAF6D5FB-F4A1-4EAB-B794-C9697EFA784C}" uniqueName="5" name="Contrato" queryTableFieldId="5"/>
    <tableColumn id="7" xr3:uid="{CAB30A17-898A-43FE-BB2A-F922D39C8357}" uniqueName="7" name="Descrição da atividade" queryTableFieldId="7"/>
    <tableColumn id="8" xr3:uid="{A849084F-48B2-4BDD-86B7-6FACA0AB6A0D}" uniqueName="8" name="Item" queryTableFieldId="8"/>
    <tableColumn id="9" xr3:uid="{0DF39BD1-9805-4D6E-815D-2D0424F32CF5}" uniqueName="9" name="Aplicação" queryTableFieldId="9"/>
    <tableColumn id="10" xr3:uid="{97876122-22F7-45FE-A184-08E7223EFD33}" uniqueName="10" name="Código da_x000a_solicitação" queryTableFieldId="10"/>
    <tableColumn id="11" xr3:uid="{30708D94-4604-4356-955A-554A0F849E27}" uniqueName="11" name="Chave_x000a_solicitante" queryTableFieldId="11"/>
    <tableColumn id="15" xr3:uid="{8B3925C3-C204-490F-9A24-81C7D6374315}" uniqueName="15" name="Gerência solicitante" queryTableFieldId="15"/>
    <tableColumn id="16" xr3:uid="{910E7272-C6D9-46BA-80A7-22B1DBCEB9E2}" uniqueName="16" name="Qtd._x000a_Solicitada" queryTableFieldId="16"/>
    <tableColumn id="21" xr3:uid="{04DA1CDA-B5A7-42A5-915A-22317DF8EC41}" uniqueName="21" name="Qtd._x000a_Atendida" queryTableFieldId="21"/>
    <tableColumn id="17" xr3:uid="{14395B3D-BE3A-4C83-A2F4-AC813F4DC0D4}" uniqueName="17" name="Código OS" queryTableFieldId="17"/>
    <tableColumn id="39" xr3:uid="{427D38B9-EBB5-4AEE-84B4-20EF880BCBD5}" uniqueName="39" name="Data solicitação" queryTableFieldId="39" dataDxfId="104"/>
    <tableColumn id="14" xr3:uid="{0EC65FC8-5DF7-4F9C-AEF9-2A2B4BA57875}" uniqueName="14" name="Prazo_x000a_aplicação" queryTableFieldId="14" dataDxfId="103"/>
    <tableColumn id="18" xr3:uid="{181F0519-87C7-4637-BC24-4DD4B8BFEBC8}" uniqueName="18" name="D. abertura" queryTableFieldId="18" dataDxfId="102"/>
    <tableColumn id="19" xr3:uid="{ADC3BCAB-9611-4CEA-AD19-1F11F8B77CD7}" uniqueName="19" name="D. fechamento" queryTableFieldId="19" dataDxfId="101"/>
    <tableColumn id="20" xr3:uid="{11F8E2B3-EBAD-4F87-87AE-466F06BB0054}" uniqueName="20" name="Prazo combinado" queryTableFieldId="20" dataDxfId="100"/>
    <tableColumn id="22" xr3:uid="{6C8EA2E6-9AA3-4F56-A57E-53837113D719}" uniqueName="22" name="Obs. Sigla" queryTableFieldId="22"/>
    <tableColumn id="23" xr3:uid="{9743DE30-87D8-4CAF-B661-320E63D5EFB7}" uniqueName="23" name="Localidade" queryTableFieldId="23"/>
    <tableColumn id="24" xr3:uid="{52BD796D-EBAC-44D2-ABAC-93AB2173510A}" uniqueName="24" name="Comentários" queryTableFieldId="24"/>
    <tableColumn id="25" xr3:uid="{03287DD2-8307-4468-BD04-CA0632B756C2}" uniqueName="25" name="Observações" queryTableFieldId="25"/>
    <tableColumn id="40" xr3:uid="{18449AD9-BF58-4B07-9608-F583ADE28534}" uniqueName="40" name="Centro" queryTableFieldId="47"/>
    <tableColumn id="49" xr3:uid="{AE2CF1F9-DFB5-48B7-9804-7FD168658D82}" uniqueName="49" name="Código Centro" queryTableFieldId="88"/>
    <tableColumn id="41" xr3:uid="{1A8F8B5E-979F-448E-AD52-415BB568DB5C}" uniqueName="41" name="Município" queryTableFieldId="48"/>
    <tableColumn id="42" xr3:uid="{9D20F4FB-A12C-4DEA-A82D-8008FEFD22E8}" uniqueName="42" name="UF" queryTableFieldId="49"/>
    <tableColumn id="43" xr3:uid="{A84163E8-05F5-4FBE-B803-ED8A80047F00}" uniqueName="43" name="ValidarGalpao" queryTableFieldId="50"/>
    <tableColumn id="6" xr3:uid="{BE2280FE-3A48-41CE-AD58-B7B0789417B2}" uniqueName="6" name="ObsSiglaGalpao" queryTableFieldId="76"/>
    <tableColumn id="45" xr3:uid="{2EB0D7D3-64AE-46DE-A447-77DB625EA99F}" uniqueName="45" name="Contrato.1" queryTableFieldId="52"/>
    <tableColumn id="46" xr3:uid="{5806643B-8AD5-477D-B53F-AFF373C2B3A1}" uniqueName="46" name="Galpão" queryTableFieldId="53"/>
    <tableColumn id="47" xr3:uid="{22A8AA35-503A-4936-A637-4E4F82B25400}" uniqueName="47" name="Galpãp_Cidade" queryTableFieldId="54"/>
    <tableColumn id="48" xr3:uid="{254338EC-E7EF-4A02-8837-D4DAAA2FBD71}" uniqueName="48" name="Galpãp_UF" queryTableFieldId="55"/>
    <tableColumn id="1" xr3:uid="{462151F6-355A-45CD-BAE1-DD592A22C914}" uniqueName="1" name="ColunaConcatenadaCalculoFDN" queryTableFieldId="56"/>
    <tableColumn id="2" xr3:uid="{28F14376-862B-4FD3-A67E-DBC9489BD608}" uniqueName="2" name="CalculoFDM" queryTableFieldId="57"/>
    <tableColumn id="12" xr3:uid="{6BB76A63-3490-4632-AB10-A1AA6079A3AC}" uniqueName="12" name="Ref. FDM" queryTableFieldId="62"/>
    <tableColumn id="13" xr3:uid="{701C8B0A-49A8-4206-949D-932A0B52AB31}" uniqueName="13" name="Ref. QExec" queryTableFieldId="63"/>
    <tableColumn id="26" xr3:uid="{E1EFD95A-D090-4883-ABC4-B7DF282AE866}" uniqueName="26" name="Ref. prazo" queryTableFieldId="64"/>
    <tableColumn id="27" xr3:uid="{06B05572-FF2B-4ED0-9737-A7E26F578AE9}" uniqueName="27" name="codContDataMuniUF" queryTableFieldId="65"/>
    <tableColumn id="28" xr3:uid="{52EBE845-3D81-408B-AF33-80FEA36B4294}" uniqueName="28" name="Grupo.1" queryTableFieldId="66"/>
    <tableColumn id="29" xr3:uid="{BF5F5353-AFF5-444B-A24C-C6CC1DAA01C1}" uniqueName="29" name="codPrazoContrato" queryTableFieldId="67"/>
    <tableColumn id="30" xr3:uid="{5E40557E-BF6F-4855-AE4F-653063E4502F}" uniqueName="30" name="tabelaPrazoContrato.Prazo" queryTableFieldId="68"/>
    <tableColumn id="31" xr3:uid="{B4FB8DE3-9529-4E64-834D-89AD54453A0A}" uniqueName="31" name="Data Abertura" queryTableFieldId="69" dataDxfId="99"/>
    <tableColumn id="32" xr3:uid="{382CB592-2611-4CC4-9F35-B9F296ABC910}" uniqueName="32" name="Hora Abertura" queryTableFieldId="70" dataDxfId="98"/>
    <tableColumn id="33" xr3:uid="{CD31ACD5-50B6-4AAD-AC14-CD2D535FC2C2}" uniqueName="33" name="Data Fechamento" queryTableFieldId="71" dataDxfId="97"/>
    <tableColumn id="34" xr3:uid="{420C9E04-7DEE-4476-8285-A201DD406B29}" uniqueName="34" name="Hora Fechamento" queryTableFieldId="72" dataDxfId="96"/>
    <tableColumn id="35" xr3:uid="{7676C677-DB42-4341-92E7-3D333501B6BE}" uniqueName="35" name="Classificação FDM" queryTableFieldId="73"/>
    <tableColumn id="36" xr3:uid="{44384CAF-1C9D-401D-9DC5-1327D00CBC2C}" uniqueName="36" name="Status Prazo" queryTableFieldId="74"/>
    <tableColumn id="37" xr3:uid="{6C60523C-6A9C-483D-82B5-8AC5A1F99B66}" uniqueName="37" name="LOG SLA" queryTableFieldId="75"/>
    <tableColumn id="38" xr3:uid="{B5C1BF99-57AE-431E-99CA-D8200AFBE813}" uniqueName="38" name="cod_Tabela_FC" queryTableFieldId="80"/>
    <tableColumn id="52" xr3:uid="{DB437C0E-1D40-400B-9481-263CB8ECDED6}" uniqueName="52" name="FC" queryTableFieldId="85"/>
    <tableColumn id="44" xr3:uid="{20FF13A6-DFC5-495A-83F0-DE04B5AAFCFC}" uniqueName="44" name="QExec" queryTableFieldId="87"/>
    <tableColumn id="51" xr3:uid="{2740D460-7DD4-4E7A-82B1-4C223C198509}" uniqueName="51" name="Item PPU" queryTableFieldId="92"/>
    <tableColumn id="53" xr3:uid="{4F7C8894-356C-46CB-BB53-A60395AE5F84}" uniqueName="53" name="Unidade" queryTableFieldId="86"/>
    <tableColumn id="50" xr3:uid="{3F454AD1-860A-4F74-8E21-5F05FD2A1EDB}" uniqueName="50" name="Linha de serviço PPU" queryTableFieldId="90"/>
    <tableColumn id="54" xr3:uid="{1A87CD74-CF31-4B3D-A111-65BFD5973287}" uniqueName="54" name="codOrigemDestino" queryTableFieldId="94"/>
    <tableColumn id="55" xr3:uid="{D5F2061B-10EA-498C-8FBB-7D64014B4089}" uniqueName="55" name="Origem_Destino.KM" queryTableFieldId="95"/>
    <tableColumn id="56" xr3:uid="{E2BB500A-7FCC-4037-9A12-55B175240B81}" uniqueName="56" name="KM Adicional" queryTableFieldId="96"/>
    <tableColumn id="57" xr3:uid="{DEEFD52E-39CD-4031-8288-A5559852A577}" uniqueName="57" name="QExecAgrupado" queryTableFieldId="9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5" dataDxfId="94">
  <autoFilter ref="H3:O37" xr:uid="{00000000-0009-0000-0100-000002000000}"/>
  <tableColumns count="8">
    <tableColumn id="1" xr3:uid="{00000000-0010-0000-0000-000001000000}" name="Serviço" dataDxfId="93"/>
    <tableColumn id="2" xr3:uid="{00000000-0010-0000-0000-000002000000}" name="Nº contrato" dataDxfId="92"/>
    <tableColumn id="3" xr3:uid="{00000000-0010-0000-0000-000003000000}" name="Descrição da atividade" dataDxfId="91"/>
    <tableColumn id="4" xr3:uid="{00000000-0010-0000-0000-000004000000}" name="Atividade do painel" dataDxfId="90"/>
    <tableColumn id="5" xr3:uid="{00000000-0010-0000-0000-000005000000}" name="Ref. FDM" dataDxfId="89"/>
    <tableColumn id="6" xr3:uid="{00000000-0010-0000-0000-000006000000}" name="Ref. QExec" dataDxfId="88"/>
    <tableColumn id="7" xr3:uid="{00000000-0010-0000-0000-000007000000}" name="Ref. prazo" dataDxfId="87"/>
    <tableColumn id="8" xr3:uid="{00000000-0010-0000-0000-000008000000}" name="Obs" dataDxfId="8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5" dataDxfId="8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3"/>
    <tableColumn id="2" xr3:uid="{00000000-0010-0000-0100-000002000000}" name="Atividade do painel" dataDxfId="82"/>
    <tableColumn id="3" xr3:uid="{00000000-0010-0000-0100-000003000000}" name="Item" dataDxfId="81"/>
    <tableColumn id="4" xr3:uid="{00000000-0010-0000-0100-000004000000}" name="Unidade" dataDxfId="80"/>
    <tableColumn id="5" xr3:uid="{00000000-0010-0000-0100-000005000000}" name="Linha de serviço PPU" dataDxfId="7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8" dataDxfId="76" headerRowBorderDxfId="77" tableBorderDxfId="75">
  <autoFilter ref="B3:B8" xr:uid="{00000000-0009-0000-0100-000001000000}"/>
  <tableColumns count="1">
    <tableColumn id="1" xr3:uid="{00000000-0010-0000-0200-000001000000}" name="Situação" dataDxfId="7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3" dataDxfId="71" headerRowBorderDxfId="72" tableBorderDxfId="70">
  <autoFilter ref="E3:E5" xr:uid="{00000000-0009-0000-0100-000004000000}"/>
  <tableColumns count="1">
    <tableColumn id="1" xr3:uid="{00000000-0010-0000-0300-000001000000}" name="Contrato GE" dataDxfId="6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8" dataDxfId="67">
  <autoFilter ref="Y3:AG24" xr:uid="{00000000-0009-0000-0100-000005000000}"/>
  <tableColumns count="9">
    <tableColumn id="9" xr3:uid="{00000000-0010-0000-0400-000009000000}" name="Atividade do painel" dataDxfId="66"/>
    <tableColumn id="1" xr3:uid="{00000000-0010-0000-0400-000001000000}" name="Tab. Contrato" dataDxfId="65"/>
    <tableColumn id="2" xr3:uid="{00000000-0010-0000-0400-000002000000}" name="Descrição da tabela" dataDxfId="64"/>
    <tableColumn id="3" xr3:uid="{00000000-0010-0000-0400-000003000000}" name="Item" dataDxfId="63"/>
    <tableColumn id="4" xr3:uid="{00000000-0010-0000-0400-000004000000}" name="Diâmetro" dataDxfId="62"/>
    <tableColumn id="5" xr3:uid="{00000000-0010-0000-0400-000005000000}" name="A" dataDxfId="61"/>
    <tableColumn id="6" xr3:uid="{00000000-0010-0000-0400-000006000000}" name="L" dataDxfId="60"/>
    <tableColumn id="7" xr3:uid="{00000000-0010-0000-0400-000007000000}" name="P" dataDxfId="59"/>
    <tableColumn id="8" xr3:uid="{00000000-0010-0000-0400-000008000000}" name="FC" dataDxfId="5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7" dataDxfId="56">
  <autoFilter ref="AJ3:AO14" xr:uid="{00000000-0009-0000-0100-000006000000}"/>
  <tableColumns count="6">
    <tableColumn id="1" xr3:uid="{00000000-0010-0000-0500-000001000000}" name="Atividade do painel" dataDxfId="55"/>
    <tableColumn id="2" xr3:uid="{00000000-0010-0000-0500-000002000000}" name="Tab. Contrato" dataDxfId="54"/>
    <tableColumn id="3" xr3:uid="{00000000-0010-0000-0500-000003000000}" name="Descrição da tabela" dataDxfId="53"/>
    <tableColumn id="4" xr3:uid="{00000000-0010-0000-0500-000004000000}" name="Item" dataDxfId="52"/>
    <tableColumn id="5" xr3:uid="{00000000-0010-0000-0500-000005000000}" name="Unidade" dataDxfId="51"/>
    <tableColumn id="6" xr3:uid="{00000000-0010-0000-0500-000006000000}" name="FC" dataDxfId="5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9" dataDxfId="48">
  <autoFilter ref="AR3:AW35" xr:uid="{00000000-0009-0000-0100-000007000000}"/>
  <tableColumns count="6">
    <tableColumn id="1" xr3:uid="{00000000-0010-0000-0600-000001000000}" name="Atividade do painel" dataDxfId="47"/>
    <tableColumn id="2" xr3:uid="{00000000-0010-0000-0600-000002000000}" name="Tab. Contrato" dataDxfId="46"/>
    <tableColumn id="3" xr3:uid="{00000000-0010-0000-0600-000003000000}" name="Descrição da tabela" dataDxfId="45"/>
    <tableColumn id="4" xr3:uid="{00000000-0010-0000-0600-000004000000}" name="Item" dataDxfId="44"/>
    <tableColumn id="5" xr3:uid="{00000000-0010-0000-0600-000005000000}" name="Unidade" dataDxfId="43"/>
    <tableColumn id="6" xr3:uid="{00000000-0010-0000-0600-000006000000}" name="FC" dataDxfId="4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41" dataDxfId="40">
  <autoFilter ref="AZ3:BE130" xr:uid="{00000000-0009-0000-0100-000008000000}"/>
  <tableColumns count="6">
    <tableColumn id="3" xr3:uid="{00000000-0010-0000-0700-000003000000}" name="Contrato" dataDxfId="39"/>
    <tableColumn id="1" xr3:uid="{00000000-0010-0000-0700-000001000000}" name="Atividade do painel" dataDxfId="38"/>
    <tableColumn id="2" xr3:uid="{00000000-0010-0000-0700-000002000000}" name="Tab. Contrato" dataDxfId="37"/>
    <tableColumn id="4" xr3:uid="{00000000-0010-0000-0700-000004000000}" name="Grupo de município" dataDxfId="36"/>
    <tableColumn id="5" xr3:uid="{00000000-0010-0000-0700-000005000000}" name="Classificação" dataDxfId="35"/>
    <tableColumn id="6" xr3:uid="{00000000-0010-0000-0700-000006000000}" name="Prazo" dataDxfId="3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3" dataDxfId="32">
  <autoFilter ref="BH3:BI16" xr:uid="{00000000-0009-0000-0100-000009000000}"/>
  <tableColumns count="2">
    <tableColumn id="1" xr3:uid="{00000000-0010-0000-0800-000001000000}" name="Lista agrupamento 1" dataDxfId="31"/>
    <tableColumn id="2" xr3:uid="{00000000-0010-0000-0800-000002000000}" name="Lista agrupamento 2" dataDxfId="3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9" dataDxfId="28">
  <autoFilter ref="E8:E9" xr:uid="{00000000-0009-0000-0100-00000B000000}"/>
  <tableColumns count="1">
    <tableColumn id="1" xr3:uid="{00000000-0010-0000-0900-000001000000}" name="Atendimento" dataDxfId="27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6" dataDxfId="25">
  <autoFilter ref="E13:E18" xr:uid="{00000000-0009-0000-0100-00000C000000}"/>
  <tableColumns count="1">
    <tableColumn id="1" xr3:uid="{00000000-0010-0000-0A00-000001000000}" name="Contrato Ind" dataDxfId="2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3" dataDxfId="2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21"/>
    <tableColumn id="2" xr3:uid="{00000000-0010-0000-0B00-000002000000}" name="Contrato" dataDxfId="2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9"/>
    <tableColumn id="2" xr3:uid="{00000000-0010-0000-0C00-000002000000}" name="Descrição" dataDxfId="1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7" dataDxfId="16">
  <autoFilter ref="B13:B20" xr:uid="{CFC1531E-7CFC-4F2A-ADAE-1B4E2F00C1D5}"/>
  <tableColumns count="1">
    <tableColumn id="1" xr3:uid="{B55DC0CE-CD4F-45DB-BBBC-94A3D600F228}" name="Validação Descrição da atividade para GALPAO" dataDxfId="15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4"/>
    <tableColumn id="2" xr3:uid="{94A61BAC-C757-48E0-9FD6-286E6E324A3B}" name="Galpão" dataDxfId="13"/>
    <tableColumn id="3" xr3:uid="{F6D58C59-0894-40C6-B94B-79A1AECA0950}" name="Cidade" dataDxfId="12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1" dataDxfId="10">
  <autoFilter ref="CI3:CI15" xr:uid="{FAAA01F6-597D-4DC8-9300-2C5B2610B85B}"/>
  <tableColumns count="1">
    <tableColumn id="1" xr3:uid="{5C5654CD-FC21-43C0-B0B6-10AEB91ED9D4}" name="Anos" dataDxfId="9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8" dataDxfId="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6"/>
    <tableColumn id="2" xr3:uid="{3356F5BA-D4F0-464A-BE67-8B624F7C678E}" name="Dimenções" dataDxfId="5"/>
    <tableColumn id="3" xr3:uid="{58CE3792-E62D-4028-8432-3ADC4A812DF7}" name="Item" dataDxfId="4"/>
    <tableColumn id="5" xr3:uid="{D6EA8378-2F21-4B45-B89D-A3E2646038C8}" name="FC" dataDxfId="3"/>
    <tableColumn id="6" xr3:uid="{CADEF83E-6C31-4DF2-BD4E-14FF52B884B2}" name="Concatenado" dataDxfId="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EDI&#199;&#195;O/4600686987-PLA-MemoriaPetrobras-IRON-LT1-SP_23092026_022726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EDI&#199;&#195;O/4600686987-PLA-MemoriaPetrobras-IRON-LT1-RJ_23092026_022725.xlsx" TargetMode="External"/><Relationship Id="rId1" Type="http://schemas.openxmlformats.org/officeDocument/2006/relationships/hyperlink" Target="MEDI&#199;&#195;O/4600687006-PLA-MemoriaPetrobras-PA-LT2-BA_23092026_022724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EDI&#199;&#195;O/4600686987-PLA-MemoriaPetrobras-IRON-LT1-ES_23092026_022727.xlsx" TargetMode="Externa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topLeftCell="A7" workbookViewId="0">
      <pane ySplit="4" topLeftCell="A11" activePane="bottomLeft" state="frozenSplit"/>
      <selection activeCell="A7" sqref="A7"/>
      <selection pane="bottomLeft" activeCell="B14" sqref="B14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5" x14ac:dyDescent="0.3">
      <c r="A2" s="49"/>
      <c r="B2" s="49"/>
      <c r="C2" s="49"/>
      <c r="D2" s="49"/>
      <c r="E2" s="49"/>
      <c r="F2" s="49"/>
      <c r="G2" s="49"/>
      <c r="H2" s="49"/>
      <c r="I2" s="221" t="s">
        <v>244</v>
      </c>
      <c r="J2" s="221"/>
      <c r="K2" s="49"/>
      <c r="L2" s="49"/>
      <c r="M2" s="49"/>
      <c r="N2" s="49"/>
      <c r="O2" s="49"/>
    </row>
    <row r="3" spans="1:15" x14ac:dyDescent="0.3">
      <c r="A3" s="49"/>
      <c r="B3" s="49"/>
      <c r="C3" s="49"/>
      <c r="D3" s="49"/>
      <c r="E3" s="49"/>
      <c r="F3" s="49"/>
      <c r="G3" s="49"/>
      <c r="H3" s="49"/>
      <c r="I3" s="29" t="s">
        <v>245</v>
      </c>
      <c r="J3" s="29" t="s">
        <v>246</v>
      </c>
      <c r="K3" s="49"/>
      <c r="L3" s="49"/>
      <c r="M3" s="49"/>
      <c r="N3" s="49"/>
      <c r="O3" s="49"/>
    </row>
    <row r="4" spans="1:15" x14ac:dyDescent="0.3">
      <c r="A4" s="49"/>
      <c r="B4" s="49"/>
      <c r="C4" s="49"/>
      <c r="D4" s="49"/>
      <c r="E4" s="49"/>
      <c r="F4" s="49"/>
      <c r="G4" s="49"/>
      <c r="H4" s="49"/>
      <c r="I4" s="30" t="s">
        <v>560</v>
      </c>
      <c r="J4" s="31">
        <v>2026</v>
      </c>
      <c r="K4" s="49"/>
      <c r="L4" s="49"/>
      <c r="M4" s="49"/>
      <c r="N4" s="49"/>
      <c r="O4" s="49"/>
    </row>
    <row r="5" spans="1:15" x14ac:dyDescent="0.3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</row>
    <row r="6" spans="1:15" x14ac:dyDescent="0.3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</row>
    <row r="7" spans="1:15" x14ac:dyDescent="0.3">
      <c r="A7" s="49"/>
      <c r="B7" s="49"/>
      <c r="C7" s="49"/>
      <c r="D7" s="49"/>
      <c r="E7" s="49"/>
      <c r="F7" s="49"/>
      <c r="G7" s="49"/>
      <c r="H7" s="49"/>
      <c r="I7" s="49"/>
      <c r="J7" s="49"/>
      <c r="K7" s="206" t="s">
        <v>1955</v>
      </c>
      <c r="L7" s="49"/>
      <c r="M7" s="49"/>
      <c r="N7" s="49"/>
      <c r="O7" s="49"/>
    </row>
    <row r="8" spans="1:15" x14ac:dyDescent="0.3">
      <c r="A8" s="49"/>
      <c r="B8" s="49"/>
      <c r="C8" s="49"/>
      <c r="D8" s="49"/>
      <c r="E8" s="49"/>
      <c r="F8" s="49"/>
      <c r="G8" s="49"/>
      <c r="H8" s="49"/>
      <c r="I8" s="49"/>
      <c r="J8" s="49"/>
      <c r="K8" s="206" t="s">
        <v>1956</v>
      </c>
      <c r="L8" s="49"/>
      <c r="M8" s="49"/>
      <c r="N8" s="49"/>
      <c r="O8" s="49"/>
    </row>
    <row r="9" spans="1:15" x14ac:dyDescent="0.3">
      <c r="A9" s="49"/>
      <c r="B9" s="49"/>
      <c r="C9" s="49"/>
      <c r="D9" s="49"/>
      <c r="E9" s="49"/>
      <c r="F9" s="49"/>
      <c r="G9" s="49"/>
      <c r="H9" s="49"/>
      <c r="I9" s="49"/>
      <c r="J9" s="49"/>
      <c r="K9" s="206" t="s">
        <v>1957</v>
      </c>
      <c r="L9" s="49"/>
      <c r="M9" s="49"/>
      <c r="N9" s="49"/>
      <c r="O9" s="49"/>
    </row>
    <row r="10" spans="1:15" x14ac:dyDescent="0.3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206" t="s">
        <v>1958</v>
      </c>
      <c r="L10" s="49"/>
      <c r="M10" s="49"/>
      <c r="N10" s="49"/>
      <c r="O10" s="49"/>
    </row>
    <row r="11" spans="1:15" x14ac:dyDescent="0.3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</row>
    <row r="12" spans="1:15" ht="63.75" customHeight="1" x14ac:dyDescent="0.3">
      <c r="A12" s="49"/>
      <c r="B12" s="218" t="s">
        <v>1954</v>
      </c>
      <c r="C12" s="219"/>
      <c r="D12" s="220"/>
      <c r="E12" s="49"/>
      <c r="F12" s="49"/>
      <c r="G12" s="208"/>
      <c r="H12" s="49"/>
      <c r="I12" s="49"/>
      <c r="J12" s="49"/>
      <c r="K12" s="49"/>
      <c r="L12" s="49"/>
      <c r="M12" s="49"/>
      <c r="N12" s="49"/>
      <c r="O12" s="49"/>
    </row>
    <row r="13" spans="1:15" x14ac:dyDescent="0.3">
      <c r="A13" s="49"/>
      <c r="B13" s="49"/>
      <c r="C13" s="49"/>
      <c r="D13" s="49"/>
      <c r="E13" s="49"/>
      <c r="F13" s="49"/>
      <c r="G13" s="208"/>
      <c r="H13" s="49"/>
      <c r="I13" s="49"/>
      <c r="J13" s="49"/>
      <c r="K13" s="49"/>
      <c r="L13" s="49"/>
      <c r="M13" s="49"/>
      <c r="N13" s="49"/>
      <c r="O13" s="49"/>
    </row>
    <row r="14" spans="1:15" x14ac:dyDescent="0.3">
      <c r="A14" s="49"/>
      <c r="B14" s="299" t="s">
        <v>2021</v>
      </c>
      <c r="C14" s="49"/>
      <c r="D14" s="49"/>
      <c r="E14" s="49"/>
      <c r="F14" s="49"/>
      <c r="G14" s="208"/>
      <c r="H14" s="49"/>
      <c r="I14" s="49"/>
      <c r="J14" s="49"/>
      <c r="K14" s="49"/>
      <c r="L14" s="49"/>
      <c r="M14" s="49"/>
      <c r="N14" s="49"/>
      <c r="O14" s="49"/>
    </row>
    <row r="15" spans="1:15" x14ac:dyDescent="0.3">
      <c r="A15" s="49"/>
      <c r="B15" s="49"/>
      <c r="C15" s="49"/>
      <c r="D15" s="49"/>
      <c r="E15" s="49"/>
      <c r="F15" s="49"/>
      <c r="G15" s="208"/>
      <c r="H15" s="49"/>
      <c r="I15" s="49"/>
      <c r="J15" s="49"/>
      <c r="K15" s="49"/>
      <c r="L15" s="49"/>
      <c r="M15" s="49"/>
      <c r="N15" s="49"/>
      <c r="O15" s="49"/>
    </row>
    <row r="16" spans="1:15" x14ac:dyDescent="0.3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</row>
    <row r="17" spans="1:15" x14ac:dyDescent="0.3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</row>
    <row r="18" spans="1:15" x14ac:dyDescent="0.3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</row>
    <row r="19" spans="1:15" x14ac:dyDescent="0.3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</row>
    <row r="20" spans="1:15" x14ac:dyDescent="0.3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</row>
    <row r="21" spans="1:15" x14ac:dyDescent="0.3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</row>
    <row r="22" spans="1:15" x14ac:dyDescent="0.3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</row>
  </sheetData>
  <mergeCells count="2">
    <mergeCell ref="B12:D12"/>
    <mergeCell ref="I2:J2"/>
  </mergeCells>
  <hyperlinks>
    <hyperlink ref="K7" r:id="rId1" xr:uid="{AD963512-AFFA-4F68-A8E1-CFE3D7F919D1}"/>
    <hyperlink ref="K8" r:id="rId2" xr:uid="{19820103-ABFF-4B3F-9E62-6036ECC344DC}"/>
    <hyperlink ref="K9" r:id="rId3" xr:uid="{FABF3FC1-F59A-4362-BA2E-D4440A42A374}"/>
    <hyperlink ref="K10" r:id="rId4" xr:uid="{A9C15338-263A-497B-8A68-926189851110}"/>
  </hyperlinks>
  <pageMargins left="0.511811024" right="0.511811024" top="0.78740157499999996" bottom="0.78740157499999996" header="0.31496062000000002" footer="0.31496062000000002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7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8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9" name="Button 5">
              <controlPr defaultSize="0" print="0" autoFill="0" autoPict="0" macro="[0]!AuditarDadosEGerarLog">
                <anchor moveWithCells="1" sizeWithCells="1">
                  <from>
                    <xdr:col>5</xdr:col>
                    <xdr:colOff>541020</xdr:colOff>
                    <xdr:row>11</xdr:row>
                    <xdr:rowOff>419100</xdr:rowOff>
                  </from>
                  <to>
                    <xdr:col>8</xdr:col>
                    <xdr:colOff>411480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 filterMode="1">
    <tabColor rgb="FF1B1B1B"/>
  </sheetPr>
  <dimension ref="A1:I138"/>
  <sheetViews>
    <sheetView workbookViewId="0">
      <pane ySplit="4" topLeftCell="A7" activePane="bottomLeft" state="frozenSplit"/>
      <selection pane="bottomLeft" activeCell="G25" sqref="G24:G25"/>
    </sheetView>
  </sheetViews>
  <sheetFormatPr defaultRowHeight="14.4" x14ac:dyDescent="0.3"/>
  <cols>
    <col min="1" max="1" width="53" bestFit="1" customWidth="1"/>
    <col min="2" max="2" width="10.109375" bestFit="1" customWidth="1"/>
    <col min="3" max="3" width="10.5546875" bestFit="1" customWidth="1"/>
    <col min="4" max="4" width="15.33203125" bestFit="1" customWidth="1"/>
    <col min="5" max="5" width="40.44140625" bestFit="1" customWidth="1"/>
    <col min="6" max="6" width="23.21875" bestFit="1" customWidth="1"/>
    <col min="7" max="7" width="10.88671875" bestFit="1" customWidth="1"/>
    <col min="8" max="8" width="18.88671875" bestFit="1" customWidth="1"/>
    <col min="9" max="9" width="69.77734375" bestFit="1" customWidth="1"/>
  </cols>
  <sheetData>
    <row r="1" spans="1:9" ht="34.950000000000003" customHeight="1" x14ac:dyDescent="0.3">
      <c r="A1" s="289" t="s">
        <v>1966</v>
      </c>
      <c r="B1" s="289"/>
      <c r="C1" s="289"/>
      <c r="D1" s="289"/>
      <c r="E1" s="289"/>
      <c r="F1" s="289"/>
      <c r="G1" s="289"/>
      <c r="H1" s="289"/>
      <c r="I1" s="289"/>
    </row>
    <row r="2" spans="1:9" ht="19.95" customHeight="1" x14ac:dyDescent="0.3">
      <c r="A2" s="290" t="s">
        <v>1967</v>
      </c>
      <c r="B2" s="290"/>
      <c r="C2" s="290"/>
      <c r="D2" s="290"/>
      <c r="E2" s="290"/>
      <c r="F2" s="290"/>
      <c r="G2" s="290"/>
      <c r="H2" s="290"/>
      <c r="I2" s="290"/>
    </row>
    <row r="4" spans="1:9" ht="25.05" customHeight="1" x14ac:dyDescent="0.3">
      <c r="A4" s="291" t="s">
        <v>1960</v>
      </c>
      <c r="B4" s="291" t="s">
        <v>285</v>
      </c>
      <c r="C4" s="291" t="s">
        <v>1968</v>
      </c>
      <c r="D4" s="291" t="s">
        <v>1969</v>
      </c>
      <c r="E4" s="291" t="s">
        <v>1961</v>
      </c>
      <c r="F4" s="291" t="s">
        <v>2</v>
      </c>
      <c r="G4" s="291" t="s">
        <v>1962</v>
      </c>
      <c r="H4" s="291" t="s">
        <v>1963</v>
      </c>
      <c r="I4" s="291" t="s">
        <v>1970</v>
      </c>
    </row>
    <row r="5" spans="1:9" hidden="1" x14ac:dyDescent="0.3">
      <c r="A5" s="294">
        <v>33</v>
      </c>
      <c r="B5" s="294" t="s">
        <v>355</v>
      </c>
      <c r="C5" s="294">
        <v>306488404</v>
      </c>
      <c r="D5" s="294" t="s">
        <v>1104</v>
      </c>
      <c r="E5" s="292" t="s">
        <v>47</v>
      </c>
      <c r="F5" s="292" t="s">
        <v>68</v>
      </c>
      <c r="G5" s="298" t="s">
        <v>1964</v>
      </c>
      <c r="H5" s="292" t="s">
        <v>1971</v>
      </c>
      <c r="I5" s="292" t="s">
        <v>1972</v>
      </c>
    </row>
    <row r="6" spans="1:9" hidden="1" x14ac:dyDescent="0.3">
      <c r="A6" s="295">
        <v>37</v>
      </c>
      <c r="B6" s="295" t="s">
        <v>355</v>
      </c>
      <c r="C6" s="295">
        <v>306197197</v>
      </c>
      <c r="D6" s="295" t="s">
        <v>1102</v>
      </c>
      <c r="E6" s="293" t="s">
        <v>45</v>
      </c>
      <c r="F6" s="293" t="s">
        <v>68</v>
      </c>
      <c r="G6" s="296" t="s">
        <v>1973</v>
      </c>
      <c r="H6" s="293" t="s">
        <v>1965</v>
      </c>
      <c r="I6" s="293" t="s">
        <v>1974</v>
      </c>
    </row>
    <row r="7" spans="1:9" x14ac:dyDescent="0.3">
      <c r="A7" s="294">
        <v>99</v>
      </c>
      <c r="B7" s="294" t="s">
        <v>355</v>
      </c>
      <c r="C7" s="294">
        <v>306533049</v>
      </c>
      <c r="D7" s="294" t="s">
        <v>998</v>
      </c>
      <c r="E7" s="292" t="s">
        <v>57</v>
      </c>
      <c r="F7" s="292" t="s">
        <v>117</v>
      </c>
      <c r="G7" s="298" t="s">
        <v>1964</v>
      </c>
      <c r="H7" s="292" t="s">
        <v>1975</v>
      </c>
      <c r="I7" s="292" t="s">
        <v>1976</v>
      </c>
    </row>
    <row r="8" spans="1:9" x14ac:dyDescent="0.3">
      <c r="A8" s="295">
        <v>100</v>
      </c>
      <c r="B8" s="295" t="s">
        <v>355</v>
      </c>
      <c r="C8" s="295">
        <v>306533049</v>
      </c>
      <c r="D8" s="295" t="s">
        <v>998</v>
      </c>
      <c r="E8" s="293" t="s">
        <v>57</v>
      </c>
      <c r="F8" s="293" t="s">
        <v>117</v>
      </c>
      <c r="G8" s="297" t="s">
        <v>1964</v>
      </c>
      <c r="H8" s="293" t="s">
        <v>1975</v>
      </c>
      <c r="I8" s="293" t="s">
        <v>1976</v>
      </c>
    </row>
    <row r="9" spans="1:9" x14ac:dyDescent="0.3">
      <c r="A9" s="294">
        <v>101</v>
      </c>
      <c r="B9" s="294" t="s">
        <v>355</v>
      </c>
      <c r="C9" s="294">
        <v>306533049</v>
      </c>
      <c r="D9" s="294" t="s">
        <v>998</v>
      </c>
      <c r="E9" s="292" t="s">
        <v>57</v>
      </c>
      <c r="F9" s="292" t="s">
        <v>117</v>
      </c>
      <c r="G9" s="298" t="s">
        <v>1964</v>
      </c>
      <c r="H9" s="292" t="s">
        <v>1975</v>
      </c>
      <c r="I9" s="292" t="s">
        <v>1976</v>
      </c>
    </row>
    <row r="10" spans="1:9" x14ac:dyDescent="0.3">
      <c r="A10" s="295">
        <v>102</v>
      </c>
      <c r="B10" s="295" t="s">
        <v>355</v>
      </c>
      <c r="C10" s="295">
        <v>306533049</v>
      </c>
      <c r="D10" s="295" t="s">
        <v>998</v>
      </c>
      <c r="E10" s="293" t="s">
        <v>57</v>
      </c>
      <c r="F10" s="293" t="s">
        <v>117</v>
      </c>
      <c r="G10" s="297" t="s">
        <v>1964</v>
      </c>
      <c r="H10" s="293" t="s">
        <v>1975</v>
      </c>
      <c r="I10" s="293" t="s">
        <v>1976</v>
      </c>
    </row>
    <row r="11" spans="1:9" x14ac:dyDescent="0.3">
      <c r="A11" s="294">
        <v>103</v>
      </c>
      <c r="B11" s="294" t="s">
        <v>355</v>
      </c>
      <c r="C11" s="294">
        <v>306533049</v>
      </c>
      <c r="D11" s="294" t="s">
        <v>998</v>
      </c>
      <c r="E11" s="292" t="s">
        <v>57</v>
      </c>
      <c r="F11" s="292" t="s">
        <v>117</v>
      </c>
      <c r="G11" s="298" t="s">
        <v>1964</v>
      </c>
      <c r="H11" s="292" t="s">
        <v>1975</v>
      </c>
      <c r="I11" s="292" t="s">
        <v>1976</v>
      </c>
    </row>
    <row r="12" spans="1:9" x14ac:dyDescent="0.3">
      <c r="A12" s="295">
        <v>104</v>
      </c>
      <c r="B12" s="295" t="s">
        <v>355</v>
      </c>
      <c r="C12" s="295">
        <v>306533049</v>
      </c>
      <c r="D12" s="295" t="s">
        <v>998</v>
      </c>
      <c r="E12" s="293" t="s">
        <v>57</v>
      </c>
      <c r="F12" s="293" t="s">
        <v>117</v>
      </c>
      <c r="G12" s="297" t="s">
        <v>1964</v>
      </c>
      <c r="H12" s="293" t="s">
        <v>1975</v>
      </c>
      <c r="I12" s="293" t="s">
        <v>1976</v>
      </c>
    </row>
    <row r="13" spans="1:9" x14ac:dyDescent="0.3">
      <c r="A13" s="294">
        <v>105</v>
      </c>
      <c r="B13" s="294" t="s">
        <v>355</v>
      </c>
      <c r="C13" s="294">
        <v>306533049</v>
      </c>
      <c r="D13" s="294" t="s">
        <v>998</v>
      </c>
      <c r="E13" s="292" t="s">
        <v>57</v>
      </c>
      <c r="F13" s="292" t="s">
        <v>117</v>
      </c>
      <c r="G13" s="298" t="s">
        <v>1964</v>
      </c>
      <c r="H13" s="292" t="s">
        <v>1975</v>
      </c>
      <c r="I13" s="292" t="s">
        <v>1976</v>
      </c>
    </row>
    <row r="14" spans="1:9" x14ac:dyDescent="0.3">
      <c r="A14" s="295">
        <v>106</v>
      </c>
      <c r="B14" s="295" t="s">
        <v>355</v>
      </c>
      <c r="C14" s="295">
        <v>306533049</v>
      </c>
      <c r="D14" s="295" t="s">
        <v>998</v>
      </c>
      <c r="E14" s="293" t="s">
        <v>57</v>
      </c>
      <c r="F14" s="293" t="s">
        <v>117</v>
      </c>
      <c r="G14" s="297" t="s">
        <v>1964</v>
      </c>
      <c r="H14" s="293" t="s">
        <v>1975</v>
      </c>
      <c r="I14" s="293" t="s">
        <v>1976</v>
      </c>
    </row>
    <row r="15" spans="1:9" x14ac:dyDescent="0.3">
      <c r="A15" s="294">
        <v>108</v>
      </c>
      <c r="B15" s="294" t="s">
        <v>355</v>
      </c>
      <c r="C15" s="294">
        <v>306533049</v>
      </c>
      <c r="D15" s="294" t="s">
        <v>998</v>
      </c>
      <c r="E15" s="292" t="s">
        <v>282</v>
      </c>
      <c r="F15" s="292" t="s">
        <v>195</v>
      </c>
      <c r="G15" s="298" t="s">
        <v>1964</v>
      </c>
      <c r="H15" s="292" t="s">
        <v>1975</v>
      </c>
      <c r="I15" s="292" t="s">
        <v>1977</v>
      </c>
    </row>
    <row r="16" spans="1:9" x14ac:dyDescent="0.3">
      <c r="A16" s="295">
        <v>109</v>
      </c>
      <c r="B16" s="295" t="s">
        <v>355</v>
      </c>
      <c r="C16" s="295">
        <v>306533049</v>
      </c>
      <c r="D16" s="295" t="s">
        <v>998</v>
      </c>
      <c r="E16" s="293" t="s">
        <v>282</v>
      </c>
      <c r="F16" s="293" t="s">
        <v>195</v>
      </c>
      <c r="G16" s="297" t="s">
        <v>1964</v>
      </c>
      <c r="H16" s="293" t="s">
        <v>1975</v>
      </c>
      <c r="I16" s="293" t="s">
        <v>1977</v>
      </c>
    </row>
    <row r="17" spans="1:9" x14ac:dyDescent="0.3">
      <c r="A17" s="294">
        <v>115</v>
      </c>
      <c r="B17" s="294" t="s">
        <v>355</v>
      </c>
      <c r="C17" s="294">
        <v>306037304</v>
      </c>
      <c r="D17" s="294" t="s">
        <v>1049</v>
      </c>
      <c r="E17" s="292" t="s">
        <v>57</v>
      </c>
      <c r="F17" s="292" t="s">
        <v>117</v>
      </c>
      <c r="G17" s="298" t="s">
        <v>1964</v>
      </c>
      <c r="H17" s="292" t="s">
        <v>1975</v>
      </c>
      <c r="I17" s="292" t="s">
        <v>1978</v>
      </c>
    </row>
    <row r="18" spans="1:9" x14ac:dyDescent="0.3">
      <c r="A18" s="295">
        <v>116</v>
      </c>
      <c r="B18" s="295" t="s">
        <v>355</v>
      </c>
      <c r="C18" s="295">
        <v>306037304</v>
      </c>
      <c r="D18" s="295" t="s">
        <v>1049</v>
      </c>
      <c r="E18" s="293" t="s">
        <v>57</v>
      </c>
      <c r="F18" s="293" t="s">
        <v>117</v>
      </c>
      <c r="G18" s="297" t="s">
        <v>1964</v>
      </c>
      <c r="H18" s="293" t="s">
        <v>1975</v>
      </c>
      <c r="I18" s="293" t="s">
        <v>1978</v>
      </c>
    </row>
    <row r="19" spans="1:9" x14ac:dyDescent="0.3">
      <c r="A19" s="294">
        <v>117</v>
      </c>
      <c r="B19" s="294" t="s">
        <v>355</v>
      </c>
      <c r="C19" s="294">
        <v>306037304</v>
      </c>
      <c r="D19" s="294" t="s">
        <v>1049</v>
      </c>
      <c r="E19" s="292" t="s">
        <v>57</v>
      </c>
      <c r="F19" s="292" t="s">
        <v>117</v>
      </c>
      <c r="G19" s="298" t="s">
        <v>1964</v>
      </c>
      <c r="H19" s="292" t="s">
        <v>1975</v>
      </c>
      <c r="I19" s="292" t="s">
        <v>1978</v>
      </c>
    </row>
    <row r="20" spans="1:9" x14ac:dyDescent="0.3">
      <c r="A20" s="295">
        <v>118</v>
      </c>
      <c r="B20" s="295" t="s">
        <v>355</v>
      </c>
      <c r="C20" s="295">
        <v>306037304</v>
      </c>
      <c r="D20" s="295" t="s">
        <v>1049</v>
      </c>
      <c r="E20" s="293" t="s">
        <v>57</v>
      </c>
      <c r="F20" s="293" t="s">
        <v>117</v>
      </c>
      <c r="G20" s="297" t="s">
        <v>1964</v>
      </c>
      <c r="H20" s="293" t="s">
        <v>1975</v>
      </c>
      <c r="I20" s="293" t="s">
        <v>1978</v>
      </c>
    </row>
    <row r="21" spans="1:9" x14ac:dyDescent="0.3">
      <c r="A21" s="294">
        <v>119</v>
      </c>
      <c r="B21" s="294" t="s">
        <v>355</v>
      </c>
      <c r="C21" s="294">
        <v>306037304</v>
      </c>
      <c r="D21" s="294" t="s">
        <v>1049</v>
      </c>
      <c r="E21" s="292" t="s">
        <v>57</v>
      </c>
      <c r="F21" s="292" t="s">
        <v>117</v>
      </c>
      <c r="G21" s="298" t="s">
        <v>1964</v>
      </c>
      <c r="H21" s="292" t="s">
        <v>1975</v>
      </c>
      <c r="I21" s="292" t="s">
        <v>1978</v>
      </c>
    </row>
    <row r="22" spans="1:9" x14ac:dyDescent="0.3">
      <c r="A22" s="295">
        <v>120</v>
      </c>
      <c r="B22" s="295" t="s">
        <v>355</v>
      </c>
      <c r="C22" s="295">
        <v>306037304</v>
      </c>
      <c r="D22" s="295" t="s">
        <v>1049</v>
      </c>
      <c r="E22" s="293" t="s">
        <v>57</v>
      </c>
      <c r="F22" s="293" t="s">
        <v>117</v>
      </c>
      <c r="G22" s="297" t="s">
        <v>1964</v>
      </c>
      <c r="H22" s="293" t="s">
        <v>1975</v>
      </c>
      <c r="I22" s="293" t="s">
        <v>1978</v>
      </c>
    </row>
    <row r="23" spans="1:9" x14ac:dyDescent="0.3">
      <c r="A23" s="294">
        <v>121</v>
      </c>
      <c r="B23" s="294" t="s">
        <v>355</v>
      </c>
      <c r="C23" s="294">
        <v>306037304</v>
      </c>
      <c r="D23" s="294" t="s">
        <v>1049</v>
      </c>
      <c r="E23" s="292" t="s">
        <v>57</v>
      </c>
      <c r="F23" s="292" t="s">
        <v>117</v>
      </c>
      <c r="G23" s="298" t="s">
        <v>1964</v>
      </c>
      <c r="H23" s="292" t="s">
        <v>1975</v>
      </c>
      <c r="I23" s="292" t="s">
        <v>1978</v>
      </c>
    </row>
    <row r="24" spans="1:9" x14ac:dyDescent="0.3">
      <c r="A24" s="295">
        <v>122</v>
      </c>
      <c r="B24" s="295" t="s">
        <v>355</v>
      </c>
      <c r="C24" s="295">
        <v>306037304</v>
      </c>
      <c r="D24" s="295" t="s">
        <v>1049</v>
      </c>
      <c r="E24" s="293" t="s">
        <v>57</v>
      </c>
      <c r="F24" s="293" t="s">
        <v>117</v>
      </c>
      <c r="G24" s="297" t="s">
        <v>1964</v>
      </c>
      <c r="H24" s="293" t="s">
        <v>1975</v>
      </c>
      <c r="I24" s="293" t="s">
        <v>1978</v>
      </c>
    </row>
    <row r="25" spans="1:9" x14ac:dyDescent="0.3">
      <c r="A25" s="294">
        <v>123</v>
      </c>
      <c r="B25" s="294" t="s">
        <v>355</v>
      </c>
      <c r="C25" s="294">
        <v>306037304</v>
      </c>
      <c r="D25" s="294" t="s">
        <v>1049</v>
      </c>
      <c r="E25" s="292" t="s">
        <v>57</v>
      </c>
      <c r="F25" s="292" t="s">
        <v>117</v>
      </c>
      <c r="G25" s="298" t="s">
        <v>1964</v>
      </c>
      <c r="H25" s="292" t="s">
        <v>1975</v>
      </c>
      <c r="I25" s="292" t="s">
        <v>1978</v>
      </c>
    </row>
    <row r="26" spans="1:9" x14ac:dyDescent="0.3">
      <c r="A26" s="295">
        <v>126</v>
      </c>
      <c r="B26" s="295" t="s">
        <v>355</v>
      </c>
      <c r="C26" s="295">
        <v>305986831</v>
      </c>
      <c r="D26" s="295" t="s">
        <v>472</v>
      </c>
      <c r="E26" s="293" t="s">
        <v>57</v>
      </c>
      <c r="F26" s="293" t="s">
        <v>117</v>
      </c>
      <c r="G26" s="297" t="s">
        <v>1964</v>
      </c>
      <c r="H26" s="293" t="s">
        <v>1975</v>
      </c>
      <c r="I26" s="293" t="s">
        <v>1979</v>
      </c>
    </row>
    <row r="27" spans="1:9" x14ac:dyDescent="0.3">
      <c r="A27" s="294">
        <v>130</v>
      </c>
      <c r="B27" s="294" t="s">
        <v>355</v>
      </c>
      <c r="C27" s="294">
        <v>306079987</v>
      </c>
      <c r="D27" s="294" t="s">
        <v>1201</v>
      </c>
      <c r="E27" s="292" t="s">
        <v>57</v>
      </c>
      <c r="F27" s="292" t="s">
        <v>117</v>
      </c>
      <c r="G27" s="298" t="s">
        <v>1964</v>
      </c>
      <c r="H27" s="292" t="s">
        <v>1975</v>
      </c>
      <c r="I27" s="292" t="s">
        <v>1980</v>
      </c>
    </row>
    <row r="28" spans="1:9" hidden="1" x14ac:dyDescent="0.3">
      <c r="A28" s="295">
        <v>131</v>
      </c>
      <c r="B28" s="295" t="s">
        <v>355</v>
      </c>
      <c r="C28" s="295">
        <v>305365195</v>
      </c>
      <c r="D28" s="295" t="s">
        <v>471</v>
      </c>
      <c r="E28" s="293" t="s">
        <v>57</v>
      </c>
      <c r="F28" s="293" t="s">
        <v>117</v>
      </c>
      <c r="G28" s="297" t="s">
        <v>1964</v>
      </c>
      <c r="H28" s="293" t="s">
        <v>1971</v>
      </c>
      <c r="I28" s="293" t="s">
        <v>1981</v>
      </c>
    </row>
    <row r="29" spans="1:9" hidden="1" x14ac:dyDescent="0.3">
      <c r="A29" s="294">
        <v>132</v>
      </c>
      <c r="B29" s="294" t="s">
        <v>355</v>
      </c>
      <c r="C29" s="294">
        <v>305365195</v>
      </c>
      <c r="D29" s="294" t="s">
        <v>471</v>
      </c>
      <c r="E29" s="292" t="s">
        <v>57</v>
      </c>
      <c r="F29" s="292" t="s">
        <v>117</v>
      </c>
      <c r="G29" s="298" t="s">
        <v>1964</v>
      </c>
      <c r="H29" s="292" t="s">
        <v>1971</v>
      </c>
      <c r="I29" s="292" t="s">
        <v>1982</v>
      </c>
    </row>
    <row r="30" spans="1:9" x14ac:dyDescent="0.3">
      <c r="A30" s="295">
        <v>132</v>
      </c>
      <c r="B30" s="295" t="s">
        <v>355</v>
      </c>
      <c r="C30" s="295">
        <v>305365195</v>
      </c>
      <c r="D30" s="295" t="s">
        <v>471</v>
      </c>
      <c r="E30" s="293" t="s">
        <v>57</v>
      </c>
      <c r="F30" s="293" t="s">
        <v>117</v>
      </c>
      <c r="G30" s="297" t="s">
        <v>1964</v>
      </c>
      <c r="H30" s="293" t="s">
        <v>1975</v>
      </c>
      <c r="I30" s="293" t="s">
        <v>1983</v>
      </c>
    </row>
    <row r="31" spans="1:9" x14ac:dyDescent="0.3">
      <c r="A31" s="294">
        <v>137</v>
      </c>
      <c r="B31" s="294" t="s">
        <v>355</v>
      </c>
      <c r="C31" s="294">
        <v>305980155</v>
      </c>
      <c r="D31" s="294" t="s">
        <v>1206</v>
      </c>
      <c r="E31" s="292" t="s">
        <v>57</v>
      </c>
      <c r="F31" s="292" t="s">
        <v>117</v>
      </c>
      <c r="G31" s="298" t="s">
        <v>1964</v>
      </c>
      <c r="H31" s="292" t="s">
        <v>1975</v>
      </c>
      <c r="I31" s="292" t="s">
        <v>1984</v>
      </c>
    </row>
    <row r="32" spans="1:9" x14ac:dyDescent="0.3">
      <c r="A32" s="295">
        <v>140</v>
      </c>
      <c r="B32" s="295" t="s">
        <v>355</v>
      </c>
      <c r="C32" s="295">
        <v>305765808</v>
      </c>
      <c r="D32" s="295" t="s">
        <v>483</v>
      </c>
      <c r="E32" s="293" t="s">
        <v>57</v>
      </c>
      <c r="F32" s="293" t="s">
        <v>117</v>
      </c>
      <c r="G32" s="297" t="s">
        <v>1964</v>
      </c>
      <c r="H32" s="293" t="s">
        <v>1975</v>
      </c>
      <c r="I32" s="293" t="s">
        <v>1985</v>
      </c>
    </row>
    <row r="33" spans="1:9" x14ac:dyDescent="0.3">
      <c r="A33" s="294">
        <v>141</v>
      </c>
      <c r="B33" s="294" t="s">
        <v>355</v>
      </c>
      <c r="C33" s="294">
        <v>305765808</v>
      </c>
      <c r="D33" s="294" t="s">
        <v>483</v>
      </c>
      <c r="E33" s="292" t="s">
        <v>57</v>
      </c>
      <c r="F33" s="292" t="s">
        <v>117</v>
      </c>
      <c r="G33" s="298" t="s">
        <v>1964</v>
      </c>
      <c r="H33" s="292" t="s">
        <v>1975</v>
      </c>
      <c r="I33" s="292" t="s">
        <v>1985</v>
      </c>
    </row>
    <row r="34" spans="1:9" x14ac:dyDescent="0.3">
      <c r="A34" s="295">
        <v>142</v>
      </c>
      <c r="B34" s="295" t="s">
        <v>355</v>
      </c>
      <c r="C34" s="295">
        <v>306533049</v>
      </c>
      <c r="D34" s="295" t="s">
        <v>998</v>
      </c>
      <c r="E34" s="293" t="s">
        <v>282</v>
      </c>
      <c r="F34" s="293" t="s">
        <v>195</v>
      </c>
      <c r="G34" s="297" t="s">
        <v>1964</v>
      </c>
      <c r="H34" s="293" t="s">
        <v>1975</v>
      </c>
      <c r="I34" s="293" t="s">
        <v>1977</v>
      </c>
    </row>
    <row r="35" spans="1:9" x14ac:dyDescent="0.3">
      <c r="A35" s="294">
        <v>143</v>
      </c>
      <c r="B35" s="294" t="s">
        <v>355</v>
      </c>
      <c r="C35" s="294">
        <v>306533049</v>
      </c>
      <c r="D35" s="294" t="s">
        <v>998</v>
      </c>
      <c r="E35" s="292" t="s">
        <v>282</v>
      </c>
      <c r="F35" s="292" t="s">
        <v>195</v>
      </c>
      <c r="G35" s="298" t="s">
        <v>1964</v>
      </c>
      <c r="H35" s="292" t="s">
        <v>1975</v>
      </c>
      <c r="I35" s="292" t="s">
        <v>1977</v>
      </c>
    </row>
    <row r="36" spans="1:9" x14ac:dyDescent="0.3">
      <c r="A36" s="295">
        <v>144</v>
      </c>
      <c r="B36" s="295" t="s">
        <v>355</v>
      </c>
      <c r="C36" s="295">
        <v>306533049</v>
      </c>
      <c r="D36" s="295" t="s">
        <v>998</v>
      </c>
      <c r="E36" s="293" t="s">
        <v>282</v>
      </c>
      <c r="F36" s="293" t="s">
        <v>195</v>
      </c>
      <c r="G36" s="297" t="s">
        <v>1964</v>
      </c>
      <c r="H36" s="293" t="s">
        <v>1975</v>
      </c>
      <c r="I36" s="293" t="s">
        <v>1977</v>
      </c>
    </row>
    <row r="37" spans="1:9" x14ac:dyDescent="0.3">
      <c r="A37" s="294">
        <v>145</v>
      </c>
      <c r="B37" s="294" t="s">
        <v>355</v>
      </c>
      <c r="C37" s="294">
        <v>306533049</v>
      </c>
      <c r="D37" s="294" t="s">
        <v>998</v>
      </c>
      <c r="E37" s="292" t="s">
        <v>282</v>
      </c>
      <c r="F37" s="292" t="s">
        <v>195</v>
      </c>
      <c r="G37" s="298" t="s">
        <v>1964</v>
      </c>
      <c r="H37" s="292" t="s">
        <v>1975</v>
      </c>
      <c r="I37" s="292" t="s">
        <v>1977</v>
      </c>
    </row>
    <row r="38" spans="1:9" x14ac:dyDescent="0.3">
      <c r="A38" s="295">
        <v>146</v>
      </c>
      <c r="B38" s="295" t="s">
        <v>355</v>
      </c>
      <c r="C38" s="295">
        <v>306533049</v>
      </c>
      <c r="D38" s="295" t="s">
        <v>998</v>
      </c>
      <c r="E38" s="293" t="s">
        <v>282</v>
      </c>
      <c r="F38" s="293" t="s">
        <v>195</v>
      </c>
      <c r="G38" s="297" t="s">
        <v>1964</v>
      </c>
      <c r="H38" s="293" t="s">
        <v>1975</v>
      </c>
      <c r="I38" s="293" t="s">
        <v>1977</v>
      </c>
    </row>
    <row r="39" spans="1:9" x14ac:dyDescent="0.3">
      <c r="A39" s="294">
        <v>147</v>
      </c>
      <c r="B39" s="294" t="s">
        <v>355</v>
      </c>
      <c r="C39" s="294">
        <v>306533049</v>
      </c>
      <c r="D39" s="294" t="s">
        <v>998</v>
      </c>
      <c r="E39" s="292" t="s">
        <v>282</v>
      </c>
      <c r="F39" s="292" t="s">
        <v>195</v>
      </c>
      <c r="G39" s="298" t="s">
        <v>1964</v>
      </c>
      <c r="H39" s="292" t="s">
        <v>1975</v>
      </c>
      <c r="I39" s="292" t="s">
        <v>1977</v>
      </c>
    </row>
    <row r="40" spans="1:9" x14ac:dyDescent="0.3">
      <c r="A40" s="295">
        <v>153</v>
      </c>
      <c r="B40" s="295" t="s">
        <v>355</v>
      </c>
      <c r="C40" s="295">
        <v>306037304</v>
      </c>
      <c r="D40" s="295" t="s">
        <v>1049</v>
      </c>
      <c r="E40" s="293" t="s">
        <v>282</v>
      </c>
      <c r="F40" s="293" t="s">
        <v>195</v>
      </c>
      <c r="G40" s="297" t="s">
        <v>1964</v>
      </c>
      <c r="H40" s="293" t="s">
        <v>1975</v>
      </c>
      <c r="I40" s="293" t="s">
        <v>1986</v>
      </c>
    </row>
    <row r="41" spans="1:9" x14ac:dyDescent="0.3">
      <c r="A41" s="294">
        <v>154</v>
      </c>
      <c r="B41" s="294" t="s">
        <v>355</v>
      </c>
      <c r="C41" s="294">
        <v>306037304</v>
      </c>
      <c r="D41" s="294" t="s">
        <v>1049</v>
      </c>
      <c r="E41" s="292" t="s">
        <v>282</v>
      </c>
      <c r="F41" s="292" t="s">
        <v>195</v>
      </c>
      <c r="G41" s="298" t="s">
        <v>1964</v>
      </c>
      <c r="H41" s="292" t="s">
        <v>1975</v>
      </c>
      <c r="I41" s="292" t="s">
        <v>1986</v>
      </c>
    </row>
    <row r="42" spans="1:9" x14ac:dyDescent="0.3">
      <c r="A42" s="295">
        <v>155</v>
      </c>
      <c r="B42" s="295" t="s">
        <v>355</v>
      </c>
      <c r="C42" s="295">
        <v>306037304</v>
      </c>
      <c r="D42" s="295" t="s">
        <v>1049</v>
      </c>
      <c r="E42" s="293" t="s">
        <v>282</v>
      </c>
      <c r="F42" s="293" t="s">
        <v>195</v>
      </c>
      <c r="G42" s="297" t="s">
        <v>1964</v>
      </c>
      <c r="H42" s="293" t="s">
        <v>1975</v>
      </c>
      <c r="I42" s="293" t="s">
        <v>1986</v>
      </c>
    </row>
    <row r="43" spans="1:9" x14ac:dyDescent="0.3">
      <c r="A43" s="294">
        <v>156</v>
      </c>
      <c r="B43" s="294" t="s">
        <v>355</v>
      </c>
      <c r="C43" s="294">
        <v>306037304</v>
      </c>
      <c r="D43" s="294" t="s">
        <v>1049</v>
      </c>
      <c r="E43" s="292" t="s">
        <v>282</v>
      </c>
      <c r="F43" s="292" t="s">
        <v>195</v>
      </c>
      <c r="G43" s="298" t="s">
        <v>1964</v>
      </c>
      <c r="H43" s="292" t="s">
        <v>1975</v>
      </c>
      <c r="I43" s="292" t="s">
        <v>1986</v>
      </c>
    </row>
    <row r="44" spans="1:9" x14ac:dyDescent="0.3">
      <c r="A44" s="295">
        <v>157</v>
      </c>
      <c r="B44" s="295" t="s">
        <v>355</v>
      </c>
      <c r="C44" s="295">
        <v>306037304</v>
      </c>
      <c r="D44" s="295" t="s">
        <v>1049</v>
      </c>
      <c r="E44" s="293" t="s">
        <v>282</v>
      </c>
      <c r="F44" s="293" t="s">
        <v>195</v>
      </c>
      <c r="G44" s="297" t="s">
        <v>1964</v>
      </c>
      <c r="H44" s="293" t="s">
        <v>1975</v>
      </c>
      <c r="I44" s="293" t="s">
        <v>1986</v>
      </c>
    </row>
    <row r="45" spans="1:9" x14ac:dyDescent="0.3">
      <c r="A45" s="294">
        <v>158</v>
      </c>
      <c r="B45" s="294" t="s">
        <v>355</v>
      </c>
      <c r="C45" s="294">
        <v>306037304</v>
      </c>
      <c r="D45" s="294" t="s">
        <v>1049</v>
      </c>
      <c r="E45" s="292" t="s">
        <v>282</v>
      </c>
      <c r="F45" s="292" t="s">
        <v>195</v>
      </c>
      <c r="G45" s="298" t="s">
        <v>1964</v>
      </c>
      <c r="H45" s="292" t="s">
        <v>1975</v>
      </c>
      <c r="I45" s="292" t="s">
        <v>1986</v>
      </c>
    </row>
    <row r="46" spans="1:9" x14ac:dyDescent="0.3">
      <c r="A46" s="295">
        <v>159</v>
      </c>
      <c r="B46" s="295" t="s">
        <v>355</v>
      </c>
      <c r="C46" s="295">
        <v>306037304</v>
      </c>
      <c r="D46" s="295" t="s">
        <v>1049</v>
      </c>
      <c r="E46" s="293" t="s">
        <v>282</v>
      </c>
      <c r="F46" s="293" t="s">
        <v>195</v>
      </c>
      <c r="G46" s="297" t="s">
        <v>1964</v>
      </c>
      <c r="H46" s="293" t="s">
        <v>1975</v>
      </c>
      <c r="I46" s="293" t="s">
        <v>1986</v>
      </c>
    </row>
    <row r="47" spans="1:9" x14ac:dyDescent="0.3">
      <c r="A47" s="294">
        <v>160</v>
      </c>
      <c r="B47" s="294" t="s">
        <v>355</v>
      </c>
      <c r="C47" s="294">
        <v>306037304</v>
      </c>
      <c r="D47" s="294" t="s">
        <v>1049</v>
      </c>
      <c r="E47" s="292" t="s">
        <v>282</v>
      </c>
      <c r="F47" s="292" t="s">
        <v>195</v>
      </c>
      <c r="G47" s="298" t="s">
        <v>1964</v>
      </c>
      <c r="H47" s="292" t="s">
        <v>1975</v>
      </c>
      <c r="I47" s="292" t="s">
        <v>1986</v>
      </c>
    </row>
    <row r="48" spans="1:9" x14ac:dyDescent="0.3">
      <c r="A48" s="295">
        <v>161</v>
      </c>
      <c r="B48" s="295" t="s">
        <v>355</v>
      </c>
      <c r="C48" s="295">
        <v>306037304</v>
      </c>
      <c r="D48" s="295" t="s">
        <v>1049</v>
      </c>
      <c r="E48" s="293" t="s">
        <v>282</v>
      </c>
      <c r="F48" s="293" t="s">
        <v>195</v>
      </c>
      <c r="G48" s="297" t="s">
        <v>1964</v>
      </c>
      <c r="H48" s="293" t="s">
        <v>1975</v>
      </c>
      <c r="I48" s="293" t="s">
        <v>1986</v>
      </c>
    </row>
    <row r="49" spans="1:9" x14ac:dyDescent="0.3">
      <c r="A49" s="294">
        <v>167</v>
      </c>
      <c r="B49" s="294" t="s">
        <v>355</v>
      </c>
      <c r="C49" s="294">
        <v>305980155</v>
      </c>
      <c r="D49" s="294" t="s">
        <v>1206</v>
      </c>
      <c r="E49" s="292" t="s">
        <v>282</v>
      </c>
      <c r="F49" s="292" t="s">
        <v>195</v>
      </c>
      <c r="G49" s="298" t="s">
        <v>1964</v>
      </c>
      <c r="H49" s="292" t="s">
        <v>1975</v>
      </c>
      <c r="I49" s="292" t="s">
        <v>1987</v>
      </c>
    </row>
    <row r="50" spans="1:9" x14ac:dyDescent="0.3">
      <c r="A50" s="295">
        <v>176</v>
      </c>
      <c r="B50" s="295" t="s">
        <v>355</v>
      </c>
      <c r="C50" s="295">
        <v>306533049</v>
      </c>
      <c r="D50" s="295" t="s">
        <v>998</v>
      </c>
      <c r="E50" s="293" t="s">
        <v>63</v>
      </c>
      <c r="F50" s="293" t="s">
        <v>95</v>
      </c>
      <c r="G50" s="297" t="s">
        <v>1964</v>
      </c>
      <c r="H50" s="293" t="s">
        <v>1975</v>
      </c>
      <c r="I50" s="293" t="s">
        <v>1988</v>
      </c>
    </row>
    <row r="51" spans="1:9" x14ac:dyDescent="0.3">
      <c r="A51" s="294">
        <v>177</v>
      </c>
      <c r="B51" s="294" t="s">
        <v>355</v>
      </c>
      <c r="C51" s="294">
        <v>306533049</v>
      </c>
      <c r="D51" s="294" t="s">
        <v>998</v>
      </c>
      <c r="E51" s="292" t="s">
        <v>63</v>
      </c>
      <c r="F51" s="292" t="s">
        <v>95</v>
      </c>
      <c r="G51" s="298" t="s">
        <v>1964</v>
      </c>
      <c r="H51" s="292" t="s">
        <v>1975</v>
      </c>
      <c r="I51" s="292" t="s">
        <v>1988</v>
      </c>
    </row>
    <row r="52" spans="1:9" x14ac:dyDescent="0.3">
      <c r="A52" s="295">
        <v>178</v>
      </c>
      <c r="B52" s="295" t="s">
        <v>355</v>
      </c>
      <c r="C52" s="295">
        <v>306533049</v>
      </c>
      <c r="D52" s="295" t="s">
        <v>998</v>
      </c>
      <c r="E52" s="293" t="s">
        <v>63</v>
      </c>
      <c r="F52" s="293" t="s">
        <v>95</v>
      </c>
      <c r="G52" s="297" t="s">
        <v>1964</v>
      </c>
      <c r="H52" s="293" t="s">
        <v>1975</v>
      </c>
      <c r="I52" s="293" t="s">
        <v>1988</v>
      </c>
    </row>
    <row r="53" spans="1:9" x14ac:dyDescent="0.3">
      <c r="A53" s="294">
        <v>179</v>
      </c>
      <c r="B53" s="294" t="s">
        <v>355</v>
      </c>
      <c r="C53" s="294">
        <v>306533049</v>
      </c>
      <c r="D53" s="294" t="s">
        <v>998</v>
      </c>
      <c r="E53" s="292" t="s">
        <v>63</v>
      </c>
      <c r="F53" s="292" t="s">
        <v>95</v>
      </c>
      <c r="G53" s="298" t="s">
        <v>1964</v>
      </c>
      <c r="H53" s="292" t="s">
        <v>1975</v>
      </c>
      <c r="I53" s="292" t="s">
        <v>1988</v>
      </c>
    </row>
    <row r="54" spans="1:9" x14ac:dyDescent="0.3">
      <c r="A54" s="295">
        <v>180</v>
      </c>
      <c r="B54" s="295" t="s">
        <v>355</v>
      </c>
      <c r="C54" s="295">
        <v>306533049</v>
      </c>
      <c r="D54" s="295" t="s">
        <v>998</v>
      </c>
      <c r="E54" s="293" t="s">
        <v>63</v>
      </c>
      <c r="F54" s="293" t="s">
        <v>95</v>
      </c>
      <c r="G54" s="297" t="s">
        <v>1964</v>
      </c>
      <c r="H54" s="293" t="s">
        <v>1975</v>
      </c>
      <c r="I54" s="293" t="s">
        <v>1988</v>
      </c>
    </row>
    <row r="55" spans="1:9" x14ac:dyDescent="0.3">
      <c r="A55" s="294">
        <v>181</v>
      </c>
      <c r="B55" s="294" t="s">
        <v>355</v>
      </c>
      <c r="C55" s="294">
        <v>306533049</v>
      </c>
      <c r="D55" s="294" t="s">
        <v>998</v>
      </c>
      <c r="E55" s="292" t="s">
        <v>63</v>
      </c>
      <c r="F55" s="292" t="s">
        <v>95</v>
      </c>
      <c r="G55" s="298" t="s">
        <v>1964</v>
      </c>
      <c r="H55" s="292" t="s">
        <v>1975</v>
      </c>
      <c r="I55" s="292" t="s">
        <v>1988</v>
      </c>
    </row>
    <row r="56" spans="1:9" x14ac:dyDescent="0.3">
      <c r="A56" s="295">
        <v>182</v>
      </c>
      <c r="B56" s="295" t="s">
        <v>355</v>
      </c>
      <c r="C56" s="295">
        <v>306533049</v>
      </c>
      <c r="D56" s="295" t="s">
        <v>998</v>
      </c>
      <c r="E56" s="293" t="s">
        <v>63</v>
      </c>
      <c r="F56" s="293" t="s">
        <v>95</v>
      </c>
      <c r="G56" s="297" t="s">
        <v>1964</v>
      </c>
      <c r="H56" s="293" t="s">
        <v>1975</v>
      </c>
      <c r="I56" s="293" t="s">
        <v>1988</v>
      </c>
    </row>
    <row r="57" spans="1:9" x14ac:dyDescent="0.3">
      <c r="A57" s="294">
        <v>183</v>
      </c>
      <c r="B57" s="294" t="s">
        <v>355</v>
      </c>
      <c r="C57" s="294">
        <v>306533049</v>
      </c>
      <c r="D57" s="294" t="s">
        <v>998</v>
      </c>
      <c r="E57" s="292" t="s">
        <v>63</v>
      </c>
      <c r="F57" s="292" t="s">
        <v>95</v>
      </c>
      <c r="G57" s="298" t="s">
        <v>1964</v>
      </c>
      <c r="H57" s="292" t="s">
        <v>1975</v>
      </c>
      <c r="I57" s="292" t="s">
        <v>1988</v>
      </c>
    </row>
    <row r="58" spans="1:9" x14ac:dyDescent="0.3">
      <c r="A58" s="295">
        <v>189</v>
      </c>
      <c r="B58" s="295" t="s">
        <v>355</v>
      </c>
      <c r="C58" s="295">
        <v>306037304</v>
      </c>
      <c r="D58" s="295" t="s">
        <v>1049</v>
      </c>
      <c r="E58" s="293" t="s">
        <v>63</v>
      </c>
      <c r="F58" s="293" t="s">
        <v>95</v>
      </c>
      <c r="G58" s="297" t="s">
        <v>1964</v>
      </c>
      <c r="H58" s="293" t="s">
        <v>1975</v>
      </c>
      <c r="I58" s="293" t="s">
        <v>1989</v>
      </c>
    </row>
    <row r="59" spans="1:9" x14ac:dyDescent="0.3">
      <c r="A59" s="294">
        <v>190</v>
      </c>
      <c r="B59" s="294" t="s">
        <v>355</v>
      </c>
      <c r="C59" s="294">
        <v>306037304</v>
      </c>
      <c r="D59" s="294" t="s">
        <v>1049</v>
      </c>
      <c r="E59" s="292" t="s">
        <v>63</v>
      </c>
      <c r="F59" s="292" t="s">
        <v>95</v>
      </c>
      <c r="G59" s="298" t="s">
        <v>1964</v>
      </c>
      <c r="H59" s="292" t="s">
        <v>1975</v>
      </c>
      <c r="I59" s="292" t="s">
        <v>1989</v>
      </c>
    </row>
    <row r="60" spans="1:9" x14ac:dyDescent="0.3">
      <c r="A60" s="295">
        <v>191</v>
      </c>
      <c r="B60" s="295" t="s">
        <v>355</v>
      </c>
      <c r="C60" s="295">
        <v>306037304</v>
      </c>
      <c r="D60" s="295" t="s">
        <v>1049</v>
      </c>
      <c r="E60" s="293" t="s">
        <v>63</v>
      </c>
      <c r="F60" s="293" t="s">
        <v>95</v>
      </c>
      <c r="G60" s="297" t="s">
        <v>1964</v>
      </c>
      <c r="H60" s="293" t="s">
        <v>1975</v>
      </c>
      <c r="I60" s="293" t="s">
        <v>1989</v>
      </c>
    </row>
    <row r="61" spans="1:9" x14ac:dyDescent="0.3">
      <c r="A61" s="294">
        <v>192</v>
      </c>
      <c r="B61" s="294" t="s">
        <v>355</v>
      </c>
      <c r="C61" s="294">
        <v>306037304</v>
      </c>
      <c r="D61" s="294" t="s">
        <v>1049</v>
      </c>
      <c r="E61" s="292" t="s">
        <v>63</v>
      </c>
      <c r="F61" s="292" t="s">
        <v>95</v>
      </c>
      <c r="G61" s="298" t="s">
        <v>1964</v>
      </c>
      <c r="H61" s="292" t="s">
        <v>1975</v>
      </c>
      <c r="I61" s="292" t="s">
        <v>1989</v>
      </c>
    </row>
    <row r="62" spans="1:9" x14ac:dyDescent="0.3">
      <c r="A62" s="295">
        <v>193</v>
      </c>
      <c r="B62" s="295" t="s">
        <v>355</v>
      </c>
      <c r="C62" s="295">
        <v>306037304</v>
      </c>
      <c r="D62" s="295" t="s">
        <v>1049</v>
      </c>
      <c r="E62" s="293" t="s">
        <v>63</v>
      </c>
      <c r="F62" s="293" t="s">
        <v>95</v>
      </c>
      <c r="G62" s="297" t="s">
        <v>1964</v>
      </c>
      <c r="H62" s="293" t="s">
        <v>1975</v>
      </c>
      <c r="I62" s="293" t="s">
        <v>1989</v>
      </c>
    </row>
    <row r="63" spans="1:9" x14ac:dyDescent="0.3">
      <c r="A63" s="294">
        <v>194</v>
      </c>
      <c r="B63" s="294" t="s">
        <v>355</v>
      </c>
      <c r="C63" s="294">
        <v>306037304</v>
      </c>
      <c r="D63" s="294" t="s">
        <v>1049</v>
      </c>
      <c r="E63" s="292" t="s">
        <v>63</v>
      </c>
      <c r="F63" s="292" t="s">
        <v>95</v>
      </c>
      <c r="G63" s="298" t="s">
        <v>1964</v>
      </c>
      <c r="H63" s="292" t="s">
        <v>1975</v>
      </c>
      <c r="I63" s="292" t="s">
        <v>1989</v>
      </c>
    </row>
    <row r="64" spans="1:9" x14ac:dyDescent="0.3">
      <c r="A64" s="295">
        <v>195</v>
      </c>
      <c r="B64" s="295" t="s">
        <v>355</v>
      </c>
      <c r="C64" s="295">
        <v>306037304</v>
      </c>
      <c r="D64" s="295" t="s">
        <v>1049</v>
      </c>
      <c r="E64" s="293" t="s">
        <v>63</v>
      </c>
      <c r="F64" s="293" t="s">
        <v>95</v>
      </c>
      <c r="G64" s="297" t="s">
        <v>1964</v>
      </c>
      <c r="H64" s="293" t="s">
        <v>1975</v>
      </c>
      <c r="I64" s="293" t="s">
        <v>1989</v>
      </c>
    </row>
    <row r="65" spans="1:9" x14ac:dyDescent="0.3">
      <c r="A65" s="294">
        <v>196</v>
      </c>
      <c r="B65" s="294" t="s">
        <v>355</v>
      </c>
      <c r="C65" s="294">
        <v>306037304</v>
      </c>
      <c r="D65" s="294" t="s">
        <v>1049</v>
      </c>
      <c r="E65" s="292" t="s">
        <v>63</v>
      </c>
      <c r="F65" s="292" t="s">
        <v>95</v>
      </c>
      <c r="G65" s="298" t="s">
        <v>1964</v>
      </c>
      <c r="H65" s="292" t="s">
        <v>1975</v>
      </c>
      <c r="I65" s="292" t="s">
        <v>1989</v>
      </c>
    </row>
    <row r="66" spans="1:9" x14ac:dyDescent="0.3">
      <c r="A66" s="295">
        <v>197</v>
      </c>
      <c r="B66" s="295" t="s">
        <v>355</v>
      </c>
      <c r="C66" s="295">
        <v>306037304</v>
      </c>
      <c r="D66" s="295" t="s">
        <v>1049</v>
      </c>
      <c r="E66" s="293" t="s">
        <v>63</v>
      </c>
      <c r="F66" s="293" t="s">
        <v>95</v>
      </c>
      <c r="G66" s="297" t="s">
        <v>1964</v>
      </c>
      <c r="H66" s="293" t="s">
        <v>1975</v>
      </c>
      <c r="I66" s="293" t="s">
        <v>1989</v>
      </c>
    </row>
    <row r="67" spans="1:9" x14ac:dyDescent="0.3">
      <c r="A67" s="294">
        <v>199</v>
      </c>
      <c r="B67" s="294" t="s">
        <v>355</v>
      </c>
      <c r="C67" s="294">
        <v>305986831</v>
      </c>
      <c r="D67" s="294" t="s">
        <v>472</v>
      </c>
      <c r="E67" s="292" t="s">
        <v>63</v>
      </c>
      <c r="F67" s="292" t="s">
        <v>95</v>
      </c>
      <c r="G67" s="298" t="s">
        <v>1964</v>
      </c>
      <c r="H67" s="292" t="s">
        <v>1975</v>
      </c>
      <c r="I67" s="292" t="s">
        <v>1990</v>
      </c>
    </row>
    <row r="68" spans="1:9" hidden="1" x14ac:dyDescent="0.3">
      <c r="A68" s="295">
        <v>200</v>
      </c>
      <c r="B68" s="295" t="s">
        <v>355</v>
      </c>
      <c r="C68" s="295">
        <v>305365195</v>
      </c>
      <c r="D68" s="295" t="s">
        <v>471</v>
      </c>
      <c r="E68" s="293" t="s">
        <v>63</v>
      </c>
      <c r="F68" s="293" t="s">
        <v>95</v>
      </c>
      <c r="G68" s="297" t="s">
        <v>1964</v>
      </c>
      <c r="H68" s="293" t="s">
        <v>1971</v>
      </c>
      <c r="I68" s="293" t="s">
        <v>1981</v>
      </c>
    </row>
    <row r="69" spans="1:9" hidden="1" x14ac:dyDescent="0.3">
      <c r="A69" s="294">
        <v>201</v>
      </c>
      <c r="B69" s="294" t="s">
        <v>355</v>
      </c>
      <c r="C69" s="294">
        <v>305365195</v>
      </c>
      <c r="D69" s="294" t="s">
        <v>471</v>
      </c>
      <c r="E69" s="292" t="s">
        <v>63</v>
      </c>
      <c r="F69" s="292" t="s">
        <v>95</v>
      </c>
      <c r="G69" s="298" t="s">
        <v>1964</v>
      </c>
      <c r="H69" s="292" t="s">
        <v>1971</v>
      </c>
      <c r="I69" s="292" t="s">
        <v>1982</v>
      </c>
    </row>
    <row r="70" spans="1:9" x14ac:dyDescent="0.3">
      <c r="A70" s="295">
        <v>201</v>
      </c>
      <c r="B70" s="295" t="s">
        <v>355</v>
      </c>
      <c r="C70" s="295">
        <v>305365195</v>
      </c>
      <c r="D70" s="295" t="s">
        <v>471</v>
      </c>
      <c r="E70" s="293" t="s">
        <v>63</v>
      </c>
      <c r="F70" s="293" t="s">
        <v>95</v>
      </c>
      <c r="G70" s="297" t="s">
        <v>1964</v>
      </c>
      <c r="H70" s="293" t="s">
        <v>1975</v>
      </c>
      <c r="I70" s="293" t="s">
        <v>1991</v>
      </c>
    </row>
    <row r="71" spans="1:9" x14ac:dyDescent="0.3">
      <c r="A71" s="294">
        <v>208</v>
      </c>
      <c r="B71" s="294" t="s">
        <v>355</v>
      </c>
      <c r="C71" s="294">
        <v>305980155</v>
      </c>
      <c r="D71" s="294" t="s">
        <v>1206</v>
      </c>
      <c r="E71" s="292" t="s">
        <v>63</v>
      </c>
      <c r="F71" s="292" t="s">
        <v>95</v>
      </c>
      <c r="G71" s="298" t="s">
        <v>1964</v>
      </c>
      <c r="H71" s="292" t="s">
        <v>1975</v>
      </c>
      <c r="I71" s="292" t="s">
        <v>1992</v>
      </c>
    </row>
    <row r="72" spans="1:9" x14ac:dyDescent="0.3">
      <c r="A72" s="295">
        <v>211</v>
      </c>
      <c r="B72" s="295" t="s">
        <v>355</v>
      </c>
      <c r="C72" s="295">
        <v>305765808</v>
      </c>
      <c r="D72" s="295" t="s">
        <v>483</v>
      </c>
      <c r="E72" s="293" t="s">
        <v>63</v>
      </c>
      <c r="F72" s="293" t="s">
        <v>95</v>
      </c>
      <c r="G72" s="297" t="s">
        <v>1964</v>
      </c>
      <c r="H72" s="293" t="s">
        <v>1975</v>
      </c>
      <c r="I72" s="293" t="s">
        <v>1993</v>
      </c>
    </row>
    <row r="73" spans="1:9" x14ac:dyDescent="0.3">
      <c r="A73" s="294">
        <v>212</v>
      </c>
      <c r="B73" s="294" t="s">
        <v>355</v>
      </c>
      <c r="C73" s="294">
        <v>305765808</v>
      </c>
      <c r="D73" s="294" t="s">
        <v>483</v>
      </c>
      <c r="E73" s="292" t="s">
        <v>63</v>
      </c>
      <c r="F73" s="292" t="s">
        <v>95</v>
      </c>
      <c r="G73" s="298" t="s">
        <v>1964</v>
      </c>
      <c r="H73" s="292" t="s">
        <v>1975</v>
      </c>
      <c r="I73" s="292" t="s">
        <v>1993</v>
      </c>
    </row>
    <row r="74" spans="1:9" x14ac:dyDescent="0.3">
      <c r="A74" s="295">
        <v>215</v>
      </c>
      <c r="B74" s="295" t="s">
        <v>355</v>
      </c>
      <c r="C74" s="295">
        <v>306079987</v>
      </c>
      <c r="D74" s="295" t="s">
        <v>1201</v>
      </c>
      <c r="E74" s="293" t="s">
        <v>63</v>
      </c>
      <c r="F74" s="293" t="s">
        <v>95</v>
      </c>
      <c r="G74" s="297" t="s">
        <v>1964</v>
      </c>
      <c r="H74" s="293" t="s">
        <v>1975</v>
      </c>
      <c r="I74" s="293" t="s">
        <v>1994</v>
      </c>
    </row>
    <row r="75" spans="1:9" x14ac:dyDescent="0.3">
      <c r="A75" s="294">
        <v>217</v>
      </c>
      <c r="B75" s="294" t="s">
        <v>355</v>
      </c>
      <c r="C75" s="294">
        <v>305765808</v>
      </c>
      <c r="D75" s="294" t="s">
        <v>483</v>
      </c>
      <c r="E75" s="292" t="s">
        <v>284</v>
      </c>
      <c r="F75" s="292" t="s">
        <v>85</v>
      </c>
      <c r="G75" s="298" t="s">
        <v>1964</v>
      </c>
      <c r="H75" s="292" t="s">
        <v>1975</v>
      </c>
      <c r="I75" s="292" t="s">
        <v>1995</v>
      </c>
    </row>
    <row r="76" spans="1:9" x14ac:dyDescent="0.3">
      <c r="A76" s="295">
        <v>219</v>
      </c>
      <c r="B76" s="295" t="s">
        <v>355</v>
      </c>
      <c r="C76" s="295">
        <v>306079987</v>
      </c>
      <c r="D76" s="295" t="s">
        <v>1201</v>
      </c>
      <c r="E76" s="293" t="s">
        <v>282</v>
      </c>
      <c r="F76" s="293" t="s">
        <v>200</v>
      </c>
      <c r="G76" s="297" t="s">
        <v>1964</v>
      </c>
      <c r="H76" s="293" t="s">
        <v>1975</v>
      </c>
      <c r="I76" s="293" t="s">
        <v>1996</v>
      </c>
    </row>
    <row r="77" spans="1:9" x14ac:dyDescent="0.3">
      <c r="A77" s="294">
        <v>221</v>
      </c>
      <c r="B77" s="294" t="s">
        <v>355</v>
      </c>
      <c r="C77" s="294">
        <v>305986831</v>
      </c>
      <c r="D77" s="294" t="s">
        <v>472</v>
      </c>
      <c r="E77" s="292" t="s">
        <v>282</v>
      </c>
      <c r="F77" s="292" t="s">
        <v>200</v>
      </c>
      <c r="G77" s="298" t="s">
        <v>1964</v>
      </c>
      <c r="H77" s="292" t="s">
        <v>1975</v>
      </c>
      <c r="I77" s="292" t="s">
        <v>1997</v>
      </c>
    </row>
    <row r="78" spans="1:9" hidden="1" x14ac:dyDescent="0.3">
      <c r="A78" s="295">
        <v>223</v>
      </c>
      <c r="B78" s="295" t="s">
        <v>355</v>
      </c>
      <c r="C78" s="295">
        <v>305365195</v>
      </c>
      <c r="D78" s="295" t="s">
        <v>471</v>
      </c>
      <c r="E78" s="293" t="s">
        <v>60</v>
      </c>
      <c r="F78" s="293" t="s">
        <v>92</v>
      </c>
      <c r="G78" s="297" t="s">
        <v>1964</v>
      </c>
      <c r="H78" s="293" t="s">
        <v>1971</v>
      </c>
      <c r="I78" s="293" t="s">
        <v>1998</v>
      </c>
    </row>
    <row r="79" spans="1:9" hidden="1" x14ac:dyDescent="0.3">
      <c r="A79" s="294">
        <v>224</v>
      </c>
      <c r="B79" s="294" t="s">
        <v>355</v>
      </c>
      <c r="C79" s="294">
        <v>305365195</v>
      </c>
      <c r="D79" s="294" t="s">
        <v>471</v>
      </c>
      <c r="E79" s="292" t="s">
        <v>60</v>
      </c>
      <c r="F79" s="292" t="s">
        <v>92</v>
      </c>
      <c r="G79" s="298" t="s">
        <v>1964</v>
      </c>
      <c r="H79" s="292" t="s">
        <v>1971</v>
      </c>
      <c r="I79" s="292" t="s">
        <v>1999</v>
      </c>
    </row>
    <row r="80" spans="1:9" x14ac:dyDescent="0.3">
      <c r="A80" s="295">
        <v>224</v>
      </c>
      <c r="B80" s="295" t="s">
        <v>355</v>
      </c>
      <c r="C80" s="295">
        <v>305365195</v>
      </c>
      <c r="D80" s="295" t="s">
        <v>471</v>
      </c>
      <c r="E80" s="293" t="s">
        <v>60</v>
      </c>
      <c r="F80" s="293" t="s">
        <v>92</v>
      </c>
      <c r="G80" s="297" t="s">
        <v>1964</v>
      </c>
      <c r="H80" s="293" t="s">
        <v>1975</v>
      </c>
      <c r="I80" s="293" t="s">
        <v>2000</v>
      </c>
    </row>
    <row r="81" spans="1:9" x14ac:dyDescent="0.3">
      <c r="A81" s="294">
        <v>227</v>
      </c>
      <c r="B81" s="294" t="s">
        <v>355</v>
      </c>
      <c r="C81" s="294">
        <v>306144031</v>
      </c>
      <c r="D81" s="294" t="s">
        <v>1237</v>
      </c>
      <c r="E81" s="292" t="s">
        <v>284</v>
      </c>
      <c r="F81" s="292" t="s">
        <v>85</v>
      </c>
      <c r="G81" s="298" t="s">
        <v>1964</v>
      </c>
      <c r="H81" s="292" t="s">
        <v>1975</v>
      </c>
      <c r="I81" s="292" t="s">
        <v>2001</v>
      </c>
    </row>
    <row r="82" spans="1:9" x14ac:dyDescent="0.3">
      <c r="A82" s="295">
        <v>229</v>
      </c>
      <c r="B82" s="295" t="s">
        <v>355</v>
      </c>
      <c r="C82" s="295">
        <v>306144031</v>
      </c>
      <c r="D82" s="295" t="s">
        <v>1237</v>
      </c>
      <c r="E82" s="293" t="s">
        <v>63</v>
      </c>
      <c r="F82" s="293" t="s">
        <v>95</v>
      </c>
      <c r="G82" s="297" t="s">
        <v>1964</v>
      </c>
      <c r="H82" s="293" t="s">
        <v>1975</v>
      </c>
      <c r="I82" s="293" t="s">
        <v>2002</v>
      </c>
    </row>
    <row r="83" spans="1:9" x14ac:dyDescent="0.3">
      <c r="A83" s="294">
        <v>231</v>
      </c>
      <c r="B83" s="294" t="s">
        <v>355</v>
      </c>
      <c r="C83" s="294">
        <v>306144031</v>
      </c>
      <c r="D83" s="294" t="s">
        <v>1237</v>
      </c>
      <c r="E83" s="292" t="s">
        <v>57</v>
      </c>
      <c r="F83" s="292" t="s">
        <v>117</v>
      </c>
      <c r="G83" s="298" t="s">
        <v>1964</v>
      </c>
      <c r="H83" s="292" t="s">
        <v>1975</v>
      </c>
      <c r="I83" s="292" t="s">
        <v>2003</v>
      </c>
    </row>
    <row r="84" spans="1:9" x14ac:dyDescent="0.3">
      <c r="A84" s="295">
        <v>255</v>
      </c>
      <c r="B84" s="295" t="s">
        <v>355</v>
      </c>
      <c r="C84" s="295">
        <v>306329344</v>
      </c>
      <c r="D84" s="295" t="s">
        <v>970</v>
      </c>
      <c r="E84" s="293" t="s">
        <v>282</v>
      </c>
      <c r="F84" s="293" t="s">
        <v>200</v>
      </c>
      <c r="G84" s="297" t="s">
        <v>1964</v>
      </c>
      <c r="H84" s="293" t="s">
        <v>1975</v>
      </c>
      <c r="I84" s="293" t="s">
        <v>2004</v>
      </c>
    </row>
    <row r="85" spans="1:9" x14ac:dyDescent="0.3">
      <c r="A85" s="294">
        <v>256</v>
      </c>
      <c r="B85" s="294" t="s">
        <v>355</v>
      </c>
      <c r="C85" s="294">
        <v>306329344</v>
      </c>
      <c r="D85" s="294" t="s">
        <v>970</v>
      </c>
      <c r="E85" s="292" t="s">
        <v>282</v>
      </c>
      <c r="F85" s="292" t="s">
        <v>200</v>
      </c>
      <c r="G85" s="298" t="s">
        <v>1964</v>
      </c>
      <c r="H85" s="292" t="s">
        <v>1975</v>
      </c>
      <c r="I85" s="292" t="s">
        <v>2004</v>
      </c>
    </row>
    <row r="86" spans="1:9" x14ac:dyDescent="0.3">
      <c r="A86" s="295">
        <v>257</v>
      </c>
      <c r="B86" s="295" t="s">
        <v>355</v>
      </c>
      <c r="C86" s="295">
        <v>306329344</v>
      </c>
      <c r="D86" s="295" t="s">
        <v>970</v>
      </c>
      <c r="E86" s="293" t="s">
        <v>282</v>
      </c>
      <c r="F86" s="293" t="s">
        <v>200</v>
      </c>
      <c r="G86" s="297" t="s">
        <v>1964</v>
      </c>
      <c r="H86" s="293" t="s">
        <v>1975</v>
      </c>
      <c r="I86" s="293" t="s">
        <v>2004</v>
      </c>
    </row>
    <row r="87" spans="1:9" x14ac:dyDescent="0.3">
      <c r="A87" s="294">
        <v>258</v>
      </c>
      <c r="B87" s="294" t="s">
        <v>355</v>
      </c>
      <c r="C87" s="294">
        <v>306329344</v>
      </c>
      <c r="D87" s="294" t="s">
        <v>970</v>
      </c>
      <c r="E87" s="292" t="s">
        <v>282</v>
      </c>
      <c r="F87" s="292" t="s">
        <v>200</v>
      </c>
      <c r="G87" s="298" t="s">
        <v>1964</v>
      </c>
      <c r="H87" s="292" t="s">
        <v>1975</v>
      </c>
      <c r="I87" s="292" t="s">
        <v>2004</v>
      </c>
    </row>
    <row r="88" spans="1:9" x14ac:dyDescent="0.3">
      <c r="A88" s="295">
        <v>260</v>
      </c>
      <c r="B88" s="295" t="s">
        <v>355</v>
      </c>
      <c r="C88" s="295">
        <v>306329344</v>
      </c>
      <c r="D88" s="295" t="s">
        <v>970</v>
      </c>
      <c r="E88" s="293" t="s">
        <v>63</v>
      </c>
      <c r="F88" s="293" t="s">
        <v>95</v>
      </c>
      <c r="G88" s="297" t="s">
        <v>1964</v>
      </c>
      <c r="H88" s="293" t="s">
        <v>1975</v>
      </c>
      <c r="I88" s="293" t="s">
        <v>2005</v>
      </c>
    </row>
    <row r="89" spans="1:9" x14ac:dyDescent="0.3">
      <c r="A89" s="294">
        <v>261</v>
      </c>
      <c r="B89" s="294" t="s">
        <v>355</v>
      </c>
      <c r="C89" s="294">
        <v>306329344</v>
      </c>
      <c r="D89" s="294" t="s">
        <v>970</v>
      </c>
      <c r="E89" s="292" t="s">
        <v>63</v>
      </c>
      <c r="F89" s="292" t="s">
        <v>95</v>
      </c>
      <c r="G89" s="298" t="s">
        <v>1964</v>
      </c>
      <c r="H89" s="292" t="s">
        <v>1975</v>
      </c>
      <c r="I89" s="292" t="s">
        <v>2005</v>
      </c>
    </row>
    <row r="90" spans="1:9" x14ac:dyDescent="0.3">
      <c r="A90" s="295">
        <v>262</v>
      </c>
      <c r="B90" s="295" t="s">
        <v>355</v>
      </c>
      <c r="C90" s="295">
        <v>306329344</v>
      </c>
      <c r="D90" s="295" t="s">
        <v>970</v>
      </c>
      <c r="E90" s="293" t="s">
        <v>63</v>
      </c>
      <c r="F90" s="293" t="s">
        <v>95</v>
      </c>
      <c r="G90" s="297" t="s">
        <v>1964</v>
      </c>
      <c r="H90" s="293" t="s">
        <v>1975</v>
      </c>
      <c r="I90" s="293" t="s">
        <v>2005</v>
      </c>
    </row>
    <row r="91" spans="1:9" x14ac:dyDescent="0.3">
      <c r="A91" s="294">
        <v>263</v>
      </c>
      <c r="B91" s="294" t="s">
        <v>355</v>
      </c>
      <c r="C91" s="294">
        <v>306329344</v>
      </c>
      <c r="D91" s="294" t="s">
        <v>970</v>
      </c>
      <c r="E91" s="292" t="s">
        <v>63</v>
      </c>
      <c r="F91" s="292" t="s">
        <v>95</v>
      </c>
      <c r="G91" s="298" t="s">
        <v>1964</v>
      </c>
      <c r="H91" s="292" t="s">
        <v>1975</v>
      </c>
      <c r="I91" s="292" t="s">
        <v>2005</v>
      </c>
    </row>
    <row r="92" spans="1:9" x14ac:dyDescent="0.3">
      <c r="A92" s="295">
        <v>265</v>
      </c>
      <c r="B92" s="295" t="s">
        <v>355</v>
      </c>
      <c r="C92" s="295">
        <v>306329344</v>
      </c>
      <c r="D92" s="295" t="s">
        <v>970</v>
      </c>
      <c r="E92" s="293" t="s">
        <v>57</v>
      </c>
      <c r="F92" s="293" t="s">
        <v>117</v>
      </c>
      <c r="G92" s="297" t="s">
        <v>1964</v>
      </c>
      <c r="H92" s="293" t="s">
        <v>1975</v>
      </c>
      <c r="I92" s="293" t="s">
        <v>2006</v>
      </c>
    </row>
    <row r="93" spans="1:9" x14ac:dyDescent="0.3">
      <c r="A93" s="294">
        <v>266</v>
      </c>
      <c r="B93" s="294" t="s">
        <v>355</v>
      </c>
      <c r="C93" s="294">
        <v>306329344</v>
      </c>
      <c r="D93" s="294" t="s">
        <v>970</v>
      </c>
      <c r="E93" s="292" t="s">
        <v>57</v>
      </c>
      <c r="F93" s="292" t="s">
        <v>117</v>
      </c>
      <c r="G93" s="298" t="s">
        <v>1964</v>
      </c>
      <c r="H93" s="292" t="s">
        <v>1975</v>
      </c>
      <c r="I93" s="292" t="s">
        <v>2006</v>
      </c>
    </row>
    <row r="94" spans="1:9" x14ac:dyDescent="0.3">
      <c r="A94" s="295">
        <v>267</v>
      </c>
      <c r="B94" s="295" t="s">
        <v>355</v>
      </c>
      <c r="C94" s="295">
        <v>306329344</v>
      </c>
      <c r="D94" s="295" t="s">
        <v>970</v>
      </c>
      <c r="E94" s="293" t="s">
        <v>57</v>
      </c>
      <c r="F94" s="293" t="s">
        <v>117</v>
      </c>
      <c r="G94" s="297" t="s">
        <v>1964</v>
      </c>
      <c r="H94" s="293" t="s">
        <v>1975</v>
      </c>
      <c r="I94" s="293" t="s">
        <v>2006</v>
      </c>
    </row>
    <row r="95" spans="1:9" x14ac:dyDescent="0.3">
      <c r="A95" s="294">
        <v>268</v>
      </c>
      <c r="B95" s="294" t="s">
        <v>355</v>
      </c>
      <c r="C95" s="294">
        <v>306329344</v>
      </c>
      <c r="D95" s="294" t="s">
        <v>970</v>
      </c>
      <c r="E95" s="292" t="s">
        <v>57</v>
      </c>
      <c r="F95" s="292" t="s">
        <v>117</v>
      </c>
      <c r="G95" s="298" t="s">
        <v>1964</v>
      </c>
      <c r="H95" s="292" t="s">
        <v>1975</v>
      </c>
      <c r="I95" s="292" t="s">
        <v>2006</v>
      </c>
    </row>
    <row r="96" spans="1:9" x14ac:dyDescent="0.3">
      <c r="A96" s="295">
        <v>332</v>
      </c>
      <c r="B96" s="295" t="s">
        <v>357</v>
      </c>
      <c r="C96" s="295">
        <v>306564185</v>
      </c>
      <c r="D96" s="295" t="s">
        <v>1262</v>
      </c>
      <c r="E96" s="293" t="s">
        <v>57</v>
      </c>
      <c r="F96" s="293" t="s">
        <v>117</v>
      </c>
      <c r="G96" s="297" t="s">
        <v>1964</v>
      </c>
      <c r="H96" s="293" t="s">
        <v>1975</v>
      </c>
      <c r="I96" s="293" t="s">
        <v>2007</v>
      </c>
    </row>
    <row r="97" spans="1:9" x14ac:dyDescent="0.3">
      <c r="A97" s="294">
        <v>333</v>
      </c>
      <c r="B97" s="294" t="s">
        <v>357</v>
      </c>
      <c r="C97" s="294">
        <v>306564185</v>
      </c>
      <c r="D97" s="294" t="s">
        <v>1262</v>
      </c>
      <c r="E97" s="292" t="s">
        <v>57</v>
      </c>
      <c r="F97" s="292" t="s">
        <v>117</v>
      </c>
      <c r="G97" s="298" t="s">
        <v>1964</v>
      </c>
      <c r="H97" s="292" t="s">
        <v>1975</v>
      </c>
      <c r="I97" s="292" t="s">
        <v>2007</v>
      </c>
    </row>
    <row r="98" spans="1:9" x14ac:dyDescent="0.3">
      <c r="A98" s="295">
        <v>334</v>
      </c>
      <c r="B98" s="295" t="s">
        <v>357</v>
      </c>
      <c r="C98" s="295">
        <v>306564185</v>
      </c>
      <c r="D98" s="295" t="s">
        <v>1262</v>
      </c>
      <c r="E98" s="293" t="s">
        <v>57</v>
      </c>
      <c r="F98" s="293" t="s">
        <v>117</v>
      </c>
      <c r="G98" s="297" t="s">
        <v>1964</v>
      </c>
      <c r="H98" s="293" t="s">
        <v>1975</v>
      </c>
      <c r="I98" s="293" t="s">
        <v>2007</v>
      </c>
    </row>
    <row r="99" spans="1:9" x14ac:dyDescent="0.3">
      <c r="A99" s="294">
        <v>336</v>
      </c>
      <c r="B99" s="294" t="s">
        <v>357</v>
      </c>
      <c r="C99" s="294">
        <v>306564185</v>
      </c>
      <c r="D99" s="294" t="s">
        <v>1262</v>
      </c>
      <c r="E99" s="292" t="s">
        <v>63</v>
      </c>
      <c r="F99" s="292" t="s">
        <v>95</v>
      </c>
      <c r="G99" s="298" t="s">
        <v>1964</v>
      </c>
      <c r="H99" s="292" t="s">
        <v>1975</v>
      </c>
      <c r="I99" s="292" t="s">
        <v>2008</v>
      </c>
    </row>
    <row r="100" spans="1:9" x14ac:dyDescent="0.3">
      <c r="A100" s="295">
        <v>337</v>
      </c>
      <c r="B100" s="295" t="s">
        <v>357</v>
      </c>
      <c r="C100" s="295">
        <v>306564185</v>
      </c>
      <c r="D100" s="295" t="s">
        <v>1262</v>
      </c>
      <c r="E100" s="293" t="s">
        <v>63</v>
      </c>
      <c r="F100" s="293" t="s">
        <v>95</v>
      </c>
      <c r="G100" s="297" t="s">
        <v>1964</v>
      </c>
      <c r="H100" s="293" t="s">
        <v>1975</v>
      </c>
      <c r="I100" s="293" t="s">
        <v>2008</v>
      </c>
    </row>
    <row r="101" spans="1:9" x14ac:dyDescent="0.3">
      <c r="A101" s="294">
        <v>338</v>
      </c>
      <c r="B101" s="294" t="s">
        <v>357</v>
      </c>
      <c r="C101" s="294">
        <v>306564185</v>
      </c>
      <c r="D101" s="294" t="s">
        <v>1262</v>
      </c>
      <c r="E101" s="292" t="s">
        <v>63</v>
      </c>
      <c r="F101" s="292" t="s">
        <v>95</v>
      </c>
      <c r="G101" s="298" t="s">
        <v>1964</v>
      </c>
      <c r="H101" s="292" t="s">
        <v>1975</v>
      </c>
      <c r="I101" s="292" t="s">
        <v>2008</v>
      </c>
    </row>
    <row r="102" spans="1:9" x14ac:dyDescent="0.3">
      <c r="A102" s="295">
        <v>339</v>
      </c>
      <c r="B102" s="295" t="s">
        <v>357</v>
      </c>
      <c r="C102" s="295">
        <v>306564185</v>
      </c>
      <c r="D102" s="295" t="s">
        <v>1262</v>
      </c>
      <c r="E102" s="293" t="s">
        <v>63</v>
      </c>
      <c r="F102" s="293" t="s">
        <v>95</v>
      </c>
      <c r="G102" s="297" t="s">
        <v>1964</v>
      </c>
      <c r="H102" s="293" t="s">
        <v>1975</v>
      </c>
      <c r="I102" s="293" t="s">
        <v>2008</v>
      </c>
    </row>
    <row r="103" spans="1:9" x14ac:dyDescent="0.3">
      <c r="A103" s="294">
        <v>340</v>
      </c>
      <c r="B103" s="294" t="s">
        <v>357</v>
      </c>
      <c r="C103" s="294">
        <v>306564185</v>
      </c>
      <c r="D103" s="294" t="s">
        <v>1262</v>
      </c>
      <c r="E103" s="292" t="s">
        <v>63</v>
      </c>
      <c r="F103" s="292" t="s">
        <v>95</v>
      </c>
      <c r="G103" s="298" t="s">
        <v>1964</v>
      </c>
      <c r="H103" s="292" t="s">
        <v>1975</v>
      </c>
      <c r="I103" s="292" t="s">
        <v>2008</v>
      </c>
    </row>
    <row r="104" spans="1:9" x14ac:dyDescent="0.3">
      <c r="A104" s="295">
        <v>341</v>
      </c>
      <c r="B104" s="295" t="s">
        <v>357</v>
      </c>
      <c r="C104" s="295">
        <v>306564185</v>
      </c>
      <c r="D104" s="295" t="s">
        <v>1262</v>
      </c>
      <c r="E104" s="293" t="s">
        <v>63</v>
      </c>
      <c r="F104" s="293" t="s">
        <v>95</v>
      </c>
      <c r="G104" s="297" t="s">
        <v>1964</v>
      </c>
      <c r="H104" s="293" t="s">
        <v>1975</v>
      </c>
      <c r="I104" s="293" t="s">
        <v>2008</v>
      </c>
    </row>
    <row r="105" spans="1:9" x14ac:dyDescent="0.3">
      <c r="A105" s="294">
        <v>342</v>
      </c>
      <c r="B105" s="294" t="s">
        <v>357</v>
      </c>
      <c r="C105" s="294">
        <v>306564185</v>
      </c>
      <c r="D105" s="294" t="s">
        <v>1262</v>
      </c>
      <c r="E105" s="292" t="s">
        <v>63</v>
      </c>
      <c r="F105" s="292" t="s">
        <v>95</v>
      </c>
      <c r="G105" s="298" t="s">
        <v>1964</v>
      </c>
      <c r="H105" s="292" t="s">
        <v>1975</v>
      </c>
      <c r="I105" s="292" t="s">
        <v>2008</v>
      </c>
    </row>
    <row r="106" spans="1:9" x14ac:dyDescent="0.3">
      <c r="A106" s="295">
        <v>344</v>
      </c>
      <c r="B106" s="295" t="s">
        <v>357</v>
      </c>
      <c r="C106" s="295">
        <v>306533109</v>
      </c>
      <c r="D106" s="295" t="s">
        <v>1262</v>
      </c>
      <c r="E106" s="293" t="s">
        <v>57</v>
      </c>
      <c r="F106" s="293" t="s">
        <v>117</v>
      </c>
      <c r="G106" s="297" t="s">
        <v>1964</v>
      </c>
      <c r="H106" s="293" t="s">
        <v>1975</v>
      </c>
      <c r="I106" s="293" t="s">
        <v>2009</v>
      </c>
    </row>
    <row r="107" spans="1:9" x14ac:dyDescent="0.3">
      <c r="A107" s="294">
        <v>346</v>
      </c>
      <c r="B107" s="294" t="s">
        <v>357</v>
      </c>
      <c r="C107" s="294">
        <v>306533109</v>
      </c>
      <c r="D107" s="294" t="s">
        <v>1262</v>
      </c>
      <c r="E107" s="292" t="s">
        <v>63</v>
      </c>
      <c r="F107" s="292" t="s">
        <v>95</v>
      </c>
      <c r="G107" s="298" t="s">
        <v>1964</v>
      </c>
      <c r="H107" s="292" t="s">
        <v>1975</v>
      </c>
      <c r="I107" s="292" t="s">
        <v>2010</v>
      </c>
    </row>
    <row r="108" spans="1:9" x14ac:dyDescent="0.3">
      <c r="A108" s="295">
        <v>347</v>
      </c>
      <c r="B108" s="295" t="s">
        <v>357</v>
      </c>
      <c r="C108" s="295">
        <v>306533109</v>
      </c>
      <c r="D108" s="295" t="s">
        <v>1262</v>
      </c>
      <c r="E108" s="293" t="s">
        <v>63</v>
      </c>
      <c r="F108" s="293" t="s">
        <v>95</v>
      </c>
      <c r="G108" s="297" t="s">
        <v>1964</v>
      </c>
      <c r="H108" s="293" t="s">
        <v>1975</v>
      </c>
      <c r="I108" s="293" t="s">
        <v>2010</v>
      </c>
    </row>
    <row r="109" spans="1:9" x14ac:dyDescent="0.3">
      <c r="A109" s="294">
        <v>349</v>
      </c>
      <c r="B109" s="294" t="s">
        <v>357</v>
      </c>
      <c r="C109" s="294">
        <v>306564185</v>
      </c>
      <c r="D109" s="294" t="s">
        <v>1262</v>
      </c>
      <c r="E109" s="292" t="s">
        <v>282</v>
      </c>
      <c r="F109" s="292" t="s">
        <v>200</v>
      </c>
      <c r="G109" s="298" t="s">
        <v>1964</v>
      </c>
      <c r="H109" s="292" t="s">
        <v>1975</v>
      </c>
      <c r="I109" s="292" t="s">
        <v>2011</v>
      </c>
    </row>
    <row r="110" spans="1:9" x14ac:dyDescent="0.3">
      <c r="A110" s="295">
        <v>350</v>
      </c>
      <c r="B110" s="295" t="s">
        <v>357</v>
      </c>
      <c r="C110" s="295">
        <v>306564185</v>
      </c>
      <c r="D110" s="295" t="s">
        <v>1262</v>
      </c>
      <c r="E110" s="293" t="s">
        <v>282</v>
      </c>
      <c r="F110" s="293" t="s">
        <v>200</v>
      </c>
      <c r="G110" s="297" t="s">
        <v>1964</v>
      </c>
      <c r="H110" s="293" t="s">
        <v>1975</v>
      </c>
      <c r="I110" s="293" t="s">
        <v>2011</v>
      </c>
    </row>
    <row r="111" spans="1:9" x14ac:dyDescent="0.3">
      <c r="A111" s="294">
        <v>351</v>
      </c>
      <c r="B111" s="294" t="s">
        <v>357</v>
      </c>
      <c r="C111" s="294">
        <v>306564185</v>
      </c>
      <c r="D111" s="294" t="s">
        <v>1262</v>
      </c>
      <c r="E111" s="292" t="s">
        <v>282</v>
      </c>
      <c r="F111" s="292" t="s">
        <v>200</v>
      </c>
      <c r="G111" s="298" t="s">
        <v>1964</v>
      </c>
      <c r="H111" s="292" t="s">
        <v>1975</v>
      </c>
      <c r="I111" s="292" t="s">
        <v>2011</v>
      </c>
    </row>
    <row r="112" spans="1:9" x14ac:dyDescent="0.3">
      <c r="A112" s="295">
        <v>354</v>
      </c>
      <c r="B112" s="295" t="s">
        <v>357</v>
      </c>
      <c r="C112" s="295">
        <v>306535255</v>
      </c>
      <c r="D112" s="295" t="s">
        <v>1262</v>
      </c>
      <c r="E112" s="293" t="s">
        <v>282</v>
      </c>
      <c r="F112" s="293" t="s">
        <v>200</v>
      </c>
      <c r="G112" s="297" t="s">
        <v>1964</v>
      </c>
      <c r="H112" s="293" t="s">
        <v>1975</v>
      </c>
      <c r="I112" s="293" t="s">
        <v>2012</v>
      </c>
    </row>
    <row r="113" spans="1:9" x14ac:dyDescent="0.3">
      <c r="A113" s="294">
        <v>355</v>
      </c>
      <c r="B113" s="294" t="s">
        <v>357</v>
      </c>
      <c r="C113" s="294">
        <v>306535255</v>
      </c>
      <c r="D113" s="294" t="s">
        <v>1262</v>
      </c>
      <c r="E113" s="292" t="s">
        <v>282</v>
      </c>
      <c r="F113" s="292" t="s">
        <v>200</v>
      </c>
      <c r="G113" s="298" t="s">
        <v>1964</v>
      </c>
      <c r="H113" s="292" t="s">
        <v>1975</v>
      </c>
      <c r="I113" s="292" t="s">
        <v>2012</v>
      </c>
    </row>
    <row r="114" spans="1:9" x14ac:dyDescent="0.3">
      <c r="A114" s="295">
        <v>356</v>
      </c>
      <c r="B114" s="295" t="s">
        <v>357</v>
      </c>
      <c r="C114" s="295">
        <v>306535255</v>
      </c>
      <c r="D114" s="295" t="s">
        <v>1262</v>
      </c>
      <c r="E114" s="293" t="s">
        <v>282</v>
      </c>
      <c r="F114" s="293" t="s">
        <v>200</v>
      </c>
      <c r="G114" s="297" t="s">
        <v>1964</v>
      </c>
      <c r="H114" s="293" t="s">
        <v>1975</v>
      </c>
      <c r="I114" s="293" t="s">
        <v>2012</v>
      </c>
    </row>
    <row r="115" spans="1:9" x14ac:dyDescent="0.3">
      <c r="A115" s="294">
        <v>357</v>
      </c>
      <c r="B115" s="294" t="s">
        <v>357</v>
      </c>
      <c r="C115" s="294">
        <v>306535255</v>
      </c>
      <c r="D115" s="294" t="s">
        <v>1262</v>
      </c>
      <c r="E115" s="292" t="s">
        <v>282</v>
      </c>
      <c r="F115" s="292" t="s">
        <v>200</v>
      </c>
      <c r="G115" s="298" t="s">
        <v>1964</v>
      </c>
      <c r="H115" s="292" t="s">
        <v>1975</v>
      </c>
      <c r="I115" s="292" t="s">
        <v>2012</v>
      </c>
    </row>
    <row r="116" spans="1:9" x14ac:dyDescent="0.3">
      <c r="A116" s="295">
        <v>358</v>
      </c>
      <c r="B116" s="295" t="s">
        <v>357</v>
      </c>
      <c r="C116" s="295">
        <v>306535255</v>
      </c>
      <c r="D116" s="295" t="s">
        <v>1262</v>
      </c>
      <c r="E116" s="293" t="s">
        <v>282</v>
      </c>
      <c r="F116" s="293" t="s">
        <v>200</v>
      </c>
      <c r="G116" s="297" t="s">
        <v>1964</v>
      </c>
      <c r="H116" s="293" t="s">
        <v>1975</v>
      </c>
      <c r="I116" s="293" t="s">
        <v>2012</v>
      </c>
    </row>
    <row r="117" spans="1:9" x14ac:dyDescent="0.3">
      <c r="A117" s="294">
        <v>360</v>
      </c>
      <c r="B117" s="294" t="s">
        <v>357</v>
      </c>
      <c r="C117" s="294">
        <v>306535255</v>
      </c>
      <c r="D117" s="294" t="s">
        <v>1262</v>
      </c>
      <c r="E117" s="292" t="s">
        <v>57</v>
      </c>
      <c r="F117" s="292" t="s">
        <v>117</v>
      </c>
      <c r="G117" s="298" t="s">
        <v>1964</v>
      </c>
      <c r="H117" s="292" t="s">
        <v>1975</v>
      </c>
      <c r="I117" s="292" t="s">
        <v>2013</v>
      </c>
    </row>
    <row r="118" spans="1:9" x14ac:dyDescent="0.3">
      <c r="A118" s="295">
        <v>361</v>
      </c>
      <c r="B118" s="295" t="s">
        <v>357</v>
      </c>
      <c r="C118" s="295">
        <v>306535255</v>
      </c>
      <c r="D118" s="295" t="s">
        <v>1262</v>
      </c>
      <c r="E118" s="293" t="s">
        <v>57</v>
      </c>
      <c r="F118" s="293" t="s">
        <v>117</v>
      </c>
      <c r="G118" s="297" t="s">
        <v>1964</v>
      </c>
      <c r="H118" s="293" t="s">
        <v>1975</v>
      </c>
      <c r="I118" s="293" t="s">
        <v>2013</v>
      </c>
    </row>
    <row r="119" spans="1:9" x14ac:dyDescent="0.3">
      <c r="A119" s="294">
        <v>362</v>
      </c>
      <c r="B119" s="294" t="s">
        <v>357</v>
      </c>
      <c r="C119" s="294">
        <v>306535255</v>
      </c>
      <c r="D119" s="294" t="s">
        <v>1262</v>
      </c>
      <c r="E119" s="292" t="s">
        <v>57</v>
      </c>
      <c r="F119" s="292" t="s">
        <v>117</v>
      </c>
      <c r="G119" s="298" t="s">
        <v>1964</v>
      </c>
      <c r="H119" s="292" t="s">
        <v>1975</v>
      </c>
      <c r="I119" s="292" t="s">
        <v>2013</v>
      </c>
    </row>
    <row r="120" spans="1:9" x14ac:dyDescent="0.3">
      <c r="A120" s="295">
        <v>363</v>
      </c>
      <c r="B120" s="295" t="s">
        <v>357</v>
      </c>
      <c r="C120" s="295">
        <v>306535255</v>
      </c>
      <c r="D120" s="295" t="s">
        <v>1262</v>
      </c>
      <c r="E120" s="293" t="s">
        <v>57</v>
      </c>
      <c r="F120" s="293" t="s">
        <v>117</v>
      </c>
      <c r="G120" s="297" t="s">
        <v>1964</v>
      </c>
      <c r="H120" s="293" t="s">
        <v>1975</v>
      </c>
      <c r="I120" s="293" t="s">
        <v>2013</v>
      </c>
    </row>
    <row r="121" spans="1:9" x14ac:dyDescent="0.3">
      <c r="A121" s="294">
        <v>365</v>
      </c>
      <c r="B121" s="294" t="s">
        <v>357</v>
      </c>
      <c r="C121" s="294">
        <v>306533109</v>
      </c>
      <c r="D121" s="294" t="s">
        <v>1262</v>
      </c>
      <c r="E121" s="292" t="s">
        <v>282</v>
      </c>
      <c r="F121" s="292" t="s">
        <v>200</v>
      </c>
      <c r="G121" s="298" t="s">
        <v>1964</v>
      </c>
      <c r="H121" s="292" t="s">
        <v>1975</v>
      </c>
      <c r="I121" s="292" t="s">
        <v>2014</v>
      </c>
    </row>
    <row r="122" spans="1:9" x14ac:dyDescent="0.3">
      <c r="A122" s="295">
        <v>366</v>
      </c>
      <c r="B122" s="295" t="s">
        <v>357</v>
      </c>
      <c r="C122" s="295">
        <v>306533109</v>
      </c>
      <c r="D122" s="295" t="s">
        <v>1262</v>
      </c>
      <c r="E122" s="293" t="s">
        <v>282</v>
      </c>
      <c r="F122" s="293" t="s">
        <v>200</v>
      </c>
      <c r="G122" s="297" t="s">
        <v>1964</v>
      </c>
      <c r="H122" s="293" t="s">
        <v>1975</v>
      </c>
      <c r="I122" s="293" t="s">
        <v>2014</v>
      </c>
    </row>
    <row r="123" spans="1:9" x14ac:dyDescent="0.3">
      <c r="A123" s="294">
        <v>367</v>
      </c>
      <c r="B123" s="294" t="s">
        <v>357</v>
      </c>
      <c r="C123" s="294">
        <v>306533109</v>
      </c>
      <c r="D123" s="294" t="s">
        <v>1262</v>
      </c>
      <c r="E123" s="292" t="s">
        <v>57</v>
      </c>
      <c r="F123" s="292" t="s">
        <v>117</v>
      </c>
      <c r="G123" s="298" t="s">
        <v>1964</v>
      </c>
      <c r="H123" s="292" t="s">
        <v>1975</v>
      </c>
      <c r="I123" s="292" t="s">
        <v>2009</v>
      </c>
    </row>
    <row r="124" spans="1:9" x14ac:dyDescent="0.3">
      <c r="A124" s="295">
        <v>368</v>
      </c>
      <c r="B124" s="295" t="s">
        <v>357</v>
      </c>
      <c r="C124" s="295">
        <v>306564185</v>
      </c>
      <c r="D124" s="295" t="s">
        <v>1262</v>
      </c>
      <c r="E124" s="293" t="s">
        <v>63</v>
      </c>
      <c r="F124" s="293" t="s">
        <v>95</v>
      </c>
      <c r="G124" s="297" t="s">
        <v>1964</v>
      </c>
      <c r="H124" s="293" t="s">
        <v>1975</v>
      </c>
      <c r="I124" s="293" t="s">
        <v>2008</v>
      </c>
    </row>
    <row r="125" spans="1:9" x14ac:dyDescent="0.3">
      <c r="A125" s="294">
        <v>401</v>
      </c>
      <c r="B125" s="294" t="s">
        <v>355</v>
      </c>
      <c r="C125" s="294">
        <v>305765808</v>
      </c>
      <c r="D125" s="294" t="s">
        <v>483</v>
      </c>
      <c r="E125" s="292" t="s">
        <v>284</v>
      </c>
      <c r="F125" s="292" t="s">
        <v>85</v>
      </c>
      <c r="G125" s="298" t="s">
        <v>1964</v>
      </c>
      <c r="H125" s="292" t="s">
        <v>1975</v>
      </c>
      <c r="I125" s="292" t="s">
        <v>1995</v>
      </c>
    </row>
    <row r="126" spans="1:9" x14ac:dyDescent="0.3">
      <c r="A126" s="295">
        <v>408</v>
      </c>
      <c r="B126" s="295" t="s">
        <v>357</v>
      </c>
      <c r="C126" s="295">
        <v>306535255</v>
      </c>
      <c r="D126" s="295" t="s">
        <v>1262</v>
      </c>
      <c r="E126" s="293" t="s">
        <v>57</v>
      </c>
      <c r="F126" s="293" t="s">
        <v>117</v>
      </c>
      <c r="G126" s="297" t="s">
        <v>1964</v>
      </c>
      <c r="H126" s="293" t="s">
        <v>1975</v>
      </c>
      <c r="I126" s="293" t="s">
        <v>2013</v>
      </c>
    </row>
    <row r="127" spans="1:9" x14ac:dyDescent="0.3">
      <c r="A127" s="294">
        <v>447</v>
      </c>
      <c r="B127" s="294" t="s">
        <v>357</v>
      </c>
      <c r="C127" s="294" t="s">
        <v>951</v>
      </c>
      <c r="D127" s="294" t="s">
        <v>950</v>
      </c>
      <c r="E127" s="292" t="s">
        <v>63</v>
      </c>
      <c r="F127" s="292" t="s">
        <v>95</v>
      </c>
      <c r="G127" s="298" t="s">
        <v>1964</v>
      </c>
      <c r="H127" s="292" t="s">
        <v>1975</v>
      </c>
      <c r="I127" s="292" t="s">
        <v>2015</v>
      </c>
    </row>
    <row r="128" spans="1:9" x14ac:dyDescent="0.3">
      <c r="A128" s="295">
        <v>448</v>
      </c>
      <c r="B128" s="295" t="s">
        <v>357</v>
      </c>
      <c r="C128" s="295" t="s">
        <v>951</v>
      </c>
      <c r="D128" s="295" t="s">
        <v>950</v>
      </c>
      <c r="E128" s="293" t="s">
        <v>57</v>
      </c>
      <c r="F128" s="293" t="s">
        <v>117</v>
      </c>
      <c r="G128" s="297" t="s">
        <v>1964</v>
      </c>
      <c r="H128" s="293" t="s">
        <v>1975</v>
      </c>
      <c r="I128" s="293" t="s">
        <v>2016</v>
      </c>
    </row>
    <row r="129" spans="1:9" x14ac:dyDescent="0.3">
      <c r="A129" s="294">
        <v>449</v>
      </c>
      <c r="B129" s="294" t="s">
        <v>357</v>
      </c>
      <c r="C129" s="294" t="s">
        <v>951</v>
      </c>
      <c r="D129" s="294" t="s">
        <v>950</v>
      </c>
      <c r="E129" s="292" t="s">
        <v>282</v>
      </c>
      <c r="F129" s="292" t="s">
        <v>195</v>
      </c>
      <c r="G129" s="298" t="s">
        <v>1964</v>
      </c>
      <c r="H129" s="292" t="s">
        <v>1975</v>
      </c>
      <c r="I129" s="292" t="s">
        <v>2017</v>
      </c>
    </row>
    <row r="130" spans="1:9" x14ac:dyDescent="0.3">
      <c r="A130" s="295">
        <v>455</v>
      </c>
      <c r="B130" s="295" t="s">
        <v>357</v>
      </c>
      <c r="C130" s="295" t="s">
        <v>943</v>
      </c>
      <c r="D130" s="295" t="s">
        <v>941</v>
      </c>
      <c r="E130" s="293" t="s">
        <v>282</v>
      </c>
      <c r="F130" s="293" t="s">
        <v>195</v>
      </c>
      <c r="G130" s="297" t="s">
        <v>1964</v>
      </c>
      <c r="H130" s="293" t="s">
        <v>1975</v>
      </c>
      <c r="I130" s="293" t="s">
        <v>2018</v>
      </c>
    </row>
    <row r="131" spans="1:9" x14ac:dyDescent="0.3">
      <c r="A131" s="294">
        <v>474</v>
      </c>
      <c r="B131" s="294" t="s">
        <v>357</v>
      </c>
      <c r="C131" s="294" t="s">
        <v>943</v>
      </c>
      <c r="D131" s="294" t="s">
        <v>941</v>
      </c>
      <c r="E131" s="292" t="s">
        <v>57</v>
      </c>
      <c r="F131" s="292" t="s">
        <v>117</v>
      </c>
      <c r="G131" s="298" t="s">
        <v>1964</v>
      </c>
      <c r="H131" s="292" t="s">
        <v>1975</v>
      </c>
      <c r="I131" s="292" t="s">
        <v>2019</v>
      </c>
    </row>
    <row r="132" spans="1:9" x14ac:dyDescent="0.3">
      <c r="A132" s="295">
        <v>475</v>
      </c>
      <c r="B132" s="295" t="s">
        <v>357</v>
      </c>
      <c r="C132" s="295" t="s">
        <v>943</v>
      </c>
      <c r="D132" s="295" t="s">
        <v>941</v>
      </c>
      <c r="E132" s="293" t="s">
        <v>282</v>
      </c>
      <c r="F132" s="293" t="s">
        <v>195</v>
      </c>
      <c r="G132" s="297" t="s">
        <v>1964</v>
      </c>
      <c r="H132" s="293" t="s">
        <v>1975</v>
      </c>
      <c r="I132" s="293" t="s">
        <v>2018</v>
      </c>
    </row>
    <row r="133" spans="1:9" x14ac:dyDescent="0.3">
      <c r="A133" s="294">
        <v>476</v>
      </c>
      <c r="B133" s="294" t="s">
        <v>357</v>
      </c>
      <c r="C133" s="294" t="s">
        <v>943</v>
      </c>
      <c r="D133" s="294" t="s">
        <v>941</v>
      </c>
      <c r="E133" s="292" t="s">
        <v>63</v>
      </c>
      <c r="F133" s="292" t="s">
        <v>95</v>
      </c>
      <c r="G133" s="298" t="s">
        <v>1964</v>
      </c>
      <c r="H133" s="292" t="s">
        <v>1975</v>
      </c>
      <c r="I133" s="292" t="s">
        <v>2020</v>
      </c>
    </row>
    <row r="134" spans="1:9" x14ac:dyDescent="0.3">
      <c r="A134" s="295">
        <v>477</v>
      </c>
      <c r="B134" s="295" t="s">
        <v>357</v>
      </c>
      <c r="C134" s="295" t="s">
        <v>943</v>
      </c>
      <c r="D134" s="295" t="s">
        <v>941</v>
      </c>
      <c r="E134" s="293" t="s">
        <v>57</v>
      </c>
      <c r="F134" s="293" t="s">
        <v>117</v>
      </c>
      <c r="G134" s="297" t="s">
        <v>1964</v>
      </c>
      <c r="H134" s="293" t="s">
        <v>1975</v>
      </c>
      <c r="I134" s="293" t="s">
        <v>2019</v>
      </c>
    </row>
    <row r="135" spans="1:9" x14ac:dyDescent="0.3">
      <c r="A135" s="294">
        <v>478</v>
      </c>
      <c r="B135" s="294" t="s">
        <v>357</v>
      </c>
      <c r="C135" s="294" t="s">
        <v>943</v>
      </c>
      <c r="D135" s="294" t="s">
        <v>941</v>
      </c>
      <c r="E135" s="292" t="s">
        <v>282</v>
      </c>
      <c r="F135" s="292" t="s">
        <v>195</v>
      </c>
      <c r="G135" s="298" t="s">
        <v>1964</v>
      </c>
      <c r="H135" s="292" t="s">
        <v>1975</v>
      </c>
      <c r="I135" s="292" t="s">
        <v>2018</v>
      </c>
    </row>
    <row r="136" spans="1:9" x14ac:dyDescent="0.3">
      <c r="A136" s="295">
        <v>479</v>
      </c>
      <c r="B136" s="295" t="s">
        <v>357</v>
      </c>
      <c r="C136" s="295" t="s">
        <v>943</v>
      </c>
      <c r="D136" s="295" t="s">
        <v>941</v>
      </c>
      <c r="E136" s="293" t="s">
        <v>63</v>
      </c>
      <c r="F136" s="293" t="s">
        <v>95</v>
      </c>
      <c r="G136" s="297" t="s">
        <v>1964</v>
      </c>
      <c r="H136" s="293" t="s">
        <v>1975</v>
      </c>
      <c r="I136" s="293" t="s">
        <v>2020</v>
      </c>
    </row>
    <row r="137" spans="1:9" x14ac:dyDescent="0.3">
      <c r="A137" s="294">
        <v>480</v>
      </c>
      <c r="B137" s="294" t="s">
        <v>357</v>
      </c>
      <c r="C137" s="294" t="s">
        <v>943</v>
      </c>
      <c r="D137" s="294" t="s">
        <v>941</v>
      </c>
      <c r="E137" s="292" t="s">
        <v>57</v>
      </c>
      <c r="F137" s="292" t="s">
        <v>117</v>
      </c>
      <c r="G137" s="298" t="s">
        <v>1964</v>
      </c>
      <c r="H137" s="292" t="s">
        <v>1975</v>
      </c>
      <c r="I137" s="292" t="s">
        <v>2019</v>
      </c>
    </row>
    <row r="138" spans="1:9" x14ac:dyDescent="0.3">
      <c r="A138" s="295">
        <v>481</v>
      </c>
      <c r="B138" s="295" t="s">
        <v>357</v>
      </c>
      <c r="C138" s="295" t="s">
        <v>943</v>
      </c>
      <c r="D138" s="295" t="s">
        <v>941</v>
      </c>
      <c r="E138" s="293" t="s">
        <v>63</v>
      </c>
      <c r="F138" s="293" t="s">
        <v>95</v>
      </c>
      <c r="G138" s="297" t="s">
        <v>1964</v>
      </c>
      <c r="H138" s="293" t="s">
        <v>1975</v>
      </c>
      <c r="I138" s="293" t="s">
        <v>2020</v>
      </c>
    </row>
  </sheetData>
  <autoFilter ref="A4:I138" xr:uid="{E1DA6520-585E-4FB5-9CED-FBD7A878B479}">
    <filterColumn colId="7">
      <filters>
        <filter val="Duplicidade de Registro"/>
      </filters>
    </filterColumn>
  </autoFilter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8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8" t="s">
        <v>695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20"/>
      <c r="C4" s="6"/>
      <c r="D4" s="6"/>
      <c r="E4" s="6"/>
    </row>
    <row r="5" spans="1:6" ht="28.8" x14ac:dyDescent="0.3">
      <c r="A5" s="6"/>
      <c r="B5" s="21" t="s">
        <v>548</v>
      </c>
      <c r="C5" s="19" t="s">
        <v>543</v>
      </c>
      <c r="D5" s="28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2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22" t="s">
        <v>262</v>
      </c>
      <c r="C7" s="7" t="s">
        <v>318</v>
      </c>
      <c r="D7" s="25" t="s">
        <v>566</v>
      </c>
      <c r="E7" s="6"/>
    </row>
    <row r="8" spans="1:6" x14ac:dyDescent="0.3">
      <c r="A8" s="6"/>
      <c r="B8" s="222"/>
      <c r="C8" s="7" t="s">
        <v>317</v>
      </c>
      <c r="D8" s="27" t="s">
        <v>565</v>
      </c>
      <c r="E8" s="6"/>
    </row>
    <row r="9" spans="1:6" x14ac:dyDescent="0.3">
      <c r="A9" s="6"/>
      <c r="B9" s="222"/>
      <c r="C9" s="10" t="s">
        <v>247</v>
      </c>
      <c r="D9" s="24" t="str">
        <f ca="1">DIretorioRaiz&amp;D7&amp;TabelaB</f>
        <v>D:\PainelNovo\Tabelas Especificas\TabelaB-V2.xlsx</v>
      </c>
      <c r="E9" s="6"/>
    </row>
    <row r="10" spans="1:6" x14ac:dyDescent="0.3">
      <c r="A10" s="6"/>
      <c r="B10" s="20"/>
      <c r="C10" s="6"/>
      <c r="D10" s="6" t="s">
        <v>652</v>
      </c>
      <c r="E10" s="6"/>
    </row>
    <row r="11" spans="1:6" x14ac:dyDescent="0.3">
      <c r="A11" s="6"/>
      <c r="B11" s="222" t="s">
        <v>569</v>
      </c>
      <c r="C11" s="7" t="s">
        <v>318</v>
      </c>
      <c r="D11" t="s">
        <v>661</v>
      </c>
      <c r="E11" s="6"/>
    </row>
    <row r="12" spans="1:6" x14ac:dyDescent="0.3">
      <c r="A12" s="6"/>
      <c r="B12" s="222"/>
      <c r="C12" s="7" t="s">
        <v>653</v>
      </c>
      <c r="D12" t="s">
        <v>657</v>
      </c>
      <c r="E12" s="6"/>
    </row>
    <row r="13" spans="1:6" x14ac:dyDescent="0.3">
      <c r="A13" s="6"/>
      <c r="B13" s="222"/>
      <c r="C13" s="7" t="s">
        <v>654</v>
      </c>
      <c r="D13" t="s">
        <v>658</v>
      </c>
      <c r="E13" s="6"/>
    </row>
    <row r="14" spans="1:6" x14ac:dyDescent="0.3">
      <c r="A14" s="6"/>
      <c r="B14" s="222"/>
      <c r="C14" s="7" t="s">
        <v>655</v>
      </c>
      <c r="D14" t="s">
        <v>659</v>
      </c>
      <c r="E14" s="6"/>
    </row>
    <row r="15" spans="1:6" x14ac:dyDescent="0.3">
      <c r="A15" s="6"/>
      <c r="B15" s="222"/>
      <c r="C15" s="10" t="s">
        <v>247</v>
      </c>
      <c r="D15" s="40" t="str">
        <f ca="1">DIretorioRaiz&amp;D11</f>
        <v>D:\PainelNovo\Medição - Contratada\IRON\</v>
      </c>
      <c r="E15" s="6"/>
    </row>
    <row r="16" spans="1:6" x14ac:dyDescent="0.3">
      <c r="A16" s="6"/>
      <c r="B16" s="32"/>
      <c r="C16" s="10"/>
      <c r="D16" s="6"/>
      <c r="E16" s="6"/>
    </row>
    <row r="17" spans="1:5" x14ac:dyDescent="0.3">
      <c r="A17" s="6"/>
      <c r="B17" s="222" t="s">
        <v>570</v>
      </c>
      <c r="C17" s="7" t="s">
        <v>318</v>
      </c>
      <c r="D17" t="s">
        <v>662</v>
      </c>
      <c r="E17" s="6"/>
    </row>
    <row r="18" spans="1:5" x14ac:dyDescent="0.3">
      <c r="A18" s="6"/>
      <c r="B18" s="222"/>
      <c r="C18" s="7" t="s">
        <v>656</v>
      </c>
      <c r="D18" t="s">
        <v>660</v>
      </c>
      <c r="E18" s="6"/>
    </row>
    <row r="19" spans="1:5" x14ac:dyDescent="0.3">
      <c r="A19" s="6"/>
      <c r="B19" s="222"/>
      <c r="C19" s="10" t="s">
        <v>247</v>
      </c>
      <c r="D19" s="40" t="str">
        <f ca="1">DIretorioRaiz&amp;D17</f>
        <v>D:\PainelNovo\Medição - Contratada\PA\</v>
      </c>
      <c r="E19" s="6"/>
    </row>
    <row r="20" spans="1:5" x14ac:dyDescent="0.3">
      <c r="A20" s="6"/>
      <c r="B20" s="20"/>
      <c r="C20" s="6"/>
      <c r="D20" s="6"/>
      <c r="E20" s="6"/>
    </row>
    <row r="21" spans="1:5" x14ac:dyDescent="0.3">
      <c r="A21" s="6"/>
      <c r="B21" s="222" t="s">
        <v>571</v>
      </c>
      <c r="C21" s="7" t="s">
        <v>318</v>
      </c>
      <c r="D21" t="s">
        <v>567</v>
      </c>
      <c r="E21" s="6"/>
    </row>
    <row r="22" spans="1:5" x14ac:dyDescent="0.3">
      <c r="A22" s="6"/>
      <c r="B22" s="222"/>
      <c r="C22" s="7" t="s">
        <v>317</v>
      </c>
      <c r="D22" s="23" t="s">
        <v>305</v>
      </c>
      <c r="E22" s="6"/>
    </row>
    <row r="23" spans="1:5" x14ac:dyDescent="0.3">
      <c r="A23" s="6"/>
      <c r="B23" s="222"/>
      <c r="C23" s="10" t="s">
        <v>247</v>
      </c>
      <c r="D23" s="24" t="str">
        <f ca="1">DIretorioRaiz&amp;D21</f>
        <v>D:\PainelNovo\Monitoramento\</v>
      </c>
      <c r="E23" s="6"/>
    </row>
    <row r="24" spans="1:5" x14ac:dyDescent="0.3">
      <c r="A24" s="6"/>
      <c r="B24" s="20"/>
      <c r="C24" s="6"/>
      <c r="D24" s="6"/>
      <c r="E24" s="6"/>
    </row>
    <row r="25" spans="1:5" x14ac:dyDescent="0.3">
      <c r="A25" s="6"/>
      <c r="B25" s="22"/>
      <c r="C25" s="6"/>
      <c r="D25" s="6"/>
      <c r="E25" s="6"/>
    </row>
    <row r="26" spans="1:5" x14ac:dyDescent="0.3">
      <c r="A26" s="6"/>
      <c r="B26" s="222" t="s">
        <v>304</v>
      </c>
      <c r="C26" s="7" t="s">
        <v>318</v>
      </c>
      <c r="D26" s="25" t="str">
        <f>"Painel Controle\" &amp; PeriodoAno &amp;"\"&amp; PeriodoMes &amp;  "\Dados PETROBRAS\"</f>
        <v>Painel Controle\2026\Agosto\Dados PETROBRAS\</v>
      </c>
      <c r="E26" s="6"/>
    </row>
    <row r="27" spans="1:5" x14ac:dyDescent="0.3">
      <c r="A27" s="6"/>
      <c r="B27" s="222"/>
      <c r="C27" s="7" t="s">
        <v>317</v>
      </c>
      <c r="D27" s="23" t="s">
        <v>305</v>
      </c>
      <c r="E27" s="6"/>
    </row>
    <row r="28" spans="1:5" x14ac:dyDescent="0.3">
      <c r="A28" s="6"/>
      <c r="B28" s="222"/>
      <c r="C28" s="10" t="s">
        <v>247</v>
      </c>
      <c r="D28" s="24" t="str">
        <f ca="1">DIretorioRaiz&amp;D26</f>
        <v>D:\PainelNovo\Painel Controle\2026\Agosto\Dados PETROBRAS\</v>
      </c>
      <c r="E28" s="6"/>
    </row>
    <row r="29" spans="1:5" x14ac:dyDescent="0.3">
      <c r="A29" s="6"/>
      <c r="B29" s="20"/>
      <c r="C29" s="6"/>
      <c r="D29" s="6"/>
      <c r="E29" s="6"/>
    </row>
    <row r="30" spans="1:5" x14ac:dyDescent="0.3">
      <c r="A30" s="6"/>
      <c r="B30" s="222" t="s">
        <v>550</v>
      </c>
      <c r="C30" s="7" t="s">
        <v>318</v>
      </c>
      <c r="D30" s="25" t="s">
        <v>568</v>
      </c>
      <c r="E30" s="6"/>
    </row>
    <row r="31" spans="1:5" x14ac:dyDescent="0.3">
      <c r="A31" s="6"/>
      <c r="B31" s="222"/>
      <c r="C31" s="7" t="s">
        <v>317</v>
      </c>
      <c r="D31" s="26" t="s">
        <v>358</v>
      </c>
      <c r="E31" s="6"/>
    </row>
    <row r="32" spans="1:5" x14ac:dyDescent="0.3">
      <c r="A32" s="6"/>
      <c r="B32" s="222"/>
      <c r="C32" s="10" t="s">
        <v>247</v>
      </c>
      <c r="D32" s="24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2"/>
      <c r="C33" s="7"/>
      <c r="D33" s="7"/>
      <c r="E33" s="6"/>
    </row>
    <row r="34" spans="1:5" x14ac:dyDescent="0.3">
      <c r="A34" s="6"/>
      <c r="B34" s="222" t="s">
        <v>549</v>
      </c>
      <c r="C34" s="7" t="s">
        <v>318</v>
      </c>
      <c r="D34" s="25" t="s">
        <v>568</v>
      </c>
      <c r="E34" s="6"/>
    </row>
    <row r="35" spans="1:5" x14ac:dyDescent="0.3">
      <c r="A35" s="6"/>
      <c r="B35" s="222"/>
      <c r="C35" s="7" t="s">
        <v>317</v>
      </c>
      <c r="D35" s="27" t="s">
        <v>359</v>
      </c>
      <c r="E35" s="6"/>
    </row>
    <row r="36" spans="1:5" x14ac:dyDescent="0.3">
      <c r="A36" s="6"/>
      <c r="B36" s="222"/>
      <c r="C36" s="10" t="s">
        <v>247</v>
      </c>
      <c r="D36" s="24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2"/>
      <c r="C37" s="6"/>
      <c r="D37" s="6"/>
      <c r="E37" s="6"/>
    </row>
    <row r="38" spans="1:5" x14ac:dyDescent="0.3">
      <c r="A38" s="6"/>
      <c r="B38" s="222" t="s">
        <v>350</v>
      </c>
      <c r="C38" s="7" t="s">
        <v>318</v>
      </c>
      <c r="D38" s="25" t="s">
        <v>568</v>
      </c>
      <c r="E38" s="6"/>
    </row>
    <row r="39" spans="1:5" x14ac:dyDescent="0.3">
      <c r="A39" s="6"/>
      <c r="B39" s="222"/>
      <c r="C39" s="7" t="s">
        <v>317</v>
      </c>
      <c r="D39" s="27" t="s">
        <v>351</v>
      </c>
      <c r="E39" s="6"/>
    </row>
    <row r="40" spans="1:5" x14ac:dyDescent="0.3">
      <c r="A40" s="6"/>
      <c r="B40" s="222"/>
      <c r="C40" s="10" t="s">
        <v>247</v>
      </c>
      <c r="D40" s="24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20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abSelected="1"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4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185"/>
      <c r="K1" s="185"/>
      <c r="L1" s="54"/>
      <c r="M1" s="54"/>
      <c r="N1" s="55"/>
      <c r="Q1" s="56"/>
    </row>
    <row r="2" spans="1:26" ht="24" customHeight="1" thickTop="1" thickBot="1" x14ac:dyDescent="0.35">
      <c r="A2" s="53"/>
      <c r="B2" s="228" t="s">
        <v>807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30"/>
      <c r="Q2" s="56"/>
    </row>
    <row r="3" spans="1:26" ht="14.25" customHeight="1" thickTop="1" thickBot="1" x14ac:dyDescent="0.35">
      <c r="B3" s="231" t="s">
        <v>808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30"/>
      <c r="Q3" s="57"/>
      <c r="R3" s="56"/>
    </row>
    <row r="4" spans="1:26" ht="14.25" customHeight="1" thickTop="1" x14ac:dyDescent="0.3">
      <c r="B4" s="232" t="s">
        <v>875</v>
      </c>
      <c r="C4" s="233"/>
      <c r="D4" s="58" t="s">
        <v>809</v>
      </c>
      <c r="E4" s="58"/>
      <c r="F4" s="55"/>
      <c r="G4" s="55"/>
      <c r="H4" s="54"/>
      <c r="I4" s="55" t="s">
        <v>876</v>
      </c>
      <c r="J4" s="186" t="s">
        <v>848</v>
      </c>
      <c r="K4" s="189"/>
      <c r="L4" s="234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36" t="s">
        <v>877</v>
      </c>
      <c r="C5" s="235"/>
      <c r="D5" s="62">
        <v>4600686987</v>
      </c>
      <c r="E5" s="62"/>
      <c r="F5" s="55"/>
      <c r="G5" s="55"/>
      <c r="H5" s="54"/>
      <c r="I5" s="63" t="s">
        <v>812</v>
      </c>
      <c r="J5" s="187" t="s">
        <v>1911</v>
      </c>
      <c r="K5" s="198"/>
      <c r="L5" s="235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36" t="s">
        <v>878</v>
      </c>
      <c r="C6" s="235"/>
      <c r="D6" s="237" t="s">
        <v>852</v>
      </c>
      <c r="E6" s="235"/>
      <c r="F6" s="235"/>
      <c r="G6" s="235"/>
      <c r="H6" s="235"/>
      <c r="I6" s="63" t="s">
        <v>814</v>
      </c>
      <c r="J6" s="187" t="s">
        <v>853</v>
      </c>
      <c r="K6" s="187"/>
      <c r="L6" s="239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40"/>
      <c r="C7" s="238"/>
      <c r="D7" s="238"/>
      <c r="E7" s="238"/>
      <c r="F7" s="238"/>
      <c r="G7" s="238"/>
      <c r="H7" s="238"/>
      <c r="I7" s="68" t="s">
        <v>816</v>
      </c>
      <c r="J7" s="188" t="s">
        <v>1914</v>
      </c>
      <c r="K7" s="199"/>
      <c r="L7" s="238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189"/>
      <c r="K8" s="189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189"/>
      <c r="K9" s="189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41" t="s">
        <v>0</v>
      </c>
      <c r="E10" s="242"/>
      <c r="F10" s="242"/>
      <c r="G10" s="242"/>
      <c r="H10" s="243"/>
      <c r="I10" s="76" t="s">
        <v>40</v>
      </c>
      <c r="J10" s="190" t="s">
        <v>663</v>
      </c>
      <c r="K10" s="190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191"/>
      <c r="K11" s="191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23" t="s">
        <v>855</v>
      </c>
      <c r="F12" s="224"/>
      <c r="G12" s="224"/>
      <c r="H12" s="224"/>
      <c r="I12" s="89"/>
      <c r="J12" s="192"/>
      <c r="K12" s="200"/>
      <c r="L12" s="92"/>
      <c r="M12" s="93"/>
      <c r="N12" s="225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193">
        <f>SUMIF(ARM_IRON_LT1_ES[Linha de serviço PPU], D12, ARM_IRON_LT1_ES[QUA])</f>
        <v>15167</v>
      </c>
      <c r="K13" s="201">
        <f>J13*$N$5</f>
        <v>14408.65</v>
      </c>
      <c r="L13" s="100">
        <f>VLOOKUP(D12,PPU_IRON_LT1[[Linha de Serviço]:[P. Unitário (R$)]],4,0)</f>
        <v>0.6</v>
      </c>
      <c r="M13" s="101">
        <f>J13*L13</f>
        <v>9100.1999999999989</v>
      </c>
      <c r="N13" s="226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ARM_IRON_LT1_ES[Linha de serviço PPU], D12, ARM_IRON_LT1_ES[QUAm-1])</f>
        <v>15142</v>
      </c>
      <c r="E14" s="104">
        <f>SUMIF(  ARM_IRON_LT1_ES[Linha de serviço PPU], D12, ARM_IRON_LT1_ES[QBm])</f>
        <v>0</v>
      </c>
      <c r="F14" s="104">
        <f>SUMIF(  ARM_IRON_LT1_ES[Linha de serviço PPU], D12, ARM_IRON_LT1_ES[QDm])</f>
        <v>0</v>
      </c>
      <c r="G14" s="105">
        <f>SUMIF(  ARM_IRON_LT1_ES[Linha de serviço PPU], D12, ARM_IRON_LT1_ES[QNm])</f>
        <v>25</v>
      </c>
      <c r="H14" s="106">
        <f>(D14-E14-F14)+G14</f>
        <v>15167</v>
      </c>
      <c r="I14" s="107"/>
      <c r="J14" s="194"/>
      <c r="K14" s="202"/>
      <c r="L14" s="110"/>
      <c r="M14" s="111"/>
      <c r="N14" s="227"/>
      <c r="Q14" s="56"/>
    </row>
    <row r="15" spans="1:26" ht="15" customHeight="1" x14ac:dyDescent="0.3">
      <c r="A15" s="53"/>
      <c r="B15" s="53"/>
      <c r="C15" s="87"/>
      <c r="D15" s="88" t="s">
        <v>215</v>
      </c>
      <c r="E15" s="223" t="s">
        <v>856</v>
      </c>
      <c r="F15" s="224"/>
      <c r="G15" s="224"/>
      <c r="H15" s="224"/>
      <c r="I15" s="112"/>
      <c r="J15" s="192"/>
      <c r="K15" s="200"/>
      <c r="L15" s="114"/>
      <c r="M15" s="115"/>
      <c r="N15" s="225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193">
        <f>SUMIF(ARM_IRON_LT1_ES[Linha de serviço PPU], D15, ARM_IRON_LT1_ES[QUA])</f>
        <v>0</v>
      </c>
      <c r="K16" s="201">
        <f>J16*N5</f>
        <v>0</v>
      </c>
      <c r="L16" s="100">
        <f>VLOOKUP(D15,PPU_IRON_LT1[[Linha de Serviço]:[P. Unitário (R$)]],4,0)</f>
        <v>3.55</v>
      </c>
      <c r="M16" s="101">
        <f>J16*L16</f>
        <v>0</v>
      </c>
      <c r="N16" s="226"/>
      <c r="Q16" s="56"/>
    </row>
    <row r="17" spans="1:17" ht="14.25" customHeight="1" x14ac:dyDescent="0.3">
      <c r="A17" s="53"/>
      <c r="B17" s="53"/>
      <c r="C17" s="95"/>
      <c r="D17" s="103">
        <f>SUMIF(  ARM_IRON_LT1_ES[Linha de serviço PPU], D15, ARM_IRON_LT1_ES[QUAm-1])</f>
        <v>0</v>
      </c>
      <c r="E17" s="104">
        <f>SUMIF(  ARM_IRON_LT1_ES[Linha de serviço PPU], D15, ARM_IRON_LT1_ES[QBm])</f>
        <v>0</v>
      </c>
      <c r="F17" s="104">
        <f>SUMIF(  ARM_IRON_LT1_ES[Linha de serviço PPU], D15, ARM_IRON_LT1_ES[QDm])</f>
        <v>0</v>
      </c>
      <c r="G17" s="105">
        <f>SUMIF(  ARM_IRON_LT1_ES[Linha de serviço PPU], D15, ARM_IRON_LT1_ES[QNm])</f>
        <v>0</v>
      </c>
      <c r="H17" s="106">
        <f>(D17-E17-F17)+G17</f>
        <v>0</v>
      </c>
      <c r="I17" s="107"/>
      <c r="J17" s="194"/>
      <c r="K17" s="202"/>
      <c r="L17" s="110"/>
      <c r="M17" s="111"/>
      <c r="N17" s="227"/>
      <c r="Q17" s="56"/>
    </row>
    <row r="18" spans="1:17" ht="15" customHeight="1" x14ac:dyDescent="0.3">
      <c r="A18" s="53"/>
      <c r="B18" s="53"/>
      <c r="C18" s="87"/>
      <c r="D18" s="88" t="s">
        <v>216</v>
      </c>
      <c r="E18" s="223" t="s">
        <v>857</v>
      </c>
      <c r="F18" s="224"/>
      <c r="G18" s="224"/>
      <c r="H18" s="224"/>
      <c r="I18" s="112"/>
      <c r="J18" s="192"/>
      <c r="K18" s="200"/>
      <c r="M18" s="115"/>
      <c r="N18" s="225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193">
        <f>SUMIF(ARM_IRON_LT1_ES[Linha de serviço PPU], D18, ARM_IRON_LT1_ES[QUA])</f>
        <v>0</v>
      </c>
      <c r="K19" s="201">
        <f>J19*N5</f>
        <v>0</v>
      </c>
      <c r="L19" s="100">
        <f>VLOOKUP(D18,PPU_IRON_LT1[[Linha de Serviço]:[P. Unitário (R$)]],4,0)</f>
        <v>0.74</v>
      </c>
      <c r="M19" s="101">
        <f>J19*L19</f>
        <v>0</v>
      </c>
      <c r="N19" s="226"/>
      <c r="Q19" s="56"/>
    </row>
    <row r="20" spans="1:17" ht="14.25" customHeight="1" x14ac:dyDescent="0.3">
      <c r="A20" s="53"/>
      <c r="B20" s="53"/>
      <c r="C20" s="95"/>
      <c r="D20" s="103">
        <f>SUMIF(  ARM_IRON_LT1_ES[Linha de serviço PPU], D18, ARM_IRON_LT1_ES[QUAm-1])</f>
        <v>0</v>
      </c>
      <c r="E20" s="104">
        <f>SUMIF(  ARM_IRON_LT1_ES[Linha de serviço PPU], D18, ARM_IRON_LT1_ES[QBm])</f>
        <v>0</v>
      </c>
      <c r="F20" s="104">
        <f>SUMIF(  ARM_IRON_LT1_ES[Linha de serviço PPU], D18, ARM_IRON_LT1_ES[QDm])</f>
        <v>0</v>
      </c>
      <c r="G20" s="105">
        <f>SUMIF(  ARM_IRON_LT1_ES[Linha de serviço PPU], D18, ARM_IRON_LT1_ES[QNm])</f>
        <v>0</v>
      </c>
      <c r="H20" s="106">
        <f>(D20-E20-F20)+G20</f>
        <v>0</v>
      </c>
      <c r="I20" s="107"/>
      <c r="J20" s="194"/>
      <c r="K20" s="202"/>
      <c r="L20" s="110"/>
      <c r="M20" s="111"/>
      <c r="N20" s="227"/>
      <c r="Q20" s="56"/>
    </row>
    <row r="21" spans="1:17" ht="15" customHeight="1" x14ac:dyDescent="0.3">
      <c r="A21" s="53"/>
      <c r="B21" s="53"/>
      <c r="C21" s="87"/>
      <c r="D21" s="88" t="s">
        <v>217</v>
      </c>
      <c r="E21" s="223" t="s">
        <v>858</v>
      </c>
      <c r="F21" s="224"/>
      <c r="G21" s="224"/>
      <c r="H21" s="224"/>
      <c r="I21" s="112"/>
      <c r="J21" s="192"/>
      <c r="K21" s="200"/>
      <c r="L21" s="114"/>
      <c r="M21" s="115"/>
      <c r="N21" s="225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193">
        <f>SUMIF(ARM_IRON_LT1_ES[Linha de serviço PPU], D21, ARM_IRON_LT1_ES[QUA])</f>
        <v>0</v>
      </c>
      <c r="K22" s="201">
        <f>J22*N5</f>
        <v>0</v>
      </c>
      <c r="L22" s="100">
        <f>VLOOKUP(D21,PPU_IRON_LT1[[Linha de Serviço]:[P. Unitário (R$)]],4,0)</f>
        <v>56.11</v>
      </c>
      <c r="M22" s="101">
        <f>J22*L22</f>
        <v>0</v>
      </c>
      <c r="N22" s="226"/>
      <c r="Q22" s="56"/>
    </row>
    <row r="23" spans="1:17" ht="14.25" customHeight="1" x14ac:dyDescent="0.3">
      <c r="A23" s="53"/>
      <c r="B23" s="53"/>
      <c r="C23" s="95"/>
      <c r="D23" s="103">
        <f>SUMIF(  ARM_IRON_LT1_ES[Linha de serviço PPU], D21, ARM_IRON_LT1_ES[QUAm-1])</f>
        <v>0</v>
      </c>
      <c r="E23" s="104">
        <f>SUMIF(  ARM_IRON_LT1_ES[Linha de serviço PPU], D21, ARM_IRON_LT1_ES[QBm])</f>
        <v>0</v>
      </c>
      <c r="F23" s="104">
        <f>SUMIF(  ARM_IRON_LT1_ES[Linha de serviço PPU], D21, ARM_IRON_LT1_ES[QDm])</f>
        <v>0</v>
      </c>
      <c r="G23" s="105">
        <f>SUMIF(  ARM_IRON_LT1_ES[Linha de serviço PPU], D21, ARM_IRON_LT1_ES[QNm])</f>
        <v>0</v>
      </c>
      <c r="H23" s="106">
        <f>(D23-E23-F23)+G23</f>
        <v>0</v>
      </c>
      <c r="I23" s="107"/>
      <c r="J23" s="194"/>
      <c r="K23" s="202"/>
      <c r="L23" s="110"/>
      <c r="M23" s="111"/>
      <c r="N23" s="227"/>
      <c r="Q23" s="56"/>
    </row>
    <row r="24" spans="1:17" ht="15" customHeight="1" x14ac:dyDescent="0.3">
      <c r="A24" s="53"/>
      <c r="B24" s="53"/>
      <c r="C24" s="87"/>
      <c r="D24" s="88" t="s">
        <v>218</v>
      </c>
      <c r="E24" s="223" t="s">
        <v>859</v>
      </c>
      <c r="F24" s="224"/>
      <c r="G24" s="224"/>
      <c r="H24" s="224"/>
      <c r="I24" s="112"/>
      <c r="J24" s="192"/>
      <c r="K24" s="200"/>
      <c r="L24" s="114"/>
      <c r="M24" s="115"/>
      <c r="N24" s="225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193">
        <f>SUMIF(ARM_IRON_LT1_ES[Linha de serviço PPU], D24, ARM_IRON_LT1_ES[QUA])</f>
        <v>0</v>
      </c>
      <c r="K25" s="201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26"/>
      <c r="Q25" s="56"/>
    </row>
    <row r="26" spans="1:17" ht="14.25" customHeight="1" x14ac:dyDescent="0.3">
      <c r="A26" s="53"/>
      <c r="B26" s="53"/>
      <c r="C26" s="95"/>
      <c r="D26" s="103">
        <f>SUMIF(  ARM_IRON_LT1_ES[Linha de serviço PPU], D24, ARM_IRON_LT1_ES[QUAm-1])</f>
        <v>0</v>
      </c>
      <c r="E26" s="104">
        <f>SUMIF(  ARM_IRON_LT1_ES[Linha de serviço PPU], D24, ARM_IRON_LT1_ES[QBm])</f>
        <v>0</v>
      </c>
      <c r="F26" s="104">
        <f>SUMIF(  ARM_IRON_LT1_ES[Linha de serviço PPU], D24, ARM_IRON_LT1_ES[QDm])</f>
        <v>0</v>
      </c>
      <c r="G26" s="105">
        <f>SUMIF(  ARM_IRON_LT1_ES[Linha de serviço PPU], D24, ARM_IRON_LT1_ES[QNm])</f>
        <v>0</v>
      </c>
      <c r="H26" s="106">
        <f>(D26-E26-F26)+G26</f>
        <v>0</v>
      </c>
      <c r="I26" s="107"/>
      <c r="J26" s="194"/>
      <c r="K26" s="202"/>
      <c r="L26" s="110"/>
      <c r="M26" s="111"/>
      <c r="N26" s="227"/>
      <c r="Q26" s="56"/>
    </row>
    <row r="27" spans="1:17" ht="15" customHeight="1" x14ac:dyDescent="0.3">
      <c r="A27" s="53"/>
      <c r="B27" s="53"/>
      <c r="C27" s="87"/>
      <c r="D27" s="88" t="s">
        <v>219</v>
      </c>
      <c r="E27" s="223" t="s">
        <v>860</v>
      </c>
      <c r="F27" s="224"/>
      <c r="G27" s="224"/>
      <c r="H27" s="224"/>
      <c r="I27" s="118"/>
      <c r="J27" s="193"/>
      <c r="K27" s="201"/>
      <c r="L27" s="100"/>
      <c r="M27" s="101"/>
      <c r="N27" s="225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193">
        <f>SUMIF(ARM_IRON_LT1_ES[Linha de serviço PPU], D27, ARM_IRON_LT1_ES[QUA])</f>
        <v>0</v>
      </c>
      <c r="K28" s="201">
        <f>J28*N5</f>
        <v>0</v>
      </c>
      <c r="L28" s="100">
        <f>VLOOKUP(D27,PPU_IRON_LT1[[Linha de Serviço]:[P. Unitário (R$)]],4,0)</f>
        <v>0.08</v>
      </c>
      <c r="M28" s="101">
        <f>J28*L28</f>
        <v>0</v>
      </c>
      <c r="N28" s="226"/>
      <c r="Q28" s="56"/>
    </row>
    <row r="29" spans="1:17" ht="14.25" customHeight="1" x14ac:dyDescent="0.3">
      <c r="A29" s="53"/>
      <c r="B29" s="53"/>
      <c r="C29" s="95"/>
      <c r="D29" s="103">
        <f>SUMIF(  ARM_IRON_LT1_ES[Linha de serviço PPU], D27, ARM_IRON_LT1_ES[QUAm-1])</f>
        <v>0</v>
      </c>
      <c r="E29" s="104">
        <f>SUMIF(  ARM_IRON_LT1_ES[Linha de serviço PPU], D27, ARM_IRON_LT1_ES[QBm])</f>
        <v>0</v>
      </c>
      <c r="F29" s="104">
        <f>SUMIF(  ARM_IRON_LT1_ES[Linha de serviço PPU], D27, ARM_IRON_LT1_ES[QDm])</f>
        <v>0</v>
      </c>
      <c r="G29" s="105">
        <f>SUMIF(  ARM_IRON_LT1_ES[Linha de serviço PPU], D27, ARM_IRON_LT1_ES[QNm])</f>
        <v>0</v>
      </c>
      <c r="H29" s="106">
        <f>(D29-E29-F29)+G29</f>
        <v>0</v>
      </c>
      <c r="I29" s="107"/>
      <c r="J29" s="193"/>
      <c r="K29" s="202"/>
      <c r="L29" s="100"/>
      <c r="M29" s="111"/>
      <c r="N29" s="227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47" t="s">
        <v>861</v>
      </c>
      <c r="F30" s="247"/>
      <c r="G30" s="247"/>
      <c r="H30" s="248"/>
      <c r="I30" s="174" t="s">
        <v>90</v>
      </c>
      <c r="J30" s="195">
        <f>SUMIF( DADOS_IRON_LT1_ES[Linha de serviço PPU], D30, DADOS_IRON_LT1_ES[QExecAgrupado])</f>
        <v>2</v>
      </c>
      <c r="K30" s="194">
        <f>J30*N5</f>
        <v>1.9</v>
      </c>
      <c r="L30" s="172">
        <f>VLOOKUP(D30,PPU_IRON_LT1[[Linha de Serviço]:[P. Unitário (R$)]],4,0)</f>
        <v>125.89</v>
      </c>
      <c r="M30" s="170">
        <f t="shared" ref="M30:M36" si="0">L30*J30</f>
        <v>251.78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75" t="s">
        <v>90</v>
      </c>
      <c r="J31" s="195">
        <f>SUMIF( DADOS_IRON_LT1_ES[Linha de serviço PPU], D31, DADOS_IRON_LT1_ES[QExecAgrupado])</f>
        <v>0</v>
      </c>
      <c r="K31" s="194">
        <f>J31*N5</f>
        <v>0</v>
      </c>
      <c r="L31" s="172">
        <f>VLOOKUP(D31,PPU_IRON_LT1[[Linha de Serviço]:[P. Unitário (R$)]],4,0)</f>
        <v>200</v>
      </c>
      <c r="M31" s="170">
        <f t="shared" si="0"/>
        <v>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75" t="s">
        <v>822</v>
      </c>
      <c r="J32" s="195">
        <f>SUM(DADOS_IRON_LT1_ES[KM Adicional])</f>
        <v>0</v>
      </c>
      <c r="K32" s="194">
        <f>J32*N5</f>
        <v>0</v>
      </c>
      <c r="L32" s="172">
        <f>VLOOKUP(D32,PPU_IRON_LT1[[Linha de Serviço]:[P. Unitário (R$)]],4,0)</f>
        <v>0.5</v>
      </c>
      <c r="M32" s="170">
        <f t="shared" si="0"/>
        <v>0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44" t="s">
        <v>13</v>
      </c>
      <c r="F33" s="245"/>
      <c r="G33" s="245"/>
      <c r="H33" s="246"/>
      <c r="I33" s="175" t="s">
        <v>823</v>
      </c>
      <c r="J33" s="195">
        <f>SUMIF( DADOS_IRON_LT1_ES[Linha de serviço PPU], D33, DADOS_IRON_LT1_ES[QExecAgrupado])</f>
        <v>0</v>
      </c>
      <c r="K33" s="194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44" t="s">
        <v>15</v>
      </c>
      <c r="F34" s="245"/>
      <c r="G34" s="245"/>
      <c r="H34" s="246"/>
      <c r="I34" s="175" t="s">
        <v>823</v>
      </c>
      <c r="J34" s="195">
        <f>SUMIF( DADOS_IRON_LT1_ES[Linha de serviço PPU], D34, DADOS_IRON_LT1_ES[QExecAgrupado])</f>
        <v>0</v>
      </c>
      <c r="K34" s="194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44" t="s">
        <v>865</v>
      </c>
      <c r="F35" s="245"/>
      <c r="G35" s="245"/>
      <c r="H35" s="246"/>
      <c r="I35" s="175" t="s">
        <v>108</v>
      </c>
      <c r="J35" s="195">
        <f>SUMIF( DADOS_IRON_LT1_ES[Linha de serviço PPU], D35, DADOS_IRON_LT1_ES[QExecAgrupado])</f>
        <v>0</v>
      </c>
      <c r="K35" s="194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44" t="s">
        <v>866</v>
      </c>
      <c r="F36" s="245"/>
      <c r="G36" s="245"/>
      <c r="H36" s="246"/>
      <c r="I36" s="175" t="s">
        <v>67</v>
      </c>
      <c r="J36" s="195">
        <f>SUMIF( DADOS_IRON_LT1_ES[Linha de serviço PPU], D36, DADOS_IRON_LT1_ES[QExecAgrupado])</f>
        <v>0</v>
      </c>
      <c r="K36" s="194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9" t="s">
        <v>824</v>
      </c>
      <c r="E37" s="250"/>
      <c r="F37" s="250"/>
      <c r="G37" s="250"/>
      <c r="H37" s="250"/>
      <c r="I37" s="127"/>
      <c r="J37" s="196"/>
      <c r="K37" s="196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75" t="s">
        <v>868</v>
      </c>
      <c r="J38" s="195">
        <f>SUMIF( DADOS_IRON_LT1_ES[Linha de serviço PPU], D38, DADOS_IRON_LT1_ES[QExec])</f>
        <v>18</v>
      </c>
      <c r="K38" s="203">
        <f>J38*N7</f>
        <v>17.28</v>
      </c>
      <c r="L38" s="172">
        <f>VLOOKUP(D38,PPU_IRON_LT1[[Linha de Serviço]:[P. Unitário (R$)]],4,0)</f>
        <v>0.44</v>
      </c>
      <c r="M38" s="171">
        <f t="shared" ref="M38:M47" si="1">J38*L38</f>
        <v>7.92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51" t="s">
        <v>869</v>
      </c>
      <c r="F39" s="251"/>
      <c r="G39" s="251"/>
      <c r="H39" s="251"/>
      <c r="I39" s="175" t="s">
        <v>67</v>
      </c>
      <c r="J39" s="195">
        <f>SUMIF( DADOS_IRON_LT1_ES[Linha de serviço PPU], D39, DADOS_IRON_LT1_ES[QExec])</f>
        <v>0</v>
      </c>
      <c r="K39" s="203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75" t="s">
        <v>122</v>
      </c>
      <c r="J40" s="195">
        <f>SUMIF( DADOS_IRON_LT1_ES[Linha de serviço PPU], D40, DADOS_IRON_LT1_ES[QExec])</f>
        <v>0</v>
      </c>
      <c r="K40" s="203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75" t="s">
        <v>122</v>
      </c>
      <c r="J41" s="195">
        <f>SUMIF( DADOS_IRON_LT1_ES[Linha de serviço PPU], D41, DADOS_IRON_LT1_ES[QExec])</f>
        <v>0</v>
      </c>
      <c r="K41" s="203">
        <f>J41*N7</f>
        <v>0</v>
      </c>
      <c r="L41" s="172">
        <f>VLOOKUP(D41,PPU_IRON_LT1[[Linha de Serviço]:[P. Unitário (R$)]],4,0)</f>
        <v>0.06</v>
      </c>
      <c r="M41" s="171">
        <f t="shared" si="1"/>
        <v>0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75" t="s">
        <v>122</v>
      </c>
      <c r="J42" s="195">
        <f>SUMIF( DADOS_IRON_LT1_ES[Linha de serviço PPU], D42, DADOS_IRON_LT1_ES[QExec])</f>
        <v>288</v>
      </c>
      <c r="K42" s="203">
        <f>J42*N7</f>
        <v>276.48</v>
      </c>
      <c r="L42" s="172">
        <f>VLOOKUP(D42,PPU_IRON_LT1[[Linha de Serviço]:[P. Unitário (R$)]],4,0)</f>
        <v>0.1</v>
      </c>
      <c r="M42" s="171">
        <f t="shared" si="1"/>
        <v>28.8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75" t="s">
        <v>873</v>
      </c>
      <c r="J43" s="195">
        <f>SUMIF( DADOS_IRON_LT1_ES[Linha de serviço PPU], D43, DADOS_IRON_LT1_ES[QExec])</f>
        <v>1.8</v>
      </c>
      <c r="K43" s="203">
        <f>J43*N7</f>
        <v>1.728</v>
      </c>
      <c r="L43" s="172">
        <f>VLOOKUP(D43,PPU_IRON_LT1[[Linha de Serviço]:[P. Unitário (R$)]],4,0)</f>
        <v>0.23</v>
      </c>
      <c r="M43" s="171">
        <f t="shared" si="1"/>
        <v>0.41400000000000003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75" t="s">
        <v>92</v>
      </c>
      <c r="J44" s="195">
        <f>SUMIF( DADOS_IRON_LT1_ES[Linha de serviço PPU], D44, DADOS_IRON_LT1_ES[QExec])</f>
        <v>0</v>
      </c>
      <c r="K44" s="203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75" t="s">
        <v>92</v>
      </c>
      <c r="J45" s="195">
        <f>SUMIF( DADOS_IRON_LT1_ES[Linha de serviço PPU], D45, DADOS_IRON_LT1_ES[QExec])</f>
        <v>0</v>
      </c>
      <c r="K45" s="203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75" t="s">
        <v>92</v>
      </c>
      <c r="J46" s="195">
        <f>SUMIF( DADOS_IRON_LT1_ES[Linha de serviço PPU], D46, DADOS_IRON_LT1_ES[QExec])</f>
        <v>0</v>
      </c>
      <c r="K46" s="203">
        <f>J46*N7</f>
        <v>0</v>
      </c>
      <c r="L46" s="172">
        <f>VLOOKUP(D46,PPU_IRON_LT1[[Linha de Serviço]:[P. Unitário (R$)]],4,0)</f>
        <v>11.72</v>
      </c>
      <c r="M46" s="171">
        <f t="shared" si="1"/>
        <v>0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24" t="s">
        <v>34</v>
      </c>
      <c r="F47" s="224"/>
      <c r="G47" s="224"/>
      <c r="H47" s="224"/>
      <c r="I47" s="175" t="s">
        <v>92</v>
      </c>
      <c r="J47" s="195">
        <f>SUMIF( DADOS_IRON_LT1_ES[Linha de serviço PPU], D47, DADOS_IRON_LT1_ES[QExec])</f>
        <v>0</v>
      </c>
      <c r="K47" s="203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52" t="s">
        <v>825</v>
      </c>
      <c r="D48" s="253"/>
      <c r="E48" s="253"/>
      <c r="F48" s="253"/>
      <c r="G48" s="253"/>
      <c r="H48" s="253"/>
      <c r="I48" s="243"/>
      <c r="J48" s="197"/>
      <c r="K48" s="197"/>
      <c r="L48" s="132"/>
      <c r="M48" s="133">
        <f>SUM(M12:M47)</f>
        <v>9389.1139999999996</v>
      </c>
      <c r="N48" s="123"/>
      <c r="Q48" s="56"/>
    </row>
    <row r="49" spans="1:17" ht="14.25" customHeight="1" x14ac:dyDescent="0.3">
      <c r="A49" s="53"/>
      <c r="B49" s="53"/>
      <c r="C49" s="254" t="s">
        <v>826</v>
      </c>
      <c r="D49" s="242"/>
      <c r="E49" s="242"/>
      <c r="F49" s="242"/>
      <c r="G49" s="242"/>
      <c r="H49" s="242"/>
      <c r="I49" s="243"/>
      <c r="J49" s="255" t="s">
        <v>827</v>
      </c>
      <c r="K49" s="242"/>
      <c r="L49" s="242"/>
      <c r="M49" s="242"/>
      <c r="N49" s="243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55" t="s">
        <v>874</v>
      </c>
      <c r="K50" s="242"/>
      <c r="L50" s="242"/>
      <c r="M50" s="242"/>
      <c r="N50" s="243"/>
      <c r="Q50" s="56"/>
    </row>
    <row r="51" spans="1:17" ht="16.5" customHeight="1" x14ac:dyDescent="0.3">
      <c r="A51" s="53"/>
      <c r="B51" s="53"/>
      <c r="C51" s="256" t="s">
        <v>828</v>
      </c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3"/>
      <c r="Q51" s="56"/>
    </row>
    <row r="52" spans="1:17" ht="60" customHeight="1" x14ac:dyDescent="0.3">
      <c r="A52" s="53"/>
      <c r="B52" s="53"/>
      <c r="C52" s="257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3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185"/>
      <c r="K53" s="185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41" t="s">
        <v>834</v>
      </c>
      <c r="K54" s="243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185"/>
      <c r="K55" s="185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185"/>
      <c r="K56" s="185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185"/>
      <c r="K57" s="185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185"/>
      <c r="K58" s="185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185"/>
      <c r="K59" s="185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185"/>
      <c r="K60" s="185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185"/>
      <c r="K61" s="185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185"/>
      <c r="K62" s="185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185"/>
      <c r="K63" s="185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185"/>
      <c r="K64" s="185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185"/>
      <c r="K65" s="185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185"/>
      <c r="K66" s="185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185"/>
      <c r="K67" s="185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185"/>
      <c r="K68" s="185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185"/>
      <c r="K69" s="185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185"/>
      <c r="K70" s="185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185"/>
      <c r="K71" s="185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185"/>
      <c r="K72" s="185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185"/>
      <c r="K73" s="185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185"/>
      <c r="K74" s="185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185"/>
      <c r="K75" s="185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185"/>
      <c r="K76" s="185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185"/>
      <c r="K77" s="185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185"/>
      <c r="K78" s="185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185"/>
      <c r="K79" s="185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185"/>
      <c r="K80" s="185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185"/>
      <c r="K81" s="185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185"/>
      <c r="K82" s="185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185"/>
      <c r="K83" s="185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185"/>
      <c r="K84" s="185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185"/>
      <c r="K85" s="185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185"/>
      <c r="K86" s="185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185"/>
      <c r="K87" s="185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185"/>
      <c r="K88" s="185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185"/>
      <c r="K89" s="185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185"/>
      <c r="K90" s="185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185"/>
      <c r="K91" s="185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185"/>
      <c r="K92" s="185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185"/>
      <c r="K93" s="185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185"/>
      <c r="K94" s="185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185"/>
      <c r="K95" s="185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185"/>
      <c r="K96" s="185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185"/>
      <c r="K97" s="185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185"/>
      <c r="K98" s="185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185"/>
      <c r="K99" s="185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185"/>
      <c r="K100" s="185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185"/>
      <c r="K101" s="185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185"/>
      <c r="K102" s="185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185"/>
      <c r="K103" s="185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185"/>
      <c r="K104" s="185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185"/>
      <c r="K105" s="185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185"/>
      <c r="K106" s="185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185"/>
      <c r="K107" s="185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185"/>
      <c r="K108" s="185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185"/>
      <c r="K109" s="185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185"/>
      <c r="K110" s="185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185"/>
      <c r="K111" s="185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185"/>
      <c r="K112" s="185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185"/>
      <c r="K113" s="185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185"/>
      <c r="K114" s="185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185"/>
      <c r="K115" s="185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185"/>
      <c r="K116" s="185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185"/>
      <c r="K117" s="185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185"/>
      <c r="K118" s="185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185"/>
      <c r="K119" s="185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185"/>
      <c r="K120" s="185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185"/>
      <c r="K121" s="185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185"/>
      <c r="K122" s="185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185"/>
      <c r="K123" s="185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185"/>
      <c r="K124" s="185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185"/>
      <c r="K125" s="185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185"/>
      <c r="K126" s="185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185"/>
      <c r="K127" s="185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185"/>
      <c r="K128" s="185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185"/>
      <c r="K129" s="185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185"/>
      <c r="K130" s="185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185"/>
      <c r="K131" s="185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185"/>
      <c r="K132" s="185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185"/>
      <c r="K133" s="185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185"/>
      <c r="K134" s="185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185"/>
      <c r="K135" s="185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185"/>
      <c r="K136" s="185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185"/>
      <c r="K137" s="185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185"/>
      <c r="K138" s="185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185"/>
      <c r="K139" s="185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185"/>
      <c r="K140" s="185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185"/>
      <c r="K141" s="185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185"/>
      <c r="K142" s="185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185"/>
      <c r="K143" s="185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185"/>
      <c r="K144" s="185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185"/>
      <c r="K145" s="185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185"/>
      <c r="K146" s="185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185"/>
      <c r="K147" s="185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185"/>
      <c r="K148" s="185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185"/>
      <c r="K149" s="185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185"/>
      <c r="K150" s="185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185"/>
      <c r="K151" s="185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185"/>
      <c r="K152" s="185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185"/>
      <c r="K153" s="185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185"/>
      <c r="K154" s="185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185"/>
      <c r="K155" s="185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185"/>
      <c r="K156" s="185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185"/>
      <c r="K157" s="185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185"/>
      <c r="K158" s="185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185"/>
      <c r="K159" s="185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185"/>
      <c r="K160" s="185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185"/>
      <c r="K161" s="185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185"/>
      <c r="K162" s="185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185"/>
      <c r="K163" s="185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185"/>
      <c r="K164" s="185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185"/>
      <c r="K165" s="185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185"/>
      <c r="K166" s="185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185"/>
      <c r="K167" s="185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185"/>
      <c r="K168" s="185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185"/>
      <c r="K169" s="185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185"/>
      <c r="K170" s="185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185"/>
      <c r="K171" s="185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185"/>
      <c r="K172" s="185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185"/>
      <c r="K173" s="185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185"/>
      <c r="K174" s="185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185"/>
      <c r="K175" s="185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185"/>
      <c r="K176" s="185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185"/>
      <c r="K177" s="185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185"/>
      <c r="K178" s="185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185"/>
      <c r="K179" s="185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185"/>
      <c r="K180" s="185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185"/>
      <c r="K181" s="185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185"/>
      <c r="K182" s="185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185"/>
      <c r="K183" s="185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185"/>
      <c r="K184" s="185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185"/>
      <c r="K185" s="185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185"/>
      <c r="K186" s="185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185"/>
      <c r="K187" s="185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185"/>
      <c r="K188" s="185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185"/>
      <c r="K189" s="185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185"/>
      <c r="K190" s="185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185"/>
      <c r="K191" s="185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185"/>
      <c r="K192" s="185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185"/>
      <c r="K193" s="185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185"/>
      <c r="K194" s="185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185"/>
      <c r="K195" s="185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185"/>
      <c r="K196" s="185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185"/>
      <c r="K197" s="185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185"/>
      <c r="K198" s="185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185"/>
      <c r="K199" s="185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185"/>
      <c r="K200" s="185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185"/>
      <c r="K201" s="185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185"/>
      <c r="K202" s="185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185"/>
      <c r="K203" s="185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185"/>
      <c r="K204" s="185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185"/>
      <c r="K205" s="185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185"/>
      <c r="K206" s="185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185"/>
      <c r="K207" s="185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185"/>
      <c r="K208" s="185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185"/>
      <c r="K209" s="185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185"/>
      <c r="K210" s="185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185"/>
      <c r="K211" s="185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185"/>
      <c r="K212" s="185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185"/>
      <c r="K213" s="185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185"/>
      <c r="K214" s="185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185"/>
      <c r="K215" s="185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185"/>
      <c r="K216" s="185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185"/>
      <c r="K217" s="185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185"/>
      <c r="K218" s="185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185"/>
      <c r="K219" s="185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185"/>
      <c r="K220" s="185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185"/>
      <c r="K221" s="185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185"/>
      <c r="K222" s="185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185"/>
      <c r="K223" s="185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185"/>
      <c r="K224" s="185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185"/>
      <c r="K225" s="185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185"/>
      <c r="K226" s="185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185"/>
      <c r="K227" s="185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185"/>
      <c r="K228" s="185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185"/>
      <c r="K229" s="185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185"/>
      <c r="K230" s="185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185"/>
      <c r="K231" s="185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185"/>
      <c r="K232" s="185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185"/>
      <c r="K233" s="185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185"/>
      <c r="K234" s="185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185"/>
      <c r="K235" s="185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185"/>
      <c r="K236" s="185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185"/>
      <c r="K237" s="185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185"/>
      <c r="K238" s="185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185"/>
      <c r="K239" s="185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185"/>
      <c r="K240" s="185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185"/>
      <c r="K241" s="185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185"/>
      <c r="K242" s="185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185"/>
      <c r="K243" s="185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185"/>
      <c r="K244" s="185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185"/>
      <c r="K245" s="185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185"/>
      <c r="K246" s="185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185"/>
      <c r="K247" s="185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185"/>
      <c r="K248" s="185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185"/>
      <c r="K249" s="185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185"/>
      <c r="K250" s="185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185"/>
      <c r="K251" s="185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185"/>
      <c r="K252" s="185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185"/>
      <c r="K253" s="185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185"/>
      <c r="K254" s="185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185"/>
      <c r="K255" s="185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185"/>
      <c r="K256" s="185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185"/>
      <c r="K257" s="185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185"/>
      <c r="K258" s="185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185"/>
      <c r="K259" s="185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185"/>
      <c r="K260" s="185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185"/>
      <c r="K261" s="185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185"/>
      <c r="K262" s="185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185"/>
      <c r="K263" s="185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185"/>
      <c r="K264" s="185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185"/>
      <c r="K265" s="185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185"/>
      <c r="K266" s="185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185"/>
      <c r="K267" s="185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185"/>
      <c r="K268" s="185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185"/>
      <c r="K269" s="185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185"/>
      <c r="K270" s="185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185"/>
      <c r="K271" s="185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185"/>
      <c r="K272" s="185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185"/>
      <c r="K273" s="185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185"/>
      <c r="K274" s="185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185"/>
      <c r="K275" s="185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185"/>
      <c r="K276" s="185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185"/>
      <c r="K277" s="185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185"/>
      <c r="K278" s="185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185"/>
      <c r="K279" s="185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185"/>
      <c r="K280" s="185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185"/>
      <c r="K281" s="185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185"/>
      <c r="K282" s="185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185"/>
      <c r="K283" s="185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185"/>
      <c r="K284" s="185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185"/>
      <c r="K285" s="185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185"/>
      <c r="K286" s="185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185"/>
      <c r="K287" s="185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185"/>
      <c r="K288" s="185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185"/>
      <c r="K289" s="185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185"/>
      <c r="K290" s="185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185"/>
      <c r="K291" s="185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185"/>
      <c r="K292" s="185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185"/>
      <c r="K293" s="185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185"/>
      <c r="K294" s="185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185"/>
      <c r="K295" s="185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185"/>
      <c r="K296" s="185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185"/>
      <c r="K297" s="185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185"/>
      <c r="K298" s="185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185"/>
      <c r="K299" s="185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185"/>
      <c r="K300" s="185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185"/>
      <c r="K301" s="185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185"/>
      <c r="K302" s="185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185"/>
      <c r="K303" s="185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185"/>
      <c r="K304" s="185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185"/>
      <c r="K305" s="185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185"/>
      <c r="K306" s="185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185"/>
      <c r="K307" s="185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185"/>
      <c r="K308" s="185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185"/>
      <c r="K309" s="185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185"/>
      <c r="K310" s="185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185"/>
      <c r="K311" s="185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185"/>
      <c r="K312" s="185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185"/>
      <c r="K313" s="185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185"/>
      <c r="K314" s="185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185"/>
      <c r="K315" s="185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185"/>
      <c r="K316" s="185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185"/>
      <c r="K317" s="185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185"/>
      <c r="K318" s="185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185"/>
      <c r="K319" s="185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185"/>
      <c r="K320" s="185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185"/>
      <c r="K321" s="185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185"/>
      <c r="K322" s="185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185"/>
      <c r="K323" s="185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185"/>
      <c r="K324" s="185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185"/>
      <c r="K325" s="185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185"/>
      <c r="K326" s="185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185"/>
      <c r="K327" s="185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185"/>
      <c r="K328" s="185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185"/>
      <c r="K329" s="185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185"/>
      <c r="K330" s="185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185"/>
      <c r="K331" s="185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185"/>
      <c r="K332" s="185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185"/>
      <c r="K333" s="185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185"/>
      <c r="K334" s="185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185"/>
      <c r="K335" s="185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185"/>
      <c r="K336" s="185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185"/>
      <c r="K337" s="185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185"/>
      <c r="K338" s="185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185"/>
      <c r="K339" s="185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185"/>
      <c r="K340" s="185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185"/>
      <c r="K341" s="185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185"/>
      <c r="K342" s="185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185"/>
      <c r="K343" s="185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185"/>
      <c r="K344" s="185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185"/>
      <c r="K345" s="185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185"/>
      <c r="K346" s="185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185"/>
      <c r="K347" s="185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185"/>
      <c r="K348" s="185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185"/>
      <c r="K349" s="185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185"/>
      <c r="K350" s="185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185"/>
      <c r="K351" s="185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185"/>
      <c r="K352" s="185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185"/>
      <c r="K353" s="185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185"/>
      <c r="K354" s="185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185"/>
      <c r="K355" s="185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185"/>
      <c r="K356" s="185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185"/>
      <c r="K357" s="185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185"/>
      <c r="K358" s="185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185"/>
      <c r="K359" s="185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185"/>
      <c r="K360" s="185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185"/>
      <c r="K361" s="185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185"/>
      <c r="K362" s="185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185"/>
      <c r="K363" s="185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185"/>
      <c r="K364" s="185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185"/>
      <c r="K365" s="185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185"/>
      <c r="K366" s="185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185"/>
      <c r="K367" s="185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185"/>
      <c r="K368" s="185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185"/>
      <c r="K369" s="185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185"/>
      <c r="K370" s="185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185"/>
      <c r="K371" s="185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185"/>
      <c r="K372" s="185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185"/>
      <c r="K373" s="185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185"/>
      <c r="K374" s="185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185"/>
      <c r="K375" s="185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185"/>
      <c r="K376" s="185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185"/>
      <c r="K377" s="185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185"/>
      <c r="K378" s="185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185"/>
      <c r="K379" s="185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185"/>
      <c r="K380" s="185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185"/>
      <c r="K381" s="185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185"/>
      <c r="K382" s="185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185"/>
      <c r="K383" s="185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185"/>
      <c r="K384" s="185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185"/>
      <c r="K385" s="185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185"/>
      <c r="K386" s="185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185"/>
      <c r="K387" s="185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185"/>
      <c r="K388" s="185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185"/>
      <c r="K389" s="185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185"/>
      <c r="K390" s="185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185"/>
      <c r="K391" s="185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185"/>
      <c r="K392" s="185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185"/>
      <c r="K393" s="185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185"/>
      <c r="K394" s="185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185"/>
      <c r="K395" s="185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185"/>
      <c r="K396" s="185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185"/>
      <c r="K397" s="185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185"/>
      <c r="K398" s="185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185"/>
      <c r="K399" s="185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185"/>
      <c r="K400" s="185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185"/>
      <c r="K401" s="185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185"/>
      <c r="K402" s="185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185"/>
      <c r="K403" s="185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185"/>
      <c r="K404" s="185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185"/>
      <c r="K405" s="185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185"/>
      <c r="K406" s="185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185"/>
      <c r="K407" s="185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185"/>
      <c r="K408" s="185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185"/>
      <c r="K409" s="185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185"/>
      <c r="K410" s="185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185"/>
      <c r="K411" s="185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185"/>
      <c r="K412" s="185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185"/>
      <c r="K413" s="185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185"/>
      <c r="K414" s="185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185"/>
      <c r="K415" s="185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185"/>
      <c r="K416" s="185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185"/>
      <c r="K417" s="185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185"/>
      <c r="K418" s="185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185"/>
      <c r="K419" s="185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185"/>
      <c r="K420" s="185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185"/>
      <c r="K421" s="185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185"/>
      <c r="K422" s="185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185"/>
      <c r="K423" s="185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185"/>
      <c r="K424" s="185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185"/>
      <c r="K425" s="185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185"/>
      <c r="K426" s="185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185"/>
      <c r="K427" s="185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185"/>
      <c r="K428" s="185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185"/>
      <c r="K429" s="185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185"/>
      <c r="K430" s="185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185"/>
      <c r="K431" s="185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185"/>
      <c r="K432" s="185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185"/>
      <c r="K433" s="185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185"/>
      <c r="K434" s="185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185"/>
      <c r="K435" s="185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185"/>
      <c r="K436" s="185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185"/>
      <c r="K437" s="185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185"/>
      <c r="K438" s="185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185"/>
      <c r="K439" s="185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185"/>
      <c r="K440" s="185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185"/>
      <c r="K441" s="185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185"/>
      <c r="K442" s="185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185"/>
      <c r="K443" s="185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185"/>
      <c r="K444" s="185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185"/>
      <c r="K445" s="185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185"/>
      <c r="K446" s="185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185"/>
      <c r="K447" s="185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185"/>
      <c r="K448" s="185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185"/>
      <c r="K449" s="185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185"/>
      <c r="K450" s="185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185"/>
      <c r="K451" s="185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185"/>
      <c r="K452" s="185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185"/>
      <c r="K453" s="185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185"/>
      <c r="K454" s="185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185"/>
      <c r="K455" s="185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185"/>
      <c r="K456" s="185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185"/>
      <c r="K457" s="185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185"/>
      <c r="K458" s="185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185"/>
      <c r="K459" s="185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185"/>
      <c r="K460" s="185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185"/>
      <c r="K461" s="185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185"/>
      <c r="K462" s="185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185"/>
      <c r="K463" s="185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185"/>
      <c r="K464" s="185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185"/>
      <c r="K465" s="185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185"/>
      <c r="K466" s="185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185"/>
      <c r="K467" s="185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185"/>
      <c r="K468" s="185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185"/>
      <c r="K469" s="185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185"/>
      <c r="K470" s="185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185"/>
      <c r="K471" s="185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185"/>
      <c r="K472" s="185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185"/>
      <c r="K473" s="185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185"/>
      <c r="K474" s="185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185"/>
      <c r="K475" s="185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185"/>
      <c r="K476" s="185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185"/>
      <c r="K477" s="185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185"/>
      <c r="K478" s="185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185"/>
      <c r="K479" s="185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185"/>
      <c r="K480" s="185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185"/>
      <c r="K481" s="185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185"/>
      <c r="K482" s="185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185"/>
      <c r="K483" s="185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185"/>
      <c r="K484" s="185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185"/>
      <c r="K485" s="185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185"/>
      <c r="K486" s="185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185"/>
      <c r="K487" s="185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185"/>
      <c r="K488" s="185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185"/>
      <c r="K489" s="185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185"/>
      <c r="K490" s="185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185"/>
      <c r="K491" s="185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185"/>
      <c r="K492" s="185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185"/>
      <c r="K493" s="185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185"/>
      <c r="K494" s="185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185"/>
      <c r="K495" s="185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185"/>
      <c r="K496" s="185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185"/>
      <c r="K497" s="185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185"/>
      <c r="K498" s="185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185"/>
      <c r="K499" s="185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185"/>
      <c r="K500" s="185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185"/>
      <c r="K501" s="185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185"/>
      <c r="K502" s="185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185"/>
      <c r="K503" s="185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185"/>
      <c r="K504" s="185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185"/>
      <c r="K505" s="185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185"/>
      <c r="K506" s="185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185"/>
      <c r="K507" s="185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185"/>
      <c r="K508" s="185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185"/>
      <c r="K509" s="185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185"/>
      <c r="K510" s="185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185"/>
      <c r="K511" s="185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185"/>
      <c r="K512" s="185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185"/>
      <c r="K513" s="185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185"/>
      <c r="K514" s="185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185"/>
      <c r="K515" s="185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185"/>
      <c r="K516" s="185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185"/>
      <c r="K517" s="185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185"/>
      <c r="K518" s="185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185"/>
      <c r="K519" s="185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185"/>
      <c r="K520" s="185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185"/>
      <c r="K521" s="185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185"/>
      <c r="K522" s="185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185"/>
      <c r="K523" s="185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185"/>
      <c r="K524" s="185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185"/>
      <c r="K525" s="185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185"/>
      <c r="K526" s="185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185"/>
      <c r="K527" s="185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185"/>
      <c r="K528" s="185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185"/>
      <c r="K529" s="185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185"/>
      <c r="K530" s="185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185"/>
      <c r="K531" s="185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185"/>
      <c r="K532" s="185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185"/>
      <c r="K533" s="185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185"/>
      <c r="K534" s="185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185"/>
      <c r="K535" s="185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185"/>
      <c r="K536" s="185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185"/>
      <c r="K537" s="185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185"/>
      <c r="K538" s="185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185"/>
      <c r="K539" s="185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185"/>
      <c r="K540" s="185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185"/>
      <c r="K541" s="185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185"/>
      <c r="K542" s="185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185"/>
      <c r="K543" s="185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185"/>
      <c r="K544" s="185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185"/>
      <c r="K545" s="185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185"/>
      <c r="K546" s="185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185"/>
      <c r="K547" s="185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185"/>
      <c r="K548" s="185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185"/>
      <c r="K549" s="185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185"/>
      <c r="K550" s="185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185"/>
      <c r="K551" s="185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185"/>
      <c r="K552" s="185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185"/>
      <c r="K553" s="185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185"/>
      <c r="K554" s="185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185"/>
      <c r="K555" s="185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185"/>
      <c r="K556" s="185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185"/>
      <c r="K557" s="185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185"/>
      <c r="K558" s="185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185"/>
      <c r="K559" s="185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185"/>
      <c r="K560" s="185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185"/>
      <c r="K561" s="185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185"/>
      <c r="K562" s="185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185"/>
      <c r="K563" s="185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185"/>
      <c r="K564" s="185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185"/>
      <c r="K565" s="185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185"/>
      <c r="K566" s="185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185"/>
      <c r="K567" s="185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185"/>
      <c r="K568" s="185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185"/>
      <c r="K569" s="185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185"/>
      <c r="K570" s="185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185"/>
      <c r="K571" s="185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185"/>
      <c r="K572" s="185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185"/>
      <c r="K573" s="185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185"/>
      <c r="K574" s="185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185"/>
      <c r="K575" s="185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185"/>
      <c r="K576" s="185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185"/>
      <c r="K577" s="185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185"/>
      <c r="K578" s="185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185"/>
      <c r="K579" s="185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185"/>
      <c r="K580" s="185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185"/>
      <c r="K581" s="185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185"/>
      <c r="K582" s="185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185"/>
      <c r="K583" s="185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185"/>
      <c r="K584" s="185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185"/>
      <c r="K585" s="185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185"/>
      <c r="K586" s="185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185"/>
      <c r="K587" s="185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185"/>
      <c r="K588" s="185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185"/>
      <c r="K589" s="185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185"/>
      <c r="K590" s="185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185"/>
      <c r="K591" s="185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185"/>
      <c r="K592" s="185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185"/>
      <c r="K593" s="185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185"/>
      <c r="K594" s="185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185"/>
      <c r="K595" s="185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185"/>
      <c r="K596" s="185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185"/>
      <c r="K597" s="185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185"/>
      <c r="K598" s="185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185"/>
      <c r="K599" s="185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185"/>
      <c r="K600" s="185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185"/>
      <c r="K601" s="185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185"/>
      <c r="K602" s="185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185"/>
      <c r="K603" s="185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185"/>
      <c r="K604" s="185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185"/>
      <c r="K605" s="185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185"/>
      <c r="K606" s="185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185"/>
      <c r="K607" s="185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185"/>
      <c r="K608" s="185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185"/>
      <c r="K609" s="185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185"/>
      <c r="K610" s="185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185"/>
      <c r="K611" s="185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185"/>
      <c r="K612" s="185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185"/>
      <c r="K613" s="185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185"/>
      <c r="K614" s="185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185"/>
      <c r="K615" s="185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185"/>
      <c r="K616" s="185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185"/>
      <c r="K617" s="185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185"/>
      <c r="K618" s="185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185"/>
      <c r="K619" s="185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185"/>
      <c r="K620" s="185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185"/>
      <c r="K621" s="185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185"/>
      <c r="K622" s="185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185"/>
      <c r="K623" s="185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185"/>
      <c r="K624" s="185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185"/>
      <c r="K625" s="185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185"/>
      <c r="K626" s="185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185"/>
      <c r="K627" s="185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185"/>
      <c r="K628" s="185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185"/>
      <c r="K629" s="185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185"/>
      <c r="K630" s="185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185"/>
      <c r="K631" s="185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185"/>
      <c r="K632" s="185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185"/>
      <c r="K633" s="185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185"/>
      <c r="K634" s="185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185"/>
      <c r="K635" s="185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185"/>
      <c r="K636" s="185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185"/>
      <c r="K637" s="185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185"/>
      <c r="K638" s="185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185"/>
      <c r="K639" s="185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185"/>
      <c r="K640" s="185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185"/>
      <c r="K641" s="185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185"/>
      <c r="K642" s="185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185"/>
      <c r="K643" s="185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185"/>
      <c r="K644" s="185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185"/>
      <c r="K645" s="185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185"/>
      <c r="K646" s="185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185"/>
      <c r="K647" s="185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185"/>
      <c r="K648" s="185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185"/>
      <c r="K649" s="185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185"/>
      <c r="K650" s="185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185"/>
      <c r="K651" s="185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185"/>
      <c r="K652" s="185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185"/>
      <c r="K653" s="185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185"/>
      <c r="K654" s="185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185"/>
      <c r="K655" s="185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185"/>
      <c r="K656" s="185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185"/>
      <c r="K657" s="185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185"/>
      <c r="K658" s="185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185"/>
      <c r="K659" s="185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185"/>
      <c r="K660" s="185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185"/>
      <c r="K661" s="185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185"/>
      <c r="K662" s="185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185"/>
      <c r="K663" s="185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185"/>
      <c r="K664" s="185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185"/>
      <c r="K665" s="185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185"/>
      <c r="K666" s="185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185"/>
      <c r="K667" s="185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185"/>
      <c r="K668" s="185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185"/>
      <c r="K669" s="185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185"/>
      <c r="K670" s="185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185"/>
      <c r="K671" s="185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185"/>
      <c r="K672" s="185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185"/>
      <c r="K673" s="185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185"/>
      <c r="K674" s="185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185"/>
      <c r="K675" s="185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185"/>
      <c r="K676" s="185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185"/>
      <c r="K677" s="185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185"/>
      <c r="K678" s="185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185"/>
      <c r="K679" s="185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185"/>
      <c r="K680" s="185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185"/>
      <c r="K681" s="185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185"/>
      <c r="K682" s="185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185"/>
      <c r="K683" s="185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185"/>
      <c r="K684" s="185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185"/>
      <c r="K685" s="185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185"/>
      <c r="K686" s="185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185"/>
      <c r="K687" s="185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185"/>
      <c r="K688" s="185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185"/>
      <c r="K689" s="185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185"/>
      <c r="K690" s="185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185"/>
      <c r="K691" s="185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185"/>
      <c r="K692" s="185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185"/>
      <c r="K693" s="185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185"/>
      <c r="K694" s="185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185"/>
      <c r="K695" s="185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185"/>
      <c r="K696" s="185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185"/>
      <c r="K697" s="185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185"/>
      <c r="K698" s="185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185"/>
      <c r="K699" s="185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185"/>
      <c r="K700" s="185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185"/>
      <c r="K701" s="185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185"/>
      <c r="K702" s="185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185"/>
      <c r="K703" s="185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185"/>
      <c r="K704" s="185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185"/>
      <c r="K705" s="185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185"/>
      <c r="K706" s="185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185"/>
      <c r="K707" s="185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185"/>
      <c r="K708" s="185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185"/>
      <c r="K709" s="185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185"/>
      <c r="K710" s="185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185"/>
      <c r="K711" s="185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185"/>
      <c r="K712" s="185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185"/>
      <c r="K713" s="185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185"/>
      <c r="K714" s="185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185"/>
      <c r="K715" s="185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185"/>
      <c r="K716" s="185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185"/>
      <c r="K717" s="185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185"/>
      <c r="K718" s="185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185"/>
      <c r="K719" s="185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185"/>
      <c r="K720" s="185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185"/>
      <c r="K721" s="185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185"/>
      <c r="K722" s="185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185"/>
      <c r="K723" s="185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185"/>
      <c r="K724" s="185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185"/>
      <c r="K725" s="185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185"/>
      <c r="K726" s="185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185"/>
      <c r="K727" s="185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185"/>
      <c r="K728" s="185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185"/>
      <c r="K729" s="185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185"/>
      <c r="K730" s="185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185"/>
      <c r="K731" s="185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185"/>
      <c r="K732" s="185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185"/>
      <c r="K733" s="185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185"/>
      <c r="K734" s="185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185"/>
      <c r="K735" s="185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185"/>
      <c r="K736" s="185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185"/>
      <c r="K737" s="185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185"/>
      <c r="K738" s="185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185"/>
      <c r="K739" s="185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185"/>
      <c r="K740" s="185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185"/>
      <c r="K741" s="185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185"/>
      <c r="K742" s="185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185"/>
      <c r="K743" s="185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185"/>
      <c r="K744" s="185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185"/>
      <c r="K745" s="185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185"/>
      <c r="K746" s="185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185"/>
      <c r="K747" s="185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185"/>
      <c r="K748" s="185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185"/>
      <c r="K749" s="185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185"/>
      <c r="K750" s="185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185"/>
      <c r="K751" s="185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185"/>
      <c r="K752" s="185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185"/>
      <c r="K753" s="185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185"/>
      <c r="K754" s="185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185"/>
      <c r="K755" s="185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185"/>
      <c r="K756" s="185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185"/>
      <c r="K757" s="185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185"/>
      <c r="K758" s="185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185"/>
      <c r="K759" s="185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185"/>
      <c r="K760" s="185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185"/>
      <c r="K761" s="185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185"/>
      <c r="K762" s="185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185"/>
      <c r="K763" s="185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185"/>
      <c r="K764" s="185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185"/>
      <c r="K765" s="185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185"/>
      <c r="K766" s="185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185"/>
      <c r="K767" s="185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185"/>
      <c r="K768" s="185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185"/>
      <c r="K769" s="185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185"/>
      <c r="K770" s="185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185"/>
      <c r="K771" s="185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185"/>
      <c r="K772" s="185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185"/>
      <c r="K773" s="185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185"/>
      <c r="K774" s="185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185"/>
      <c r="K775" s="185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185"/>
      <c r="K776" s="185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185"/>
      <c r="K777" s="185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185"/>
      <c r="K778" s="185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185"/>
      <c r="K779" s="185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185"/>
      <c r="K780" s="185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185"/>
      <c r="K781" s="185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185"/>
      <c r="K782" s="185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185"/>
      <c r="K783" s="185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185"/>
      <c r="K784" s="185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185"/>
      <c r="K785" s="185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185"/>
      <c r="K786" s="185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185"/>
      <c r="K787" s="185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185"/>
      <c r="K788" s="185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185"/>
      <c r="K789" s="185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185"/>
      <c r="K790" s="185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185"/>
      <c r="K791" s="185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185"/>
      <c r="K792" s="185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185"/>
      <c r="K793" s="185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185"/>
      <c r="K794" s="185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185"/>
      <c r="K795" s="185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185"/>
      <c r="K796" s="185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185"/>
      <c r="K797" s="185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185"/>
      <c r="K798" s="185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185"/>
      <c r="K799" s="185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185"/>
      <c r="K800" s="185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185"/>
      <c r="K801" s="185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185"/>
      <c r="K802" s="185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185"/>
      <c r="K803" s="185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185"/>
      <c r="K804" s="185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185"/>
      <c r="K805" s="185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185"/>
      <c r="K806" s="185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185"/>
      <c r="K807" s="185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185"/>
      <c r="K808" s="185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185"/>
      <c r="K809" s="185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185"/>
      <c r="K810" s="185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185"/>
      <c r="K811" s="185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185"/>
      <c r="K812" s="185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185"/>
      <c r="K813" s="185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185"/>
      <c r="K814" s="185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185"/>
      <c r="K815" s="185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185"/>
      <c r="K816" s="185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185"/>
      <c r="K817" s="185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185"/>
      <c r="K818" s="185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185"/>
      <c r="K819" s="185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185"/>
      <c r="K820" s="185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185"/>
      <c r="K821" s="185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185"/>
      <c r="K822" s="185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185"/>
      <c r="K823" s="185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185"/>
      <c r="K824" s="185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185"/>
      <c r="K825" s="185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185"/>
      <c r="K826" s="185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185"/>
      <c r="K827" s="185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185"/>
      <c r="K828" s="185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185"/>
      <c r="K829" s="185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185"/>
      <c r="K830" s="185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185"/>
      <c r="K831" s="185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185"/>
      <c r="K832" s="185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185"/>
      <c r="K833" s="185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185"/>
      <c r="K834" s="185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185"/>
      <c r="K835" s="185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185"/>
      <c r="K836" s="185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185"/>
      <c r="K837" s="185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185"/>
      <c r="K838" s="185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185"/>
      <c r="K839" s="185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185"/>
      <c r="K840" s="185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185"/>
      <c r="K841" s="185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185"/>
      <c r="K842" s="185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185"/>
      <c r="K843" s="185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185"/>
      <c r="K844" s="185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185"/>
      <c r="K845" s="185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185"/>
      <c r="K846" s="185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185"/>
      <c r="K847" s="185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185"/>
      <c r="K848" s="185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185"/>
      <c r="K849" s="185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185"/>
      <c r="K850" s="185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185"/>
      <c r="K851" s="185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185"/>
      <c r="K852" s="185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185"/>
      <c r="K853" s="185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185"/>
      <c r="K854" s="185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185"/>
      <c r="K855" s="185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185"/>
      <c r="K856" s="185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185"/>
      <c r="K857" s="185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185"/>
      <c r="K858" s="185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185"/>
      <c r="K859" s="185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185"/>
      <c r="K860" s="185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185"/>
      <c r="K861" s="185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185"/>
      <c r="K862" s="185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185"/>
      <c r="K863" s="185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185"/>
      <c r="K864" s="185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185"/>
      <c r="K865" s="185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185"/>
      <c r="K866" s="185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185"/>
      <c r="K867" s="185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185"/>
      <c r="K868" s="185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185"/>
      <c r="K869" s="185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185"/>
      <c r="K870" s="185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185"/>
      <c r="K871" s="185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185"/>
      <c r="K872" s="185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185"/>
      <c r="K873" s="185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185"/>
      <c r="K874" s="185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185"/>
      <c r="K875" s="185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185"/>
      <c r="K876" s="185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185"/>
      <c r="K877" s="185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185"/>
      <c r="K878" s="185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185"/>
      <c r="K879" s="185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185"/>
      <c r="K880" s="185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185"/>
      <c r="K881" s="185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185"/>
      <c r="K882" s="185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185"/>
      <c r="K883" s="185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185"/>
      <c r="K884" s="185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185"/>
      <c r="K885" s="185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185"/>
      <c r="K886" s="185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185"/>
      <c r="K887" s="185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185"/>
      <c r="K888" s="185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185"/>
      <c r="K889" s="185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185"/>
      <c r="K890" s="185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185"/>
      <c r="K891" s="185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185"/>
      <c r="K892" s="185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185"/>
      <c r="K893" s="185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185"/>
      <c r="K894" s="185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185"/>
      <c r="K895" s="185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185"/>
      <c r="K896" s="185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185"/>
      <c r="K897" s="185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185"/>
      <c r="K898" s="185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185"/>
      <c r="K899" s="185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185"/>
      <c r="K900" s="185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185"/>
      <c r="K901" s="185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185"/>
      <c r="K902" s="185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185"/>
      <c r="K903" s="185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185"/>
      <c r="K904" s="185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185"/>
      <c r="K905" s="185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185"/>
      <c r="K906" s="185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185"/>
      <c r="K907" s="185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185"/>
      <c r="K908" s="185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185"/>
      <c r="K909" s="185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185"/>
      <c r="K910" s="185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185"/>
      <c r="K911" s="185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185"/>
      <c r="K912" s="185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185"/>
      <c r="K913" s="185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185"/>
      <c r="K914" s="185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185"/>
      <c r="K915" s="185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185"/>
      <c r="K916" s="185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185"/>
      <c r="K917" s="185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185"/>
      <c r="K918" s="185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185"/>
      <c r="K919" s="185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185"/>
      <c r="K920" s="185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185"/>
      <c r="K921" s="185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185"/>
      <c r="K922" s="185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185"/>
      <c r="K923" s="185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185"/>
      <c r="K924" s="185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185"/>
      <c r="K925" s="185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185"/>
      <c r="K926" s="185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185"/>
      <c r="K927" s="185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185"/>
      <c r="K928" s="185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185"/>
      <c r="K929" s="185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185"/>
      <c r="K930" s="185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185"/>
      <c r="K931" s="185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185"/>
      <c r="K932" s="185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185"/>
      <c r="K933" s="185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185"/>
      <c r="K934" s="185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185"/>
      <c r="K935" s="185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185"/>
      <c r="K936" s="185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185"/>
      <c r="K937" s="185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185"/>
      <c r="K938" s="185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185"/>
      <c r="K939" s="185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185"/>
      <c r="K940" s="185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185"/>
      <c r="K941" s="185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185"/>
      <c r="K942" s="185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185"/>
      <c r="K943" s="185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185"/>
      <c r="K944" s="185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185"/>
      <c r="K945" s="185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185"/>
      <c r="K946" s="185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185"/>
      <c r="K947" s="185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185"/>
      <c r="K948" s="185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185"/>
      <c r="K949" s="185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185"/>
      <c r="K950" s="185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185"/>
      <c r="K951" s="185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185"/>
      <c r="K952" s="185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185"/>
      <c r="K953" s="185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185"/>
      <c r="K954" s="185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185"/>
      <c r="K955" s="185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185"/>
      <c r="K956" s="185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185"/>
      <c r="K957" s="185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185"/>
      <c r="K958" s="185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185"/>
      <c r="K959" s="185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185"/>
      <c r="K960" s="185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185"/>
      <c r="K961" s="185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185"/>
      <c r="K962" s="185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185"/>
      <c r="K963" s="185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185"/>
      <c r="K964" s="185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185"/>
      <c r="K965" s="185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185"/>
      <c r="K966" s="185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185"/>
      <c r="K967" s="185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185"/>
      <c r="K968" s="185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185"/>
      <c r="K969" s="185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185"/>
      <c r="K970" s="185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185"/>
      <c r="K971" s="185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185"/>
      <c r="K972" s="185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185"/>
      <c r="K973" s="185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185"/>
      <c r="K974" s="185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185"/>
      <c r="K975" s="185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185"/>
      <c r="K976" s="185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185"/>
      <c r="K977" s="185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185"/>
      <c r="K978" s="185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185"/>
      <c r="K979" s="185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185"/>
      <c r="K980" s="185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185"/>
      <c r="K981" s="185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185"/>
      <c r="K982" s="185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185"/>
      <c r="K983" s="185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185"/>
      <c r="K984" s="185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185"/>
      <c r="K985" s="185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185"/>
      <c r="K986" s="185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185"/>
      <c r="K987" s="185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185"/>
      <c r="K988" s="185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185"/>
      <c r="K989" s="185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185"/>
      <c r="K990" s="185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185"/>
      <c r="K991" s="185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185"/>
      <c r="K992" s="185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185"/>
      <c r="K993" s="185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185"/>
      <c r="K994" s="185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185"/>
      <c r="K995" s="185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185"/>
      <c r="K996" s="185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185"/>
      <c r="K997" s="185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185"/>
      <c r="K998" s="185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185"/>
      <c r="K999" s="185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185"/>
      <c r="K1000" s="185"/>
      <c r="L1000" s="54"/>
      <c r="M1000" s="54"/>
      <c r="N1000" s="55"/>
      <c r="Q1000" s="56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0"/>
  <sheetViews>
    <sheetView topLeftCell="N1"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356</v>
      </c>
      <c r="B2" t="s">
        <v>43</v>
      </c>
      <c r="C2" t="s">
        <v>105</v>
      </c>
      <c r="D2" t="s">
        <v>314</v>
      </c>
      <c r="E2" t="s">
        <v>1246</v>
      </c>
      <c r="F2" s="15">
        <v>46251.397696759261</v>
      </c>
      <c r="G2" t="s">
        <v>420</v>
      </c>
      <c r="H2">
        <v>1</v>
      </c>
      <c r="I2" t="s">
        <v>1247</v>
      </c>
      <c r="J2" s="15">
        <v>46252.372916666667</v>
      </c>
      <c r="K2" s="15">
        <v>46255.615277777775</v>
      </c>
      <c r="L2" s="15">
        <v>46255</v>
      </c>
      <c r="M2">
        <v>1</v>
      </c>
      <c r="O2" t="s">
        <v>204</v>
      </c>
      <c r="P2" t="s">
        <v>630</v>
      </c>
      <c r="S2" t="s">
        <v>1248</v>
      </c>
      <c r="T2" t="s">
        <v>1249</v>
      </c>
      <c r="U2" t="s">
        <v>264</v>
      </c>
      <c r="V2" t="s">
        <v>356</v>
      </c>
      <c r="W2" t="s">
        <v>407</v>
      </c>
      <c r="X2" t="s">
        <v>264</v>
      </c>
      <c r="Y2">
        <v>0</v>
      </c>
      <c r="AA2" t="s">
        <v>67</v>
      </c>
      <c r="AB2" t="s">
        <v>1248</v>
      </c>
      <c r="AC2">
        <v>2300</v>
      </c>
      <c r="AD2" t="s">
        <v>220</v>
      </c>
      <c r="AE2">
        <v>1</v>
      </c>
      <c r="AF2">
        <v>1</v>
      </c>
    </row>
    <row r="3" spans="1:32" x14ac:dyDescent="0.3">
      <c r="A3" t="s">
        <v>356</v>
      </c>
      <c r="B3" t="s">
        <v>63</v>
      </c>
      <c r="C3" t="s">
        <v>95</v>
      </c>
      <c r="D3" t="s">
        <v>314</v>
      </c>
      <c r="E3" t="s">
        <v>970</v>
      </c>
      <c r="F3" s="15">
        <v>46239.427071759259</v>
      </c>
      <c r="G3" t="s">
        <v>420</v>
      </c>
      <c r="H3">
        <v>18</v>
      </c>
      <c r="I3" t="s">
        <v>1250</v>
      </c>
      <c r="J3" s="15">
        <v>46240.370833333334</v>
      </c>
      <c r="K3" s="15">
        <v>46253.495833333334</v>
      </c>
      <c r="L3" s="15"/>
      <c r="M3">
        <v>18</v>
      </c>
      <c r="O3" t="s">
        <v>204</v>
      </c>
      <c r="P3" t="s">
        <v>631</v>
      </c>
      <c r="S3" t="s">
        <v>1248</v>
      </c>
      <c r="T3" t="s">
        <v>1249</v>
      </c>
      <c r="U3" t="s">
        <v>264</v>
      </c>
      <c r="V3" t="s">
        <v>7</v>
      </c>
      <c r="W3" t="s">
        <v>7</v>
      </c>
      <c r="X3" t="s">
        <v>7</v>
      </c>
      <c r="AA3" t="s">
        <v>96</v>
      </c>
      <c r="AB3" t="s">
        <v>1248</v>
      </c>
      <c r="AC3">
        <v>2300</v>
      </c>
      <c r="AD3" t="s">
        <v>228</v>
      </c>
      <c r="AE3">
        <v>18</v>
      </c>
      <c r="AF3">
        <v>30.78</v>
      </c>
    </row>
    <row r="4" spans="1:32" x14ac:dyDescent="0.3">
      <c r="A4" t="s">
        <v>356</v>
      </c>
      <c r="B4" t="s">
        <v>57</v>
      </c>
      <c r="C4" t="s">
        <v>117</v>
      </c>
      <c r="D4" t="s">
        <v>314</v>
      </c>
      <c r="E4" t="s">
        <v>970</v>
      </c>
      <c r="F4" s="15">
        <v>46239.427071759259</v>
      </c>
      <c r="G4" t="s">
        <v>420</v>
      </c>
      <c r="H4">
        <v>18</v>
      </c>
      <c r="I4" t="s">
        <v>1250</v>
      </c>
      <c r="J4" s="15">
        <v>46240.370833333334</v>
      </c>
      <c r="K4" s="15">
        <v>46253.495833333334</v>
      </c>
      <c r="L4" s="15"/>
      <c r="M4">
        <v>18</v>
      </c>
      <c r="O4" t="s">
        <v>204</v>
      </c>
      <c r="P4" t="s">
        <v>631</v>
      </c>
      <c r="S4" t="s">
        <v>1248</v>
      </c>
      <c r="T4" t="s">
        <v>1249</v>
      </c>
      <c r="U4" t="s">
        <v>264</v>
      </c>
      <c r="V4" t="s">
        <v>7</v>
      </c>
      <c r="W4" t="s">
        <v>7</v>
      </c>
      <c r="X4" t="s">
        <v>7</v>
      </c>
      <c r="AA4" t="s">
        <v>127</v>
      </c>
      <c r="AB4" t="s">
        <v>1248</v>
      </c>
      <c r="AC4">
        <v>2300</v>
      </c>
      <c r="AD4" t="s">
        <v>236</v>
      </c>
      <c r="AE4">
        <v>1.8</v>
      </c>
    </row>
    <row r="5" spans="1:32" x14ac:dyDescent="0.3">
      <c r="A5" t="s">
        <v>356</v>
      </c>
      <c r="B5" t="s">
        <v>282</v>
      </c>
      <c r="C5" t="s">
        <v>200</v>
      </c>
      <c r="D5" t="s">
        <v>314</v>
      </c>
      <c r="E5" t="s">
        <v>970</v>
      </c>
      <c r="F5" s="15">
        <v>46239.427071759259</v>
      </c>
      <c r="G5" t="s">
        <v>420</v>
      </c>
      <c r="H5">
        <v>18</v>
      </c>
      <c r="I5" t="s">
        <v>1250</v>
      </c>
      <c r="J5" s="15">
        <v>46240.370833333334</v>
      </c>
      <c r="K5" s="15">
        <v>46253.495833333334</v>
      </c>
      <c r="L5" s="15"/>
      <c r="M5">
        <v>18</v>
      </c>
      <c r="O5" t="s">
        <v>204</v>
      </c>
      <c r="P5" t="s">
        <v>630</v>
      </c>
      <c r="S5" t="s">
        <v>1248</v>
      </c>
      <c r="T5" t="s">
        <v>1249</v>
      </c>
      <c r="U5" t="s">
        <v>264</v>
      </c>
      <c r="V5" t="s">
        <v>7</v>
      </c>
      <c r="W5" t="s">
        <v>7</v>
      </c>
      <c r="X5" t="s">
        <v>7</v>
      </c>
      <c r="Z5">
        <v>16</v>
      </c>
      <c r="AA5" t="s">
        <v>122</v>
      </c>
      <c r="AB5" t="s">
        <v>1248</v>
      </c>
      <c r="AC5">
        <v>2300</v>
      </c>
      <c r="AD5" t="s">
        <v>235</v>
      </c>
      <c r="AE5">
        <v>288</v>
      </c>
    </row>
    <row r="6" spans="1:32" x14ac:dyDescent="0.3">
      <c r="A6" t="s">
        <v>356</v>
      </c>
      <c r="B6" t="s">
        <v>45</v>
      </c>
      <c r="C6" t="s">
        <v>68</v>
      </c>
      <c r="D6" t="s">
        <v>314</v>
      </c>
      <c r="E6" t="s">
        <v>1251</v>
      </c>
      <c r="F6" s="15">
        <v>46251.388148148151</v>
      </c>
      <c r="G6" t="s">
        <v>1252</v>
      </c>
      <c r="H6">
        <v>10</v>
      </c>
      <c r="I6" t="s">
        <v>1253</v>
      </c>
      <c r="J6" s="15">
        <v>46251.484722222223</v>
      </c>
      <c r="K6" s="15">
        <v>46255.618055555555</v>
      </c>
      <c r="L6" s="15">
        <v>46255.486111111109</v>
      </c>
      <c r="M6">
        <v>10</v>
      </c>
      <c r="O6" t="s">
        <v>204</v>
      </c>
      <c r="P6" t="s">
        <v>630</v>
      </c>
      <c r="S6" t="s">
        <v>1248</v>
      </c>
      <c r="T6" t="s">
        <v>1249</v>
      </c>
      <c r="U6" t="s">
        <v>264</v>
      </c>
      <c r="V6" t="s">
        <v>356</v>
      </c>
      <c r="W6" t="s">
        <v>407</v>
      </c>
      <c r="X6" t="s">
        <v>264</v>
      </c>
      <c r="Y6">
        <v>0</v>
      </c>
      <c r="AA6" t="s">
        <v>67</v>
      </c>
      <c r="AB6" t="s">
        <v>1248</v>
      </c>
      <c r="AC6">
        <v>2300</v>
      </c>
      <c r="AD6" t="s">
        <v>220</v>
      </c>
      <c r="AE6">
        <v>1</v>
      </c>
    </row>
    <row r="7" spans="1:32" x14ac:dyDescent="0.3">
      <c r="A7" t="s">
        <v>356</v>
      </c>
      <c r="B7" t="s">
        <v>51</v>
      </c>
      <c r="C7" t="s">
        <v>261</v>
      </c>
      <c r="D7" t="s">
        <v>314</v>
      </c>
      <c r="E7" t="s">
        <v>1256</v>
      </c>
      <c r="F7" s="15">
        <v>46252.367824074077</v>
      </c>
      <c r="G7" t="s">
        <v>1252</v>
      </c>
      <c r="H7">
        <v>150</v>
      </c>
      <c r="I7" t="s">
        <v>1257</v>
      </c>
      <c r="J7" s="15">
        <v>46253.532638888886</v>
      </c>
      <c r="K7" s="15">
        <v>46255.618055555555</v>
      </c>
      <c r="L7" s="15"/>
      <c r="M7">
        <v>150</v>
      </c>
      <c r="O7" t="s">
        <v>204</v>
      </c>
      <c r="P7" t="s">
        <v>630</v>
      </c>
      <c r="S7" t="s">
        <v>1248</v>
      </c>
      <c r="T7" t="s">
        <v>1249</v>
      </c>
      <c r="U7" t="s">
        <v>264</v>
      </c>
      <c r="V7" t="s">
        <v>7</v>
      </c>
      <c r="W7" t="s">
        <v>7</v>
      </c>
      <c r="X7" t="s">
        <v>7</v>
      </c>
      <c r="AA7" t="s">
        <v>241</v>
      </c>
      <c r="AB7" t="s">
        <v>1248</v>
      </c>
      <c r="AC7">
        <v>2300</v>
      </c>
      <c r="AD7" t="s">
        <v>7</v>
      </c>
      <c r="AF7">
        <v>0</v>
      </c>
    </row>
    <row r="8" spans="1:32" x14ac:dyDescent="0.3">
      <c r="A8" t="s">
        <v>356</v>
      </c>
      <c r="B8" t="s">
        <v>45</v>
      </c>
      <c r="C8" t="s">
        <v>68</v>
      </c>
      <c r="D8" t="s">
        <v>314</v>
      </c>
      <c r="E8" t="s">
        <v>1254</v>
      </c>
      <c r="F8" s="15">
        <v>46251.394097222219</v>
      </c>
      <c r="G8" t="s">
        <v>1252</v>
      </c>
      <c r="H8">
        <v>5</v>
      </c>
      <c r="I8" t="s">
        <v>1255</v>
      </c>
      <c r="J8" s="15">
        <v>46251.520138888889</v>
      </c>
      <c r="K8" s="15">
        <v>46255.615277777775</v>
      </c>
      <c r="L8" s="15">
        <v>46255.520138888889</v>
      </c>
      <c r="M8">
        <v>5</v>
      </c>
      <c r="O8" t="s">
        <v>204</v>
      </c>
      <c r="P8" t="s">
        <v>630</v>
      </c>
      <c r="S8" t="s">
        <v>1248</v>
      </c>
      <c r="T8" t="s">
        <v>1249</v>
      </c>
      <c r="U8" t="s">
        <v>264</v>
      </c>
      <c r="V8" t="s">
        <v>356</v>
      </c>
      <c r="W8" t="s">
        <v>407</v>
      </c>
      <c r="X8" t="s">
        <v>264</v>
      </c>
      <c r="AA8" t="s">
        <v>67</v>
      </c>
      <c r="AB8" t="s">
        <v>1248</v>
      </c>
      <c r="AC8">
        <v>2300</v>
      </c>
      <c r="AD8" t="s">
        <v>220</v>
      </c>
      <c r="AE8">
        <v>1</v>
      </c>
    </row>
    <row r="9" spans="1:32" x14ac:dyDescent="0.3">
      <c r="A9" t="s">
        <v>356</v>
      </c>
      <c r="B9" t="s">
        <v>48</v>
      </c>
      <c r="C9" t="s">
        <v>68</v>
      </c>
      <c r="D9" t="s">
        <v>314</v>
      </c>
      <c r="E9" t="s">
        <v>1258</v>
      </c>
      <c r="F9" s="15">
        <v>46226.72587962963</v>
      </c>
      <c r="G9" t="s">
        <v>420</v>
      </c>
      <c r="H9">
        <v>1</v>
      </c>
      <c r="I9" t="s">
        <v>1259</v>
      </c>
      <c r="J9" s="15">
        <v>46227.348449074074</v>
      </c>
      <c r="K9" s="15">
        <v>46232.441666666666</v>
      </c>
      <c r="L9" s="15">
        <v>46232.441666666666</v>
      </c>
      <c r="M9">
        <v>1</v>
      </c>
      <c r="O9" t="s">
        <v>204</v>
      </c>
      <c r="P9" t="s">
        <v>630</v>
      </c>
      <c r="S9" t="s">
        <v>1248</v>
      </c>
      <c r="T9" t="s">
        <v>1249</v>
      </c>
      <c r="U9" t="s">
        <v>264</v>
      </c>
      <c r="V9" t="s">
        <v>356</v>
      </c>
      <c r="W9" t="s">
        <v>407</v>
      </c>
      <c r="X9" t="s">
        <v>264</v>
      </c>
      <c r="Y9">
        <v>0</v>
      </c>
      <c r="AA9" t="s">
        <v>90</v>
      </c>
      <c r="AB9" t="s">
        <v>1248</v>
      </c>
      <c r="AC9">
        <v>2300</v>
      </c>
      <c r="AD9" t="s">
        <v>220</v>
      </c>
      <c r="AE9">
        <v>1</v>
      </c>
      <c r="AF9">
        <v>1</v>
      </c>
    </row>
    <row r="10" spans="1:32" x14ac:dyDescent="0.3">
      <c r="A10" t="s">
        <v>356</v>
      </c>
      <c r="B10" t="s">
        <v>45</v>
      </c>
      <c r="C10" t="s">
        <v>68</v>
      </c>
      <c r="D10" t="s">
        <v>314</v>
      </c>
      <c r="E10" t="s">
        <v>1260</v>
      </c>
      <c r="F10" s="15">
        <v>46219.31449074074</v>
      </c>
      <c r="G10" t="s">
        <v>1252</v>
      </c>
      <c r="H10">
        <v>9</v>
      </c>
      <c r="I10" t="s">
        <v>1261</v>
      </c>
      <c r="J10" s="15">
        <v>46219.41547453704</v>
      </c>
      <c r="K10" s="15">
        <v>46232.447916666664</v>
      </c>
      <c r="L10" s="15">
        <v>46224.708333333336</v>
      </c>
      <c r="M10">
        <v>9</v>
      </c>
      <c r="O10" t="s">
        <v>204</v>
      </c>
      <c r="P10" t="s">
        <v>630</v>
      </c>
      <c r="S10" t="s">
        <v>1248</v>
      </c>
      <c r="T10" t="s">
        <v>1249</v>
      </c>
      <c r="U10" t="s">
        <v>264</v>
      </c>
      <c r="V10" t="s">
        <v>356</v>
      </c>
      <c r="W10" t="s">
        <v>407</v>
      </c>
      <c r="X10" t="s">
        <v>264</v>
      </c>
      <c r="Y10">
        <v>0</v>
      </c>
      <c r="AA10" t="s">
        <v>67</v>
      </c>
      <c r="AB10" t="s">
        <v>1248</v>
      </c>
      <c r="AC10">
        <v>2300</v>
      </c>
      <c r="AD10" t="s">
        <v>220</v>
      </c>
      <c r="AE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6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356</v>
      </c>
      <c r="B2" t="s">
        <v>43</v>
      </c>
      <c r="C2" t="s">
        <v>105</v>
      </c>
      <c r="D2" s="15">
        <v>46251.397696759261</v>
      </c>
      <c r="E2" t="s">
        <v>420</v>
      </c>
      <c r="F2">
        <v>1</v>
      </c>
      <c r="G2" s="15">
        <v>46255.615277777775</v>
      </c>
      <c r="H2" t="s">
        <v>1248</v>
      </c>
      <c r="I2" t="s">
        <v>1249</v>
      </c>
      <c r="J2" t="s">
        <v>264</v>
      </c>
      <c r="K2" t="s">
        <v>356</v>
      </c>
      <c r="L2" t="s">
        <v>407</v>
      </c>
      <c r="M2" t="s">
        <v>264</v>
      </c>
      <c r="N2">
        <v>0</v>
      </c>
      <c r="O2" t="s">
        <v>67</v>
      </c>
      <c r="P2" t="s">
        <v>1248</v>
      </c>
      <c r="Q2" t="s">
        <v>220</v>
      </c>
      <c r="R2">
        <v>1</v>
      </c>
    </row>
    <row r="3" spans="1:18" x14ac:dyDescent="0.3">
      <c r="A3" t="s">
        <v>356</v>
      </c>
      <c r="B3" t="s">
        <v>45</v>
      </c>
      <c r="C3" t="s">
        <v>68</v>
      </c>
      <c r="D3" s="15">
        <v>46251.388148148151</v>
      </c>
      <c r="E3" t="s">
        <v>1252</v>
      </c>
      <c r="F3">
        <v>10</v>
      </c>
      <c r="G3" s="15">
        <v>46255.618055555555</v>
      </c>
      <c r="H3" t="s">
        <v>1248</v>
      </c>
      <c r="I3" t="s">
        <v>1249</v>
      </c>
      <c r="J3" t="s">
        <v>264</v>
      </c>
      <c r="K3" t="s">
        <v>356</v>
      </c>
      <c r="L3" t="s">
        <v>407</v>
      </c>
      <c r="M3" t="s">
        <v>264</v>
      </c>
      <c r="N3">
        <v>0</v>
      </c>
      <c r="O3" t="s">
        <v>67</v>
      </c>
      <c r="P3" t="s">
        <v>1248</v>
      </c>
      <c r="Q3" t="s">
        <v>220</v>
      </c>
    </row>
    <row r="4" spans="1:18" x14ac:dyDescent="0.3">
      <c r="A4" t="s">
        <v>356</v>
      </c>
      <c r="B4" t="s">
        <v>45</v>
      </c>
      <c r="C4" t="s">
        <v>68</v>
      </c>
      <c r="D4" s="15">
        <v>46251.394097222219</v>
      </c>
      <c r="E4" t="s">
        <v>1252</v>
      </c>
      <c r="F4">
        <v>5</v>
      </c>
      <c r="G4" s="15">
        <v>46255.615277777775</v>
      </c>
      <c r="H4" t="s">
        <v>1248</v>
      </c>
      <c r="I4" t="s">
        <v>1249</v>
      </c>
      <c r="J4" t="s">
        <v>264</v>
      </c>
      <c r="K4" t="s">
        <v>356</v>
      </c>
      <c r="L4" t="s">
        <v>407</v>
      </c>
      <c r="M4" t="s">
        <v>264</v>
      </c>
      <c r="O4" t="s">
        <v>67</v>
      </c>
      <c r="P4" t="s">
        <v>1248</v>
      </c>
      <c r="Q4" t="s">
        <v>220</v>
      </c>
    </row>
    <row r="5" spans="1:18" x14ac:dyDescent="0.3">
      <c r="A5" t="s">
        <v>356</v>
      </c>
      <c r="B5" t="s">
        <v>48</v>
      </c>
      <c r="C5" t="s">
        <v>68</v>
      </c>
      <c r="D5" s="15">
        <v>46226.72587962963</v>
      </c>
      <c r="E5" t="s">
        <v>420</v>
      </c>
      <c r="F5">
        <v>1</v>
      </c>
      <c r="G5" s="15">
        <v>46232.441666666666</v>
      </c>
      <c r="H5" t="s">
        <v>1248</v>
      </c>
      <c r="I5" t="s">
        <v>1249</v>
      </c>
      <c r="J5" t="s">
        <v>264</v>
      </c>
      <c r="K5" t="s">
        <v>356</v>
      </c>
      <c r="L5" t="s">
        <v>407</v>
      </c>
      <c r="M5" t="s">
        <v>264</v>
      </c>
      <c r="N5">
        <v>0</v>
      </c>
      <c r="O5" t="s">
        <v>90</v>
      </c>
      <c r="P5" t="s">
        <v>1248</v>
      </c>
      <c r="Q5" t="s">
        <v>220</v>
      </c>
      <c r="R5">
        <v>1</v>
      </c>
    </row>
    <row r="6" spans="1:18" x14ac:dyDescent="0.3">
      <c r="A6" t="s">
        <v>356</v>
      </c>
      <c r="B6" t="s">
        <v>45</v>
      </c>
      <c r="C6" t="s">
        <v>68</v>
      </c>
      <c r="D6" s="15">
        <v>46219.31449074074</v>
      </c>
      <c r="E6" t="s">
        <v>1252</v>
      </c>
      <c r="F6">
        <v>9</v>
      </c>
      <c r="G6" s="15">
        <v>46232.447916666664</v>
      </c>
      <c r="H6" t="s">
        <v>1248</v>
      </c>
      <c r="I6" t="s">
        <v>1249</v>
      </c>
      <c r="J6" t="s">
        <v>264</v>
      </c>
      <c r="K6" t="s">
        <v>356</v>
      </c>
      <c r="L6" t="s">
        <v>407</v>
      </c>
      <c r="M6" t="s">
        <v>264</v>
      </c>
      <c r="N6">
        <v>0</v>
      </c>
      <c r="O6" t="s">
        <v>67</v>
      </c>
      <c r="P6" t="s">
        <v>1248</v>
      </c>
      <c r="Q6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3" workbookViewId="0">
      <selection activeCell="A3"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28" t="s">
        <v>807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30"/>
      <c r="Q2" s="56"/>
    </row>
    <row r="3" spans="1:26" ht="14.25" customHeight="1" thickTop="1" thickBot="1" x14ac:dyDescent="0.35">
      <c r="B3" s="231" t="s">
        <v>808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30"/>
      <c r="Q3" s="57"/>
      <c r="R3" s="56"/>
    </row>
    <row r="4" spans="1:26" ht="14.25" customHeight="1" thickTop="1" x14ac:dyDescent="0.3">
      <c r="B4" s="232" t="s">
        <v>875</v>
      </c>
      <c r="C4" s="233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34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36" t="s">
        <v>877</v>
      </c>
      <c r="C5" s="235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35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36" t="s">
        <v>878</v>
      </c>
      <c r="C6" s="235"/>
      <c r="D6" s="237" t="s">
        <v>852</v>
      </c>
      <c r="E6" s="235"/>
      <c r="F6" s="235"/>
      <c r="G6" s="235"/>
      <c r="H6" s="235"/>
      <c r="I6" s="63" t="s">
        <v>814</v>
      </c>
      <c r="J6" s="62" t="s">
        <v>853</v>
      </c>
      <c r="K6" s="62"/>
      <c r="L6" s="239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40"/>
      <c r="C7" s="238"/>
      <c r="D7" s="238"/>
      <c r="E7" s="238"/>
      <c r="F7" s="238"/>
      <c r="G7" s="238"/>
      <c r="H7" s="238"/>
      <c r="I7" s="68" t="s">
        <v>816</v>
      </c>
      <c r="J7" s="182" t="s">
        <v>1914</v>
      </c>
      <c r="K7" s="69"/>
      <c r="L7" s="238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41" t="s">
        <v>0</v>
      </c>
      <c r="E10" s="242"/>
      <c r="F10" s="242"/>
      <c r="G10" s="242"/>
      <c r="H10" s="243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23" t="s">
        <v>855</v>
      </c>
      <c r="F12" s="224"/>
      <c r="G12" s="224"/>
      <c r="H12" s="224"/>
      <c r="I12" s="89"/>
      <c r="J12" s="90"/>
      <c r="K12" s="91"/>
      <c r="L12" s="92"/>
      <c r="M12" s="93"/>
      <c r="N12" s="225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SUMIF(ARM_IRON_LT1_SP[Linha de serviço PPU], D12, ARM_IRON_LT1_SP[QUA])</f>
        <v>64495</v>
      </c>
      <c r="K13" s="99">
        <f>J13*$N$5</f>
        <v>61270.25</v>
      </c>
      <c r="L13" s="100">
        <f>VLOOKUP(D12,PPU_IRON_LT1[[Linha de Serviço]:[P. Unitário (R$)]],4,0)</f>
        <v>0.6</v>
      </c>
      <c r="M13" s="101">
        <f>J13*L13</f>
        <v>38697</v>
      </c>
      <c r="N13" s="226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ARM_IRON_LT1_SP[Linha de serviço PPU], D12, ARM_IRON_LT1_SP[QUAm-1])</f>
        <v>64179</v>
      </c>
      <c r="E14" s="104">
        <f>SUMIF(  ARM_IRON_LT1_SP[Linha de serviço PPU], D12, ARM_IRON_LT1_SP[QBm])</f>
        <v>0</v>
      </c>
      <c r="F14" s="104">
        <f>SUMIF(  ARM_IRON_LT1_SP[Linha de serviço PPU], D12, ARM_IRON_LT1_SP[QDm])</f>
        <v>0</v>
      </c>
      <c r="G14" s="105">
        <f>SUMIF(  ARM_IRON_LT1_SP[Linha de serviço PPU], D12, ARM_IRON_LT1_SP[QNm])</f>
        <v>316</v>
      </c>
      <c r="H14" s="106">
        <f>(D14-E14-F14)+G14</f>
        <v>64495</v>
      </c>
      <c r="I14" s="107"/>
      <c r="J14" s="108"/>
      <c r="K14" s="109"/>
      <c r="L14" s="110"/>
      <c r="M14" s="111"/>
      <c r="N14" s="227"/>
      <c r="Q14" s="56"/>
    </row>
    <row r="15" spans="1:26" ht="15" customHeight="1" x14ac:dyDescent="0.3">
      <c r="A15" s="53"/>
      <c r="B15" s="53"/>
      <c r="C15" s="87"/>
      <c r="D15" s="88" t="s">
        <v>215</v>
      </c>
      <c r="E15" s="223" t="s">
        <v>856</v>
      </c>
      <c r="F15" s="224"/>
      <c r="G15" s="224"/>
      <c r="H15" s="224"/>
      <c r="I15" s="112"/>
      <c r="J15" s="113"/>
      <c r="K15" s="91"/>
      <c r="L15" s="114"/>
      <c r="M15" s="115"/>
      <c r="N15" s="225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SUMIF(ARM_IRON_LT1_SP[Linha de serviço PPU], D15, ARM_IRON_LT1_SP[QUA])</f>
        <v>1870</v>
      </c>
      <c r="K16" s="99">
        <f>J16*N5</f>
        <v>1776.5</v>
      </c>
      <c r="L16" s="100">
        <f>VLOOKUP(D15,PPU_IRON_LT1[[Linha de Serviço]:[P. Unitário (R$)]],4,0)</f>
        <v>3.55</v>
      </c>
      <c r="M16" s="101">
        <f>J16*L16</f>
        <v>6638.5</v>
      </c>
      <c r="N16" s="226"/>
      <c r="Q16" s="56"/>
    </row>
    <row r="17" spans="1:17" ht="14.25" customHeight="1" x14ac:dyDescent="0.3">
      <c r="A17" s="53"/>
      <c r="B17" s="53"/>
      <c r="C17" s="95"/>
      <c r="D17" s="103">
        <f>SUMIF(  ARM_IRON_LT1_SP[Linha de serviço PPU], D15, ARM_IRON_LT1_SP[QUAm-1])</f>
        <v>1870</v>
      </c>
      <c r="E17" s="104">
        <f>SUMIF(  ARM_IRON_LT1_SP[Linha de serviço PPU], D15, ARM_IRON_LT1_SP[QBm])</f>
        <v>0</v>
      </c>
      <c r="F17" s="104">
        <f>SUMIF(  ARM_IRON_LT1_SP[Linha de serviço PPU], D15, ARM_IRON_LT1_SP[QDm])</f>
        <v>0</v>
      </c>
      <c r="G17" s="105">
        <f>SUMIF(  ARM_IRON_LT1_SP[Linha de serviço PPU], D15, ARM_IRON_LT1_SP[QNm])</f>
        <v>0</v>
      </c>
      <c r="H17" s="106">
        <f>(D17-E17-F17)+G17</f>
        <v>1870</v>
      </c>
      <c r="I17" s="107"/>
      <c r="J17" s="108"/>
      <c r="K17" s="109"/>
      <c r="L17" s="110"/>
      <c r="M17" s="111"/>
      <c r="N17" s="227"/>
      <c r="Q17" s="56"/>
    </row>
    <row r="18" spans="1:17" ht="15" customHeight="1" x14ac:dyDescent="0.3">
      <c r="A18" s="53"/>
      <c r="B18" s="53"/>
      <c r="C18" s="87"/>
      <c r="D18" s="88" t="s">
        <v>216</v>
      </c>
      <c r="E18" s="223" t="s">
        <v>857</v>
      </c>
      <c r="F18" s="224"/>
      <c r="G18" s="224"/>
      <c r="H18" s="224"/>
      <c r="I18" s="112"/>
      <c r="J18" s="113"/>
      <c r="K18" s="91"/>
      <c r="M18" s="115"/>
      <c r="N18" s="225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SUMIF(ARM_IRON_LT1_SP[Linha de serviço PPU], D18, ARM_IRON_LT1_SP[QUA])</f>
        <v>4951</v>
      </c>
      <c r="K19" s="99">
        <f>J19*N5</f>
        <v>4703.45</v>
      </c>
      <c r="L19" s="100">
        <f>VLOOKUP(D18,PPU_IRON_LT1[[Linha de Serviço]:[P. Unitário (R$)]],4,0)</f>
        <v>0.74</v>
      </c>
      <c r="M19" s="101">
        <f>J19*L19</f>
        <v>3663.74</v>
      </c>
      <c r="N19" s="226"/>
      <c r="Q19" s="56"/>
    </row>
    <row r="20" spans="1:17" ht="14.25" customHeight="1" x14ac:dyDescent="0.3">
      <c r="A20" s="53"/>
      <c r="B20" s="53"/>
      <c r="C20" s="95"/>
      <c r="D20" s="103">
        <f>SUMIF(  ARM_IRON_LT1_SP[Linha de serviço PPU], D18, ARM_IRON_LT1_SP[QUAm-1])</f>
        <v>4822</v>
      </c>
      <c r="E20" s="104">
        <f>SUMIF(  ARM_IRON_LT1_SP[Linha de serviço PPU], D18, ARM_IRON_LT1_SP[QBm])</f>
        <v>0</v>
      </c>
      <c r="F20" s="104">
        <f>SUMIF(  ARM_IRON_LT1_SP[Linha de serviço PPU], D18, ARM_IRON_LT1_SP[QDm])</f>
        <v>0</v>
      </c>
      <c r="G20" s="105">
        <f>SUMIF(  ARM_IRON_LT1_SP[Linha de serviço PPU], D18, ARM_IRON_LT1_SP[QNm])</f>
        <v>129</v>
      </c>
      <c r="H20" s="106">
        <f>(D20-E20-F20)+G20</f>
        <v>4951</v>
      </c>
      <c r="I20" s="107"/>
      <c r="J20" s="108"/>
      <c r="K20" s="109"/>
      <c r="L20" s="110"/>
      <c r="M20" s="111"/>
      <c r="N20" s="227"/>
      <c r="Q20" s="56"/>
    </row>
    <row r="21" spans="1:17" ht="15" customHeight="1" x14ac:dyDescent="0.3">
      <c r="A21" s="53"/>
      <c r="B21" s="53"/>
      <c r="C21" s="87"/>
      <c r="D21" s="88" t="s">
        <v>217</v>
      </c>
      <c r="E21" s="223" t="s">
        <v>858</v>
      </c>
      <c r="F21" s="224"/>
      <c r="G21" s="224"/>
      <c r="H21" s="224"/>
      <c r="I21" s="112"/>
      <c r="J21" s="113"/>
      <c r="K21" s="91"/>
      <c r="L21" s="114"/>
      <c r="M21" s="115"/>
      <c r="N21" s="225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SUMIF(ARM_IRON_LT1_SP[Linha de serviço PPU], D21, ARM_IRON_LT1_SP[QUA])</f>
        <v>0</v>
      </c>
      <c r="K22" s="99">
        <f>J22*N5</f>
        <v>0</v>
      </c>
      <c r="L22" s="100">
        <f>VLOOKUP(D21,PPU_IRON_LT1[[Linha de Serviço]:[P. Unitário (R$)]],4,0)</f>
        <v>56.11</v>
      </c>
      <c r="M22" s="101">
        <f>J22*L22</f>
        <v>0</v>
      </c>
      <c r="N22" s="226"/>
      <c r="Q22" s="56"/>
    </row>
    <row r="23" spans="1:17" ht="14.25" customHeight="1" x14ac:dyDescent="0.3">
      <c r="A23" s="53"/>
      <c r="B23" s="53"/>
      <c r="C23" s="95"/>
      <c r="D23" s="103">
        <f>SUMIF(  ARM_IRON_LT1_SP[Linha de serviço PPU], D21, ARM_IRON_LT1_SP[QUAm-1])</f>
        <v>0</v>
      </c>
      <c r="E23" s="104">
        <f>SUMIF(  ARM_IRON_LT1_SP[Linha de serviço PPU], D21, ARM_IRON_LT1_SP[QBm])</f>
        <v>0</v>
      </c>
      <c r="F23" s="104">
        <f>SUMIF(  ARM_IRON_LT1_SP[Linha de serviço PPU], D21, ARM_IRON_LT1_SP[QDm])</f>
        <v>0</v>
      </c>
      <c r="G23" s="105">
        <f>SUMIF(  ARM_IRON_LT1_SP[Linha de serviço PPU], D21, ARM_IRON_LT1_SP[QNm])</f>
        <v>0</v>
      </c>
      <c r="H23" s="106">
        <f>(D23-E23-F23)+G23</f>
        <v>0</v>
      </c>
      <c r="I23" s="107"/>
      <c r="J23" s="108"/>
      <c r="K23" s="109"/>
      <c r="L23" s="110"/>
      <c r="M23" s="111"/>
      <c r="N23" s="227"/>
      <c r="Q23" s="56"/>
    </row>
    <row r="24" spans="1:17" ht="15" customHeight="1" x14ac:dyDescent="0.3">
      <c r="A24" s="53"/>
      <c r="B24" s="53"/>
      <c r="C24" s="87"/>
      <c r="D24" s="88" t="s">
        <v>218</v>
      </c>
      <c r="E24" s="223" t="s">
        <v>859</v>
      </c>
      <c r="F24" s="224"/>
      <c r="G24" s="224"/>
      <c r="H24" s="224"/>
      <c r="I24" s="112"/>
      <c r="J24" s="113"/>
      <c r="K24" s="91"/>
      <c r="L24" s="114"/>
      <c r="M24" s="115"/>
      <c r="N24" s="225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SUMIF(ARM_IRON_LT1_SP[Linha de serviço PPU], D24, ARM_IRON_LT1_SP[QUA])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26"/>
      <c r="Q25" s="56"/>
    </row>
    <row r="26" spans="1:17" ht="14.25" customHeight="1" x14ac:dyDescent="0.3">
      <c r="A26" s="53"/>
      <c r="B26" s="53"/>
      <c r="C26" s="95"/>
      <c r="D26" s="103">
        <f>SUMIF(  ARM_IRON_LT1_SP[Linha de serviço PPU], D24, ARM_IRON_LT1_SP[QUAm-1])</f>
        <v>0</v>
      </c>
      <c r="E26" s="104">
        <f>SUMIF(  ARM_IRON_LT1_SP[Linha de serviço PPU], D24, ARM_IRON_LT1_SP[QBm])</f>
        <v>0</v>
      </c>
      <c r="F26" s="104">
        <f>SUMIF(  ARM_IRON_LT1_SP[Linha de serviço PPU], D24, ARM_IRON_LT1_SP[QDm])</f>
        <v>0</v>
      </c>
      <c r="G26" s="105">
        <f>SUMIF(  ARM_IRON_LT1_SP[Linha de serviço PPU], D24, ARM_IRON_LT1_SP[QNm])</f>
        <v>0</v>
      </c>
      <c r="H26" s="106">
        <f>(D26-E26-F26)+G26</f>
        <v>0</v>
      </c>
      <c r="I26" s="107"/>
      <c r="J26" s="108"/>
      <c r="K26" s="109"/>
      <c r="L26" s="110"/>
      <c r="M26" s="111"/>
      <c r="N26" s="227"/>
      <c r="Q26" s="56"/>
    </row>
    <row r="27" spans="1:17" ht="15" customHeight="1" x14ac:dyDescent="0.3">
      <c r="A27" s="53"/>
      <c r="B27" s="53"/>
      <c r="C27" s="87"/>
      <c r="D27" s="88" t="s">
        <v>219</v>
      </c>
      <c r="E27" s="223" t="s">
        <v>860</v>
      </c>
      <c r="F27" s="224"/>
      <c r="G27" s="224"/>
      <c r="H27" s="224"/>
      <c r="I27" s="118"/>
      <c r="J27" s="119"/>
      <c r="K27" s="99"/>
      <c r="L27" s="100"/>
      <c r="M27" s="101"/>
      <c r="N27" s="225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SUMIF(ARM_IRON_LT1_SP[Linha de serviço PPU], D27, ARM_IRON_LT1_SP[QUA])</f>
        <v>0</v>
      </c>
      <c r="K28" s="99">
        <f>J28*N5</f>
        <v>0</v>
      </c>
      <c r="L28" s="100">
        <f>VLOOKUP(D27,PPU_IRON_LT1[[Linha de Serviço]:[P. Unitário (R$)]],4,0)</f>
        <v>0.08</v>
      </c>
      <c r="M28" s="101">
        <f>J28*L28</f>
        <v>0</v>
      </c>
      <c r="N28" s="226"/>
      <c r="Q28" s="56"/>
    </row>
    <row r="29" spans="1:17" ht="14.25" customHeight="1" x14ac:dyDescent="0.3">
      <c r="A29" s="53"/>
      <c r="B29" s="53"/>
      <c r="C29" s="95"/>
      <c r="D29" s="103">
        <f>SUMIF(  ARM_IRON_LT1_SP[Linha de serviço PPU], D27, ARM_IRON_LT1_SP[QUAm-1])</f>
        <v>0</v>
      </c>
      <c r="E29" s="104">
        <f>SUMIF(  ARM_IRON_LT1_SP[Linha de serviço PPU], D27, ARM_IRON_LT1_SP[QBm])</f>
        <v>0</v>
      </c>
      <c r="F29" s="104">
        <f>SUMIF(  ARM_IRON_LT1_SP[Linha de serviço PPU], D27, ARM_IRON_LT1_SP[QDm])</f>
        <v>0</v>
      </c>
      <c r="G29" s="105">
        <f>SUMIF(  ARM_IRON_LT1_SP[Linha de serviço PPU], D27, ARM_IRON_LT1_SP[QNm])</f>
        <v>0</v>
      </c>
      <c r="H29" s="106">
        <f>(D29-E29-F29)+G29</f>
        <v>0</v>
      </c>
      <c r="I29" s="107"/>
      <c r="J29" s="119"/>
      <c r="K29" s="109"/>
      <c r="L29" s="100"/>
      <c r="M29" s="111"/>
      <c r="N29" s="227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47" t="s">
        <v>861</v>
      </c>
      <c r="F30" s="247"/>
      <c r="G30" s="247"/>
      <c r="H30" s="248"/>
      <c r="I30" s="174" t="s">
        <v>90</v>
      </c>
      <c r="J30" s="178">
        <f>SUMIF( DADOS_IRON_LT1_SP[Linha de serviço PPU], D30, DADOS_IRON_LT1_SP[QExecAgrupado])</f>
        <v>11</v>
      </c>
      <c r="K30" s="176">
        <f>J30*N5</f>
        <v>10.45</v>
      </c>
      <c r="L30" s="172">
        <f>VLOOKUP(D30,PPU_IRON_LT1[[Linha de Serviço]:[P. Unitário (R$)]],4,0)</f>
        <v>125.89</v>
      </c>
      <c r="M30" s="170">
        <f t="shared" ref="M30:M36" si="0">L30*J30</f>
        <v>1384.79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75" t="s">
        <v>90</v>
      </c>
      <c r="J31" s="178">
        <f>SUMIF( DADOS_IRON_LT1_SP[Linha de serviço PPU], D31, DADOS_IRON_LT1_SP[QExecAgrupado])</f>
        <v>1</v>
      </c>
      <c r="K31" s="176">
        <f>J31*N5</f>
        <v>0.95</v>
      </c>
      <c r="L31" s="172">
        <f>VLOOKUP(D31,PPU_IRON_LT1[[Linha de Serviço]:[P. Unitário (R$)]],4,0)</f>
        <v>200</v>
      </c>
      <c r="M31" s="170">
        <f t="shared" si="0"/>
        <v>200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75" t="s">
        <v>822</v>
      </c>
      <c r="J32" s="178">
        <f>SUM(DADOS_IRON_LT1_SP[KM Adicional])</f>
        <v>301</v>
      </c>
      <c r="K32" s="176">
        <f>J32*N5</f>
        <v>285.95</v>
      </c>
      <c r="L32" s="172">
        <f>VLOOKUP(D32,PPU_IRON_LT1[[Linha de Serviço]:[P. Unitário (R$)]],4,0)</f>
        <v>0.5</v>
      </c>
      <c r="M32" s="170">
        <f t="shared" si="0"/>
        <v>150.5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44" t="s">
        <v>13</v>
      </c>
      <c r="F33" s="245"/>
      <c r="G33" s="245"/>
      <c r="H33" s="246"/>
      <c r="I33" s="175" t="s">
        <v>823</v>
      </c>
      <c r="J33" s="178">
        <f>SUMIF( DADOS_IRON_LT1_SP[Linha de serviço PPU], D33, DADOS_IRON_LT1_SP[QExecAgrupado])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44" t="s">
        <v>15</v>
      </c>
      <c r="F34" s="245"/>
      <c r="G34" s="245"/>
      <c r="H34" s="246"/>
      <c r="I34" s="175" t="s">
        <v>823</v>
      </c>
      <c r="J34" s="178">
        <f>SUMIF( DADOS_IRON_LT1_SP[Linha de serviço PPU], D34, DADOS_IRON_LT1_SP[QExecAgrupado])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44" t="s">
        <v>865</v>
      </c>
      <c r="F35" s="245"/>
      <c r="G35" s="245"/>
      <c r="H35" s="246"/>
      <c r="I35" s="175" t="s">
        <v>108</v>
      </c>
      <c r="J35" s="178">
        <f>SUMIF( DADOS_IRON_LT1_SP[Linha de serviço PPU], D35, DADOS_IRON_LT1_SP[QExecAgrupado])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44" t="s">
        <v>866</v>
      </c>
      <c r="F36" s="245"/>
      <c r="G36" s="245"/>
      <c r="H36" s="246"/>
      <c r="I36" s="175" t="s">
        <v>67</v>
      </c>
      <c r="J36" s="178">
        <f>SUMIF( DADOS_IRON_LT1_SP[Linha de serviço PPU], D36, DADOS_IRON_LT1_SP[QExecAgrupado])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9" t="s">
        <v>824</v>
      </c>
      <c r="E37" s="250"/>
      <c r="F37" s="250"/>
      <c r="G37" s="250"/>
      <c r="H37" s="250"/>
      <c r="I37" s="127"/>
      <c r="J37" s="127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75" t="s">
        <v>868</v>
      </c>
      <c r="J38" s="178">
        <f>SUMIF( DADOS_IRON_LT1_SP[Linha de serviço PPU], D38, DADOS_IRON_LT1_SP[QExec])</f>
        <v>28</v>
      </c>
      <c r="K38" s="177">
        <f>J38*N7</f>
        <v>26.88</v>
      </c>
      <c r="L38" s="172">
        <f>VLOOKUP(D38,PPU_IRON_LT1[[Linha de Serviço]:[P. Unitário (R$)]],4,0)</f>
        <v>0.44</v>
      </c>
      <c r="M38" s="171">
        <f t="shared" ref="M38:M47" si="1">J38*L38</f>
        <v>12.32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51" t="s">
        <v>869</v>
      </c>
      <c r="F39" s="251"/>
      <c r="G39" s="251"/>
      <c r="H39" s="251"/>
      <c r="I39" s="175" t="s">
        <v>67</v>
      </c>
      <c r="J39" s="178">
        <f>SUMIF( DADOS_IRON_LT1_SP[Linha de serviço PPU], D39, DADOS_IRON_LT1_SP[QExec])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75" t="s">
        <v>122</v>
      </c>
      <c r="J40" s="178">
        <f>SUMIF( DADOS_IRON_LT1_SP[Linha de serviço PPU], D40, DADOS_IRON_LT1_SP[QExec])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75" t="s">
        <v>122</v>
      </c>
      <c r="J41" s="178">
        <f>SUMIF( DADOS_IRON_LT1_SP[Linha de serviço PPU], D41, DADOS_IRON_LT1_SP[QExec])</f>
        <v>0</v>
      </c>
      <c r="K41" s="177">
        <f>J41*N7</f>
        <v>0</v>
      </c>
      <c r="L41" s="172">
        <f>VLOOKUP(D41,PPU_IRON_LT1[[Linha de Serviço]:[P. Unitário (R$)]],4,0)</f>
        <v>0.06</v>
      </c>
      <c r="M41" s="171">
        <f t="shared" si="1"/>
        <v>0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75" t="s">
        <v>122</v>
      </c>
      <c r="J42" s="178">
        <f>SUMIF( DADOS_IRON_LT1_SP[Linha de serviço PPU], D42, DADOS_IRON_LT1_SP[QExec])</f>
        <v>526</v>
      </c>
      <c r="K42" s="177">
        <f>J42*N7</f>
        <v>504.96</v>
      </c>
      <c r="L42" s="172">
        <f>VLOOKUP(D42,PPU_IRON_LT1[[Linha de Serviço]:[P. Unitário (R$)]],4,0)</f>
        <v>0.1</v>
      </c>
      <c r="M42" s="171">
        <f t="shared" si="1"/>
        <v>52.6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75" t="s">
        <v>873</v>
      </c>
      <c r="J43" s="178">
        <f>SUMIF( DADOS_IRON_LT1_SP[Linha de serviço PPU], D43, DADOS_IRON_LT1_SP[QExec])</f>
        <v>4.5999999999999996</v>
      </c>
      <c r="K43" s="177">
        <f>J43*N7</f>
        <v>4.4159999999999995</v>
      </c>
      <c r="L43" s="172">
        <f>VLOOKUP(D43,PPU_IRON_LT1[[Linha de Serviço]:[P. Unitário (R$)]],4,0)</f>
        <v>0.23</v>
      </c>
      <c r="M43" s="171">
        <f t="shared" si="1"/>
        <v>1.0580000000000001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75" t="s">
        <v>92</v>
      </c>
      <c r="J44" s="178">
        <f>SUMIF( DADOS_IRON_LT1_SP[Linha de serviço PPU], D44, DADOS_IRON_LT1_SP[QExec])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75" t="s">
        <v>92</v>
      </c>
      <c r="J45" s="178">
        <f>SUMIF( DADOS_IRON_LT1_SP[Linha de serviço PPU], D45, DADOS_IRON_LT1_SP[QExec])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75" t="s">
        <v>92</v>
      </c>
      <c r="J46" s="178">
        <f>SUMIF( DADOS_IRON_LT1_SP[Linha de serviço PPU], D46, DADOS_IRON_LT1_SP[QExec])</f>
        <v>0</v>
      </c>
      <c r="K46" s="177">
        <f>J46*N7</f>
        <v>0</v>
      </c>
      <c r="L46" s="172">
        <f>VLOOKUP(D46,PPU_IRON_LT1[[Linha de Serviço]:[P. Unitário (R$)]],4,0)</f>
        <v>11.72</v>
      </c>
      <c r="M46" s="171">
        <f t="shared" si="1"/>
        <v>0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24" t="s">
        <v>34</v>
      </c>
      <c r="F47" s="224"/>
      <c r="G47" s="224"/>
      <c r="H47" s="224"/>
      <c r="I47" s="175" t="s">
        <v>92</v>
      </c>
      <c r="J47" s="178">
        <f>SUMIF( DADOS_IRON_LT1_SP[Linha de serviço PPU], D47, DADOS_IRON_LT1_SP[QExec])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52" t="s">
        <v>825</v>
      </c>
      <c r="D48" s="253"/>
      <c r="E48" s="253"/>
      <c r="F48" s="253"/>
      <c r="G48" s="253"/>
      <c r="H48" s="253"/>
      <c r="I48" s="243"/>
      <c r="J48" s="132"/>
      <c r="K48" s="132"/>
      <c r="L48" s="132"/>
      <c r="M48" s="133">
        <f>SUM(M12:M47)</f>
        <v>50800.507999999994</v>
      </c>
      <c r="N48" s="123"/>
      <c r="Q48" s="56"/>
    </row>
    <row r="49" spans="1:17" ht="14.25" customHeight="1" x14ac:dyDescent="0.3">
      <c r="A49" s="53"/>
      <c r="B49" s="53"/>
      <c r="C49" s="254" t="s">
        <v>826</v>
      </c>
      <c r="D49" s="242"/>
      <c r="E49" s="242"/>
      <c r="F49" s="242"/>
      <c r="G49" s="242"/>
      <c r="H49" s="242"/>
      <c r="I49" s="243"/>
      <c r="J49" s="255" t="s">
        <v>827</v>
      </c>
      <c r="K49" s="242"/>
      <c r="L49" s="242"/>
      <c r="M49" s="242"/>
      <c r="N49" s="243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55" t="s">
        <v>874</v>
      </c>
      <c r="K50" s="242"/>
      <c r="L50" s="242"/>
      <c r="M50" s="242"/>
      <c r="N50" s="243"/>
      <c r="Q50" s="56"/>
    </row>
    <row r="51" spans="1:17" ht="16.5" customHeight="1" x14ac:dyDescent="0.3">
      <c r="A51" s="53"/>
      <c r="B51" s="53"/>
      <c r="C51" s="256" t="s">
        <v>828</v>
      </c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3"/>
      <c r="Q51" s="56"/>
    </row>
    <row r="52" spans="1:17" ht="60" customHeight="1" x14ac:dyDescent="0.3">
      <c r="A52" s="53"/>
      <c r="B52" s="53"/>
      <c r="C52" s="257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3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41" t="s">
        <v>834</v>
      </c>
      <c r="K54" s="243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354</v>
      </c>
      <c r="B2" t="s">
        <v>494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214</v>
      </c>
    </row>
    <row r="3" spans="1:11" x14ac:dyDescent="0.3">
      <c r="A3" t="s">
        <v>354</v>
      </c>
      <c r="B3" t="s">
        <v>649</v>
      </c>
      <c r="C3" t="s">
        <v>71</v>
      </c>
      <c r="D3">
        <v>17224</v>
      </c>
      <c r="E3">
        <v>0</v>
      </c>
      <c r="F3">
        <v>0</v>
      </c>
      <c r="G3">
        <v>95</v>
      </c>
      <c r="H3">
        <v>17319</v>
      </c>
      <c r="I3">
        <v>0.48599999999999999</v>
      </c>
      <c r="J3">
        <v>17319</v>
      </c>
      <c r="K3" t="s">
        <v>214</v>
      </c>
    </row>
    <row r="4" spans="1:11" x14ac:dyDescent="0.3">
      <c r="A4" t="s">
        <v>354</v>
      </c>
      <c r="B4" t="s">
        <v>488</v>
      </c>
      <c r="C4" t="s">
        <v>157</v>
      </c>
      <c r="D4">
        <v>5883</v>
      </c>
      <c r="E4">
        <v>0</v>
      </c>
      <c r="F4">
        <v>0</v>
      </c>
      <c r="G4">
        <v>35</v>
      </c>
      <c r="H4">
        <v>5918</v>
      </c>
      <c r="I4">
        <v>0.505</v>
      </c>
      <c r="J4">
        <v>5918</v>
      </c>
      <c r="K4" t="s">
        <v>214</v>
      </c>
    </row>
    <row r="5" spans="1:11" x14ac:dyDescent="0.3">
      <c r="A5" t="s">
        <v>354</v>
      </c>
      <c r="B5" t="s">
        <v>495</v>
      </c>
      <c r="C5" t="s">
        <v>68</v>
      </c>
      <c r="D5">
        <v>41072</v>
      </c>
      <c r="E5">
        <v>0</v>
      </c>
      <c r="F5">
        <v>0</v>
      </c>
      <c r="G5">
        <v>186</v>
      </c>
      <c r="H5">
        <v>41258</v>
      </c>
      <c r="I5">
        <v>1</v>
      </c>
      <c r="J5">
        <v>41258</v>
      </c>
      <c r="K5" t="s">
        <v>214</v>
      </c>
    </row>
    <row r="6" spans="1:11" x14ac:dyDescent="0.3">
      <c r="A6" t="s">
        <v>354</v>
      </c>
      <c r="B6" t="s">
        <v>496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214</v>
      </c>
    </row>
    <row r="7" spans="1:11" x14ac:dyDescent="0.3">
      <c r="A7" t="s">
        <v>354</v>
      </c>
      <c r="B7" t="s">
        <v>495</v>
      </c>
      <c r="C7" t="s">
        <v>650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215</v>
      </c>
    </row>
    <row r="8" spans="1:11" x14ac:dyDescent="0.3">
      <c r="A8" t="s">
        <v>354</v>
      </c>
      <c r="B8" t="s">
        <v>489</v>
      </c>
      <c r="C8" t="s">
        <v>1912</v>
      </c>
      <c r="D8">
        <v>4822</v>
      </c>
      <c r="E8">
        <v>0</v>
      </c>
      <c r="F8">
        <v>0</v>
      </c>
      <c r="G8">
        <v>129</v>
      </c>
      <c r="H8">
        <v>4951</v>
      </c>
      <c r="I8">
        <v>1</v>
      </c>
      <c r="J8">
        <v>4951</v>
      </c>
      <c r="K8" t="s">
        <v>216</v>
      </c>
    </row>
    <row r="9" spans="1:11" x14ac:dyDescent="0.3">
      <c r="A9" t="s">
        <v>354</v>
      </c>
      <c r="B9" t="s">
        <v>486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215</v>
      </c>
    </row>
    <row r="10" spans="1:11" x14ac:dyDescent="0.3">
      <c r="A10" t="s">
        <v>354</v>
      </c>
      <c r="B10" t="s">
        <v>491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218</v>
      </c>
    </row>
    <row r="11" spans="1:11" x14ac:dyDescent="0.3">
      <c r="A11" t="s">
        <v>354</v>
      </c>
      <c r="B11" t="s">
        <v>651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218</v>
      </c>
    </row>
    <row r="12" spans="1:11" x14ac:dyDescent="0.3">
      <c r="A12" t="s">
        <v>354</v>
      </c>
      <c r="B12" t="s">
        <v>492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219</v>
      </c>
    </row>
    <row r="13" spans="1:11" x14ac:dyDescent="0.3">
      <c r="A13" t="s">
        <v>354</v>
      </c>
      <c r="B13" t="s">
        <v>491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218</v>
      </c>
    </row>
    <row r="14" spans="1:11" x14ac:dyDescent="0.3">
      <c r="A14" t="s">
        <v>354</v>
      </c>
      <c r="B14" t="s">
        <v>651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9.332031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354</v>
      </c>
      <c r="B2" t="s">
        <v>43</v>
      </c>
      <c r="C2" t="s">
        <v>105</v>
      </c>
      <c r="D2" t="s">
        <v>314</v>
      </c>
      <c r="E2" t="s">
        <v>1284</v>
      </c>
      <c r="F2" s="15">
        <v>46240.387291666666</v>
      </c>
      <c r="G2" t="s">
        <v>420</v>
      </c>
      <c r="H2">
        <v>2</v>
      </c>
      <c r="I2" t="s">
        <v>1285</v>
      </c>
      <c r="J2" s="15">
        <v>46240.632638888892</v>
      </c>
      <c r="K2" s="15">
        <v>46241.395138888889</v>
      </c>
      <c r="L2" s="15"/>
      <c r="M2">
        <v>2</v>
      </c>
      <c r="O2" t="s">
        <v>204</v>
      </c>
      <c r="P2" t="s">
        <v>631</v>
      </c>
      <c r="S2" t="s">
        <v>370</v>
      </c>
      <c r="T2" t="s">
        <v>384</v>
      </c>
      <c r="U2" t="s">
        <v>243</v>
      </c>
      <c r="V2" t="s">
        <v>354</v>
      </c>
      <c r="W2" t="s">
        <v>360</v>
      </c>
      <c r="X2" t="s">
        <v>243</v>
      </c>
      <c r="Y2">
        <v>13</v>
      </c>
      <c r="AA2" t="s">
        <v>67</v>
      </c>
      <c r="AB2" t="s">
        <v>370</v>
      </c>
      <c r="AC2">
        <v>2480</v>
      </c>
      <c r="AD2" t="s">
        <v>220</v>
      </c>
      <c r="AE2">
        <v>1</v>
      </c>
      <c r="AF2">
        <v>1</v>
      </c>
    </row>
    <row r="3" spans="1:32" x14ac:dyDescent="0.3">
      <c r="A3" t="s">
        <v>354</v>
      </c>
      <c r="B3" t="s">
        <v>47</v>
      </c>
      <c r="C3" t="s">
        <v>68</v>
      </c>
      <c r="D3" t="s">
        <v>314</v>
      </c>
      <c r="E3" t="s">
        <v>1291</v>
      </c>
      <c r="F3" s="15">
        <v>46233.496469907404</v>
      </c>
      <c r="G3" t="s">
        <v>419</v>
      </c>
      <c r="H3">
        <v>2</v>
      </c>
      <c r="I3" t="s">
        <v>1292</v>
      </c>
      <c r="J3" s="15">
        <v>46233.658877314818</v>
      </c>
      <c r="K3" s="15">
        <v>46234.427083333336</v>
      </c>
      <c r="L3" s="15"/>
      <c r="M3">
        <v>2</v>
      </c>
      <c r="O3" t="s">
        <v>149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90</v>
      </c>
      <c r="AB3" t="s">
        <v>370</v>
      </c>
      <c r="AC3">
        <v>2480</v>
      </c>
      <c r="AD3" t="s">
        <v>221</v>
      </c>
      <c r="AE3">
        <v>1</v>
      </c>
      <c r="AF3">
        <v>1</v>
      </c>
    </row>
    <row r="4" spans="1:32" x14ac:dyDescent="0.3">
      <c r="A4" t="s">
        <v>354</v>
      </c>
      <c r="B4" t="s">
        <v>45</v>
      </c>
      <c r="C4" t="s">
        <v>68</v>
      </c>
      <c r="D4" t="s">
        <v>314</v>
      </c>
      <c r="E4" t="s">
        <v>1293</v>
      </c>
      <c r="F4" s="15">
        <v>46218.662442129629</v>
      </c>
      <c r="G4" t="s">
        <v>453</v>
      </c>
      <c r="H4">
        <v>50</v>
      </c>
      <c r="I4" t="s">
        <v>1294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204</v>
      </c>
      <c r="P4" t="s">
        <v>630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67</v>
      </c>
      <c r="AB4" t="s">
        <v>370</v>
      </c>
      <c r="AC4">
        <v>2480</v>
      </c>
      <c r="AD4" t="s">
        <v>220</v>
      </c>
      <c r="AE4">
        <v>5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1295</v>
      </c>
      <c r="F5" s="15">
        <v>46218.662719907406</v>
      </c>
      <c r="G5" t="s">
        <v>453</v>
      </c>
      <c r="H5">
        <v>50</v>
      </c>
      <c r="I5" t="s">
        <v>1296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AA5" t="s">
        <v>67</v>
      </c>
      <c r="AB5" t="s">
        <v>370</v>
      </c>
      <c r="AC5">
        <v>2480</v>
      </c>
      <c r="AD5" t="s">
        <v>220</v>
      </c>
      <c r="AE5">
        <v>5</v>
      </c>
    </row>
    <row r="6" spans="1:32" x14ac:dyDescent="0.3">
      <c r="A6" t="s">
        <v>354</v>
      </c>
      <c r="B6" t="s">
        <v>48</v>
      </c>
      <c r="C6" t="s">
        <v>68</v>
      </c>
      <c r="D6" t="s">
        <v>314</v>
      </c>
      <c r="E6" t="s">
        <v>1297</v>
      </c>
      <c r="F6" s="15">
        <v>46156.383645833332</v>
      </c>
      <c r="G6" t="s">
        <v>420</v>
      </c>
      <c r="H6">
        <v>1</v>
      </c>
      <c r="I6" t="s">
        <v>1298</v>
      </c>
      <c r="J6" s="15">
        <v>46226.400000000001</v>
      </c>
      <c r="K6" s="15">
        <v>46230.438194444447</v>
      </c>
      <c r="L6" s="15"/>
      <c r="M6">
        <v>1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Y6">
        <v>13</v>
      </c>
      <c r="AA6" t="s">
        <v>90</v>
      </c>
      <c r="AB6" t="s">
        <v>370</v>
      </c>
      <c r="AC6">
        <v>2480</v>
      </c>
      <c r="AD6" t="s">
        <v>220</v>
      </c>
      <c r="AE6">
        <v>1</v>
      </c>
      <c r="AF6">
        <v>1</v>
      </c>
    </row>
    <row r="7" spans="1:32" x14ac:dyDescent="0.3">
      <c r="A7" t="s">
        <v>354</v>
      </c>
      <c r="B7" t="s">
        <v>51</v>
      </c>
      <c r="C7" t="s">
        <v>261</v>
      </c>
      <c r="D7" t="s">
        <v>314</v>
      </c>
      <c r="E7" t="s">
        <v>1289</v>
      </c>
      <c r="F7" s="15">
        <v>46232.64707175926</v>
      </c>
      <c r="G7" t="s">
        <v>1287</v>
      </c>
      <c r="H7">
        <v>150</v>
      </c>
      <c r="I7" t="s">
        <v>1290</v>
      </c>
      <c r="J7" s="15">
        <v>46233.367361111108</v>
      </c>
      <c r="K7" s="15">
        <v>46234.420138888891</v>
      </c>
      <c r="L7" s="15"/>
      <c r="M7">
        <v>150</v>
      </c>
      <c r="O7" t="s">
        <v>204</v>
      </c>
      <c r="P7" t="s">
        <v>631</v>
      </c>
      <c r="S7" t="s">
        <v>370</v>
      </c>
      <c r="T7" t="s">
        <v>384</v>
      </c>
      <c r="U7" t="s">
        <v>243</v>
      </c>
      <c r="V7" t="s">
        <v>7</v>
      </c>
      <c r="W7" t="s">
        <v>7</v>
      </c>
      <c r="X7" t="s">
        <v>7</v>
      </c>
      <c r="AA7" t="s">
        <v>241</v>
      </c>
      <c r="AB7" t="s">
        <v>370</v>
      </c>
      <c r="AC7">
        <v>2480</v>
      </c>
      <c r="AD7" t="s">
        <v>7</v>
      </c>
      <c r="AF7">
        <v>0</v>
      </c>
    </row>
    <row r="8" spans="1:32" x14ac:dyDescent="0.3">
      <c r="A8" t="s">
        <v>354</v>
      </c>
      <c r="B8" t="s">
        <v>51</v>
      </c>
      <c r="C8" t="s">
        <v>261</v>
      </c>
      <c r="D8" t="s">
        <v>314</v>
      </c>
      <c r="E8" t="s">
        <v>1286</v>
      </c>
      <c r="F8" s="15">
        <v>46232.645833333336</v>
      </c>
      <c r="G8" t="s">
        <v>1287</v>
      </c>
      <c r="H8">
        <v>150</v>
      </c>
      <c r="I8" t="s">
        <v>1288</v>
      </c>
      <c r="J8" s="15">
        <v>46232.686111111114</v>
      </c>
      <c r="K8" s="15">
        <v>46234.420138888891</v>
      </c>
      <c r="L8" s="15"/>
      <c r="M8">
        <v>150</v>
      </c>
      <c r="O8" t="s">
        <v>204</v>
      </c>
      <c r="P8" t="s">
        <v>631</v>
      </c>
      <c r="S8" t="s">
        <v>370</v>
      </c>
      <c r="T8" t="s">
        <v>384</v>
      </c>
      <c r="U8" t="s">
        <v>243</v>
      </c>
      <c r="V8" t="s">
        <v>7</v>
      </c>
      <c r="W8" t="s">
        <v>7</v>
      </c>
      <c r="X8" t="s">
        <v>7</v>
      </c>
      <c r="AA8" t="s">
        <v>241</v>
      </c>
      <c r="AB8" t="s">
        <v>370</v>
      </c>
      <c r="AC8">
        <v>2480</v>
      </c>
      <c r="AD8" t="s">
        <v>7</v>
      </c>
    </row>
    <row r="9" spans="1:32" x14ac:dyDescent="0.3">
      <c r="A9" t="s">
        <v>354</v>
      </c>
      <c r="B9" t="s">
        <v>51</v>
      </c>
      <c r="C9" t="s">
        <v>261</v>
      </c>
      <c r="D9" t="s">
        <v>314</v>
      </c>
      <c r="E9" t="s">
        <v>1266</v>
      </c>
      <c r="F9" s="15">
        <v>46253.364374999997</v>
      </c>
      <c r="G9" t="s">
        <v>1267</v>
      </c>
      <c r="H9">
        <v>105</v>
      </c>
      <c r="I9" t="s">
        <v>1268</v>
      </c>
      <c r="J9" s="15">
        <v>46253.631249999999</v>
      </c>
      <c r="K9" s="15">
        <v>46254.472222222219</v>
      </c>
      <c r="L9" s="15"/>
      <c r="M9">
        <v>105</v>
      </c>
      <c r="O9" t="s">
        <v>204</v>
      </c>
      <c r="P9" t="s">
        <v>631</v>
      </c>
      <c r="S9" t="s">
        <v>374</v>
      </c>
      <c r="T9" t="s">
        <v>387</v>
      </c>
      <c r="U9" t="s">
        <v>243</v>
      </c>
      <c r="V9" t="s">
        <v>7</v>
      </c>
      <c r="W9" t="s">
        <v>7</v>
      </c>
      <c r="X9" t="s">
        <v>7</v>
      </c>
      <c r="AA9" t="s">
        <v>241</v>
      </c>
      <c r="AB9" t="s">
        <v>374</v>
      </c>
      <c r="AD9" t="s">
        <v>7</v>
      </c>
      <c r="AF9">
        <v>0</v>
      </c>
    </row>
    <row r="10" spans="1:32" x14ac:dyDescent="0.3">
      <c r="A10" t="s">
        <v>354</v>
      </c>
      <c r="B10" t="s">
        <v>51</v>
      </c>
      <c r="C10" t="s">
        <v>261</v>
      </c>
      <c r="D10" t="s">
        <v>314</v>
      </c>
      <c r="E10" t="s">
        <v>1269</v>
      </c>
      <c r="F10" s="15">
        <v>46252.495659722219</v>
      </c>
      <c r="G10" t="s">
        <v>424</v>
      </c>
      <c r="H10">
        <v>220</v>
      </c>
      <c r="I10" t="s">
        <v>1270</v>
      </c>
      <c r="J10" s="15">
        <v>46253.654861111114</v>
      </c>
      <c r="K10" s="15">
        <v>46255.357638888891</v>
      </c>
      <c r="L10" s="15"/>
      <c r="M10">
        <v>220</v>
      </c>
      <c r="O10" t="s">
        <v>204</v>
      </c>
      <c r="P10" t="s">
        <v>631</v>
      </c>
      <c r="S10" t="s">
        <v>374</v>
      </c>
      <c r="T10" t="s">
        <v>387</v>
      </c>
      <c r="U10" t="s">
        <v>243</v>
      </c>
      <c r="V10" t="s">
        <v>7</v>
      </c>
      <c r="W10" t="s">
        <v>7</v>
      </c>
      <c r="X10" t="s">
        <v>7</v>
      </c>
      <c r="AA10" t="s">
        <v>241</v>
      </c>
      <c r="AB10" t="s">
        <v>374</v>
      </c>
      <c r="AD10" t="s">
        <v>7</v>
      </c>
      <c r="AF10">
        <v>0</v>
      </c>
    </row>
    <row r="11" spans="1:32" x14ac:dyDescent="0.3">
      <c r="A11" t="s">
        <v>354</v>
      </c>
      <c r="B11" t="s">
        <v>45</v>
      </c>
      <c r="C11" t="s">
        <v>68</v>
      </c>
      <c r="D11" t="s">
        <v>314</v>
      </c>
      <c r="E11" t="s">
        <v>1271</v>
      </c>
      <c r="F11" s="15">
        <v>46244.678773148145</v>
      </c>
      <c r="G11" t="s">
        <v>424</v>
      </c>
      <c r="H11">
        <v>25</v>
      </c>
      <c r="I11" t="s">
        <v>1272</v>
      </c>
      <c r="J11" s="15">
        <v>46245.410416666666</v>
      </c>
      <c r="K11" s="15">
        <v>46246.395833333336</v>
      </c>
      <c r="L11" s="15"/>
      <c r="M11">
        <v>25</v>
      </c>
      <c r="O11" t="s">
        <v>204</v>
      </c>
      <c r="P11" t="s">
        <v>631</v>
      </c>
      <c r="S11" t="s">
        <v>374</v>
      </c>
      <c r="T11" t="s">
        <v>387</v>
      </c>
      <c r="U11" t="s">
        <v>243</v>
      </c>
      <c r="V11" t="s">
        <v>354</v>
      </c>
      <c r="W11" t="s">
        <v>360</v>
      </c>
      <c r="X11" t="s">
        <v>243</v>
      </c>
      <c r="Y11">
        <v>3</v>
      </c>
      <c r="AA11" t="s">
        <v>67</v>
      </c>
      <c r="AB11" t="s">
        <v>374</v>
      </c>
      <c r="AD11" t="s">
        <v>220</v>
      </c>
      <c r="AE11">
        <v>2.5</v>
      </c>
      <c r="AF11">
        <v>1</v>
      </c>
    </row>
    <row r="12" spans="1:32" x14ac:dyDescent="0.3">
      <c r="A12" t="s">
        <v>354</v>
      </c>
      <c r="B12" t="s">
        <v>45</v>
      </c>
      <c r="C12" t="s">
        <v>68</v>
      </c>
      <c r="D12" t="s">
        <v>314</v>
      </c>
      <c r="E12" t="s">
        <v>1273</v>
      </c>
      <c r="F12" s="15">
        <v>46252.494293981479</v>
      </c>
      <c r="G12" t="s">
        <v>424</v>
      </c>
      <c r="H12">
        <v>25</v>
      </c>
      <c r="I12" t="s">
        <v>1274</v>
      </c>
      <c r="J12" s="15">
        <v>46252.644444444442</v>
      </c>
      <c r="K12" s="15">
        <v>46253.423611111109</v>
      </c>
      <c r="L12" s="15"/>
      <c r="M12">
        <v>25</v>
      </c>
      <c r="O12" t="s">
        <v>204</v>
      </c>
      <c r="P12" t="s">
        <v>631</v>
      </c>
      <c r="S12" t="s">
        <v>374</v>
      </c>
      <c r="T12" t="s">
        <v>387</v>
      </c>
      <c r="U12" t="s">
        <v>243</v>
      </c>
      <c r="V12" t="s">
        <v>354</v>
      </c>
      <c r="W12" t="s">
        <v>360</v>
      </c>
      <c r="X12" t="s">
        <v>243</v>
      </c>
      <c r="Y12">
        <v>3</v>
      </c>
      <c r="AA12" t="s">
        <v>67</v>
      </c>
      <c r="AB12" t="s">
        <v>374</v>
      </c>
      <c r="AD12" t="s">
        <v>220</v>
      </c>
      <c r="AE12">
        <v>2.5</v>
      </c>
      <c r="AF12">
        <v>1</v>
      </c>
    </row>
    <row r="13" spans="1:32" x14ac:dyDescent="0.3">
      <c r="A13" t="s">
        <v>354</v>
      </c>
      <c r="B13" t="s">
        <v>45</v>
      </c>
      <c r="C13" t="s">
        <v>68</v>
      </c>
      <c r="D13" t="s">
        <v>314</v>
      </c>
      <c r="E13" t="s">
        <v>1275</v>
      </c>
      <c r="F13" s="15">
        <v>46237.299120370371</v>
      </c>
      <c r="G13" t="s">
        <v>424</v>
      </c>
      <c r="H13">
        <v>20</v>
      </c>
      <c r="I13" t="s">
        <v>1276</v>
      </c>
      <c r="J13" s="15">
        <v>46237.356944444444</v>
      </c>
      <c r="K13" s="15">
        <v>46239.371527777781</v>
      </c>
      <c r="L13" s="15"/>
      <c r="M13">
        <v>20</v>
      </c>
      <c r="O13" t="s">
        <v>204</v>
      </c>
      <c r="P13" t="s">
        <v>630</v>
      </c>
      <c r="S13" t="s">
        <v>374</v>
      </c>
      <c r="T13" t="s">
        <v>387</v>
      </c>
      <c r="U13" t="s">
        <v>243</v>
      </c>
      <c r="V13" t="s">
        <v>354</v>
      </c>
      <c r="W13" t="s">
        <v>360</v>
      </c>
      <c r="X13" t="s">
        <v>243</v>
      </c>
      <c r="Y13">
        <v>3</v>
      </c>
      <c r="AA13" t="s">
        <v>67</v>
      </c>
      <c r="AB13" t="s">
        <v>374</v>
      </c>
      <c r="AD13" t="s">
        <v>220</v>
      </c>
      <c r="AE13">
        <v>2</v>
      </c>
      <c r="AF13">
        <v>1</v>
      </c>
    </row>
    <row r="14" spans="1:32" x14ac:dyDescent="0.3">
      <c r="A14" t="s">
        <v>354</v>
      </c>
      <c r="B14" t="s">
        <v>51</v>
      </c>
      <c r="C14" t="s">
        <v>261</v>
      </c>
      <c r="D14" t="s">
        <v>314</v>
      </c>
      <c r="E14" t="s">
        <v>1277</v>
      </c>
      <c r="F14" s="15">
        <v>46218.456944444442</v>
      </c>
      <c r="G14" t="s">
        <v>1278</v>
      </c>
      <c r="H14">
        <v>6</v>
      </c>
      <c r="I14" t="s">
        <v>1279</v>
      </c>
      <c r="J14" s="15">
        <v>46218.598611111112</v>
      </c>
      <c r="K14" s="15">
        <v>46220.557638888888</v>
      </c>
      <c r="L14" s="15"/>
      <c r="M14">
        <v>6</v>
      </c>
      <c r="O14" t="s">
        <v>204</v>
      </c>
      <c r="P14" t="s">
        <v>631</v>
      </c>
      <c r="S14" t="s">
        <v>372</v>
      </c>
      <c r="T14" t="s">
        <v>385</v>
      </c>
      <c r="U14" t="s">
        <v>243</v>
      </c>
      <c r="V14" t="s">
        <v>7</v>
      </c>
      <c r="W14" t="s">
        <v>7</v>
      </c>
      <c r="X14" t="s">
        <v>7</v>
      </c>
      <c r="AA14" t="s">
        <v>241</v>
      </c>
      <c r="AB14" t="s">
        <v>372</v>
      </c>
      <c r="AC14">
        <v>1100</v>
      </c>
      <c r="AD14" t="s">
        <v>7</v>
      </c>
      <c r="AF14">
        <v>0</v>
      </c>
    </row>
    <row r="15" spans="1:32" x14ac:dyDescent="0.3">
      <c r="A15" t="s">
        <v>354</v>
      </c>
      <c r="B15" t="s">
        <v>51</v>
      </c>
      <c r="C15" t="s">
        <v>261</v>
      </c>
      <c r="D15" t="s">
        <v>314</v>
      </c>
      <c r="E15" t="s">
        <v>1280</v>
      </c>
      <c r="F15" s="15">
        <v>46230.652881944443</v>
      </c>
      <c r="G15" t="s">
        <v>1278</v>
      </c>
      <c r="H15">
        <v>20</v>
      </c>
      <c r="I15" t="s">
        <v>1281</v>
      </c>
      <c r="J15" s="15">
        <v>46230.70208333333</v>
      </c>
      <c r="K15" s="15">
        <v>46232.451388888891</v>
      </c>
      <c r="L15" s="15"/>
      <c r="M15">
        <v>20</v>
      </c>
      <c r="O15" t="s">
        <v>204</v>
      </c>
      <c r="P15" t="s">
        <v>631</v>
      </c>
      <c r="S15" t="s">
        <v>372</v>
      </c>
      <c r="T15" t="s">
        <v>385</v>
      </c>
      <c r="U15" t="s">
        <v>243</v>
      </c>
      <c r="V15" t="s">
        <v>7</v>
      </c>
      <c r="W15" t="s">
        <v>7</v>
      </c>
      <c r="X15" t="s">
        <v>7</v>
      </c>
      <c r="AA15" t="s">
        <v>241</v>
      </c>
      <c r="AB15" t="s">
        <v>372</v>
      </c>
      <c r="AC15">
        <v>1100</v>
      </c>
      <c r="AD15" t="s">
        <v>7</v>
      </c>
      <c r="AF15">
        <v>0</v>
      </c>
    </row>
    <row r="16" spans="1:32" x14ac:dyDescent="0.3">
      <c r="A16" t="s">
        <v>354</v>
      </c>
      <c r="B16" t="s">
        <v>63</v>
      </c>
      <c r="C16" t="s">
        <v>95</v>
      </c>
      <c r="D16" t="s">
        <v>314</v>
      </c>
      <c r="E16" t="s">
        <v>1282</v>
      </c>
      <c r="F16" s="15">
        <v>46248.469560185185</v>
      </c>
      <c r="G16" t="s">
        <v>442</v>
      </c>
      <c r="H16">
        <v>26</v>
      </c>
      <c r="I16" t="s">
        <v>1283</v>
      </c>
      <c r="J16" s="15">
        <v>46251.56527777778</v>
      </c>
      <c r="K16" s="15">
        <v>46254.506944444445</v>
      </c>
      <c r="L16" s="15"/>
      <c r="M16">
        <v>26</v>
      </c>
      <c r="O16" t="s">
        <v>204</v>
      </c>
      <c r="P16" t="s">
        <v>631</v>
      </c>
      <c r="S16" t="s">
        <v>372</v>
      </c>
      <c r="T16" t="s">
        <v>385</v>
      </c>
      <c r="U16" t="s">
        <v>243</v>
      </c>
      <c r="V16" t="s">
        <v>7</v>
      </c>
      <c r="W16" t="s">
        <v>7</v>
      </c>
      <c r="X16" t="s">
        <v>7</v>
      </c>
      <c r="AA16" t="s">
        <v>96</v>
      </c>
      <c r="AB16" t="s">
        <v>372</v>
      </c>
      <c r="AC16">
        <v>1100</v>
      </c>
      <c r="AD16" t="s">
        <v>228</v>
      </c>
      <c r="AE16">
        <v>26</v>
      </c>
      <c r="AF16">
        <v>44.46</v>
      </c>
    </row>
    <row r="17" spans="1:32" x14ac:dyDescent="0.3">
      <c r="A17" t="s">
        <v>354</v>
      </c>
      <c r="B17" t="s">
        <v>282</v>
      </c>
      <c r="C17" t="s">
        <v>200</v>
      </c>
      <c r="D17" t="s">
        <v>314</v>
      </c>
      <c r="E17" t="s">
        <v>1282</v>
      </c>
      <c r="F17" s="15">
        <v>46248.469560185185</v>
      </c>
      <c r="G17" t="s">
        <v>442</v>
      </c>
      <c r="H17">
        <v>26</v>
      </c>
      <c r="I17" t="s">
        <v>1283</v>
      </c>
      <c r="J17" s="15">
        <v>46251.56527777778</v>
      </c>
      <c r="K17" s="15">
        <v>46254.506944444445</v>
      </c>
      <c r="L17" s="15"/>
      <c r="M17">
        <v>26</v>
      </c>
      <c r="O17" t="s">
        <v>204</v>
      </c>
      <c r="P17" t="s">
        <v>631</v>
      </c>
      <c r="S17" t="s">
        <v>372</v>
      </c>
      <c r="T17" t="s">
        <v>385</v>
      </c>
      <c r="U17" t="s">
        <v>243</v>
      </c>
      <c r="V17" t="s">
        <v>7</v>
      </c>
      <c r="W17" t="s">
        <v>7</v>
      </c>
      <c r="X17" t="s">
        <v>7</v>
      </c>
      <c r="Z17">
        <v>16</v>
      </c>
      <c r="AA17" t="s">
        <v>122</v>
      </c>
      <c r="AB17" t="s">
        <v>372</v>
      </c>
      <c r="AC17">
        <v>1100</v>
      </c>
      <c r="AD17" t="s">
        <v>235</v>
      </c>
      <c r="AE17">
        <v>416</v>
      </c>
    </row>
    <row r="18" spans="1:32" x14ac:dyDescent="0.3">
      <c r="A18" t="s">
        <v>354</v>
      </c>
      <c r="B18" t="s">
        <v>57</v>
      </c>
      <c r="C18" t="s">
        <v>117</v>
      </c>
      <c r="D18" t="s">
        <v>314</v>
      </c>
      <c r="E18" t="s">
        <v>1282</v>
      </c>
      <c r="F18" s="15">
        <v>46248.469560185185</v>
      </c>
      <c r="G18" t="s">
        <v>442</v>
      </c>
      <c r="H18">
        <v>26</v>
      </c>
      <c r="I18" t="s">
        <v>1283</v>
      </c>
      <c r="J18" s="15">
        <v>46251.56527777778</v>
      </c>
      <c r="K18" s="15">
        <v>46254.506944444445</v>
      </c>
      <c r="L18" s="15"/>
      <c r="M18">
        <v>26</v>
      </c>
      <c r="O18" t="s">
        <v>204</v>
      </c>
      <c r="P18" t="s">
        <v>631</v>
      </c>
      <c r="S18" t="s">
        <v>372</v>
      </c>
      <c r="T18" t="s">
        <v>385</v>
      </c>
      <c r="U18" t="s">
        <v>243</v>
      </c>
      <c r="V18" t="s">
        <v>7</v>
      </c>
      <c r="W18" t="s">
        <v>7</v>
      </c>
      <c r="X18" t="s">
        <v>7</v>
      </c>
      <c r="AA18" t="s">
        <v>127</v>
      </c>
      <c r="AB18" t="s">
        <v>372</v>
      </c>
      <c r="AC18">
        <v>1100</v>
      </c>
      <c r="AD18" t="s">
        <v>236</v>
      </c>
      <c r="AE18">
        <v>2.6</v>
      </c>
    </row>
    <row r="19" spans="1:32" x14ac:dyDescent="0.3">
      <c r="A19" t="s">
        <v>354</v>
      </c>
      <c r="B19" t="s">
        <v>51</v>
      </c>
      <c r="C19" t="s">
        <v>261</v>
      </c>
      <c r="D19" t="s">
        <v>314</v>
      </c>
      <c r="E19" t="s">
        <v>1301</v>
      </c>
      <c r="F19" s="15">
        <v>46253.319224537037</v>
      </c>
      <c r="G19" t="s">
        <v>417</v>
      </c>
      <c r="H19">
        <v>32</v>
      </c>
      <c r="I19" t="s">
        <v>1300</v>
      </c>
      <c r="J19" s="15">
        <v>46253.518750000003</v>
      </c>
      <c r="K19" s="15">
        <v>46254.46875</v>
      </c>
      <c r="L19" s="15"/>
      <c r="M19">
        <v>32</v>
      </c>
      <c r="O19" t="s">
        <v>204</v>
      </c>
      <c r="P19" t="s">
        <v>631</v>
      </c>
      <c r="S19" t="s">
        <v>373</v>
      </c>
      <c r="T19" t="s">
        <v>386</v>
      </c>
      <c r="U19" t="s">
        <v>243</v>
      </c>
      <c r="V19" t="s">
        <v>7</v>
      </c>
      <c r="W19" t="s">
        <v>7</v>
      </c>
      <c r="X19" t="s">
        <v>7</v>
      </c>
      <c r="AA19" t="s">
        <v>241</v>
      </c>
      <c r="AB19" t="s">
        <v>373</v>
      </c>
      <c r="AD19" t="s">
        <v>7</v>
      </c>
      <c r="AF19">
        <v>0</v>
      </c>
    </row>
    <row r="20" spans="1:32" x14ac:dyDescent="0.3">
      <c r="A20" t="s">
        <v>354</v>
      </c>
      <c r="B20" t="s">
        <v>51</v>
      </c>
      <c r="C20" t="s">
        <v>261</v>
      </c>
      <c r="D20" t="s">
        <v>314</v>
      </c>
      <c r="E20" t="s">
        <v>1302</v>
      </c>
      <c r="F20" s="15">
        <v>46253.318599537037</v>
      </c>
      <c r="G20" t="s">
        <v>417</v>
      </c>
      <c r="H20">
        <v>32</v>
      </c>
      <c r="I20" t="s">
        <v>1300</v>
      </c>
      <c r="J20" s="15">
        <v>46253.518750000003</v>
      </c>
      <c r="K20" s="15">
        <v>46254.46875</v>
      </c>
      <c r="L20" s="15"/>
      <c r="M20">
        <v>32</v>
      </c>
      <c r="O20" t="s">
        <v>204</v>
      </c>
      <c r="P20" t="s">
        <v>631</v>
      </c>
      <c r="S20" t="s">
        <v>373</v>
      </c>
      <c r="T20" t="s">
        <v>386</v>
      </c>
      <c r="U20" t="s">
        <v>243</v>
      </c>
      <c r="V20" t="s">
        <v>7</v>
      </c>
      <c r="W20" t="s">
        <v>7</v>
      </c>
      <c r="X20" t="s">
        <v>7</v>
      </c>
      <c r="AA20" t="s">
        <v>241</v>
      </c>
      <c r="AB20" t="s">
        <v>373</v>
      </c>
      <c r="AD20" t="s">
        <v>7</v>
      </c>
    </row>
    <row r="21" spans="1:32" x14ac:dyDescent="0.3">
      <c r="A21" t="s">
        <v>354</v>
      </c>
      <c r="B21" t="s">
        <v>51</v>
      </c>
      <c r="C21" t="s">
        <v>261</v>
      </c>
      <c r="D21" t="s">
        <v>314</v>
      </c>
      <c r="E21" t="s">
        <v>1299</v>
      </c>
      <c r="F21" s="15">
        <v>46253.319699074076</v>
      </c>
      <c r="G21" t="s">
        <v>417</v>
      </c>
      <c r="H21">
        <v>32</v>
      </c>
      <c r="I21" t="s">
        <v>1300</v>
      </c>
      <c r="J21" s="15">
        <v>46253.518750000003</v>
      </c>
      <c r="K21" s="15">
        <v>46254.46875</v>
      </c>
      <c r="L21" s="15"/>
      <c r="M21">
        <v>32</v>
      </c>
      <c r="O21" t="s">
        <v>204</v>
      </c>
      <c r="P21" t="s">
        <v>631</v>
      </c>
      <c r="S21" t="s">
        <v>373</v>
      </c>
      <c r="T21" t="s">
        <v>386</v>
      </c>
      <c r="U21" t="s">
        <v>243</v>
      </c>
      <c r="V21" t="s">
        <v>7</v>
      </c>
      <c r="W21" t="s">
        <v>7</v>
      </c>
      <c r="X21" t="s">
        <v>7</v>
      </c>
      <c r="AA21" t="s">
        <v>241</v>
      </c>
      <c r="AB21" t="s">
        <v>373</v>
      </c>
      <c r="AD21" t="s">
        <v>7</v>
      </c>
    </row>
    <row r="22" spans="1:32" x14ac:dyDescent="0.3">
      <c r="A22" t="s">
        <v>354</v>
      </c>
      <c r="B22" t="s">
        <v>43</v>
      </c>
      <c r="C22" t="s">
        <v>105</v>
      </c>
      <c r="D22" t="s">
        <v>314</v>
      </c>
      <c r="E22" t="s">
        <v>1303</v>
      </c>
      <c r="F22" s="15">
        <v>46244.665532407409</v>
      </c>
      <c r="G22" t="s">
        <v>417</v>
      </c>
      <c r="H22">
        <v>3</v>
      </c>
      <c r="I22" t="s">
        <v>1304</v>
      </c>
      <c r="J22" s="15">
        <v>46246.388194444444</v>
      </c>
      <c r="K22" s="15">
        <v>46247.479166666664</v>
      </c>
      <c r="L22" s="15"/>
      <c r="M22">
        <v>3</v>
      </c>
      <c r="O22" t="s">
        <v>204</v>
      </c>
      <c r="P22" t="s">
        <v>631</v>
      </c>
      <c r="S22" t="s">
        <v>373</v>
      </c>
      <c r="T22" t="s">
        <v>386</v>
      </c>
      <c r="U22" t="s">
        <v>243</v>
      </c>
      <c r="V22" t="s">
        <v>354</v>
      </c>
      <c r="W22" t="s">
        <v>360</v>
      </c>
      <c r="X22" t="s">
        <v>243</v>
      </c>
      <c r="Y22">
        <v>48</v>
      </c>
      <c r="AA22" t="s">
        <v>67</v>
      </c>
      <c r="AB22" t="s">
        <v>373</v>
      </c>
      <c r="AD22" t="s">
        <v>220</v>
      </c>
      <c r="AE22">
        <v>1</v>
      </c>
      <c r="AF22">
        <v>1</v>
      </c>
    </row>
    <row r="23" spans="1:32" x14ac:dyDescent="0.3">
      <c r="A23" t="s">
        <v>354</v>
      </c>
      <c r="B23" t="s">
        <v>45</v>
      </c>
      <c r="C23" t="s">
        <v>68</v>
      </c>
      <c r="D23" t="s">
        <v>314</v>
      </c>
      <c r="E23" t="s">
        <v>1305</v>
      </c>
      <c r="F23" s="15">
        <v>46244.660208333335</v>
      </c>
      <c r="G23" t="s">
        <v>417</v>
      </c>
      <c r="H23">
        <v>25</v>
      </c>
      <c r="I23" t="s">
        <v>1306</v>
      </c>
      <c r="J23" s="15">
        <v>46245.366666666669</v>
      </c>
      <c r="K23" s="15">
        <v>46246.611111111109</v>
      </c>
      <c r="L23" s="15"/>
      <c r="M23">
        <v>25</v>
      </c>
      <c r="O23" t="s">
        <v>204</v>
      </c>
      <c r="P23" t="s">
        <v>631</v>
      </c>
      <c r="S23" t="s">
        <v>373</v>
      </c>
      <c r="T23" t="s">
        <v>386</v>
      </c>
      <c r="U23" t="s">
        <v>243</v>
      </c>
      <c r="V23" t="s">
        <v>354</v>
      </c>
      <c r="W23" t="s">
        <v>360</v>
      </c>
      <c r="X23" t="s">
        <v>243</v>
      </c>
      <c r="Y23">
        <v>48</v>
      </c>
      <c r="AA23" t="s">
        <v>67</v>
      </c>
      <c r="AB23" t="s">
        <v>373</v>
      </c>
      <c r="AD23" t="s">
        <v>220</v>
      </c>
      <c r="AE23">
        <v>2.5</v>
      </c>
      <c r="AF23">
        <v>1</v>
      </c>
    </row>
    <row r="24" spans="1:32" x14ac:dyDescent="0.3">
      <c r="A24" t="s">
        <v>354</v>
      </c>
      <c r="B24" t="s">
        <v>51</v>
      </c>
      <c r="C24" t="s">
        <v>261</v>
      </c>
      <c r="D24" t="s">
        <v>314</v>
      </c>
      <c r="E24" t="s">
        <v>1307</v>
      </c>
      <c r="F24" s="15">
        <v>46244.662893518522</v>
      </c>
      <c r="G24" t="s">
        <v>417</v>
      </c>
      <c r="H24">
        <v>25</v>
      </c>
      <c r="I24" t="s">
        <v>1308</v>
      </c>
      <c r="J24" s="15">
        <v>46245.432638888888</v>
      </c>
      <c r="K24" s="15">
        <v>46246.611111111109</v>
      </c>
      <c r="L24" s="15"/>
      <c r="M24">
        <v>25</v>
      </c>
      <c r="O24" t="s">
        <v>204</v>
      </c>
      <c r="P24" t="s">
        <v>631</v>
      </c>
      <c r="S24" t="s">
        <v>373</v>
      </c>
      <c r="T24" t="s">
        <v>386</v>
      </c>
      <c r="U24" t="s">
        <v>243</v>
      </c>
      <c r="V24" t="s">
        <v>7</v>
      </c>
      <c r="W24" t="s">
        <v>7</v>
      </c>
      <c r="X24" t="s">
        <v>7</v>
      </c>
      <c r="AA24" t="s">
        <v>241</v>
      </c>
      <c r="AB24" t="s">
        <v>373</v>
      </c>
      <c r="AD24" t="s">
        <v>7</v>
      </c>
      <c r="AF24">
        <v>0</v>
      </c>
    </row>
    <row r="25" spans="1:32" x14ac:dyDescent="0.3">
      <c r="A25" t="s">
        <v>354</v>
      </c>
      <c r="B25" t="s">
        <v>51</v>
      </c>
      <c r="C25" t="s">
        <v>261</v>
      </c>
      <c r="D25" t="s">
        <v>314</v>
      </c>
      <c r="E25" t="s">
        <v>1309</v>
      </c>
      <c r="F25" s="15">
        <v>46244.662442129629</v>
      </c>
      <c r="G25" t="s">
        <v>417</v>
      </c>
      <c r="H25">
        <v>25</v>
      </c>
      <c r="I25" t="s">
        <v>1308</v>
      </c>
      <c r="J25" s="15">
        <v>46245.432638888888</v>
      </c>
      <c r="K25" s="15">
        <v>46246.611111111109</v>
      </c>
      <c r="L25" s="15"/>
      <c r="M25">
        <v>25</v>
      </c>
      <c r="O25" t="s">
        <v>204</v>
      </c>
      <c r="P25" t="s">
        <v>631</v>
      </c>
      <c r="S25" t="s">
        <v>373</v>
      </c>
      <c r="T25" t="s">
        <v>386</v>
      </c>
      <c r="U25" t="s">
        <v>243</v>
      </c>
      <c r="V25" t="s">
        <v>7</v>
      </c>
      <c r="W25" t="s">
        <v>7</v>
      </c>
      <c r="X25" t="s">
        <v>7</v>
      </c>
      <c r="AA25" t="s">
        <v>241</v>
      </c>
      <c r="AB25" t="s">
        <v>373</v>
      </c>
      <c r="AD25" t="s">
        <v>7</v>
      </c>
    </row>
    <row r="26" spans="1:32" x14ac:dyDescent="0.3">
      <c r="A26" t="s">
        <v>354</v>
      </c>
      <c r="B26" t="s">
        <v>51</v>
      </c>
      <c r="C26" t="s">
        <v>261</v>
      </c>
      <c r="D26" t="s">
        <v>314</v>
      </c>
      <c r="E26" t="s">
        <v>1310</v>
      </c>
      <c r="F26" s="15">
        <v>46244.661898148152</v>
      </c>
      <c r="G26" t="s">
        <v>417</v>
      </c>
      <c r="H26">
        <v>25</v>
      </c>
      <c r="I26" t="s">
        <v>1308</v>
      </c>
      <c r="J26" s="15">
        <v>46245.432638888888</v>
      </c>
      <c r="K26" s="15">
        <v>46246.611111111109</v>
      </c>
      <c r="L26" s="15"/>
      <c r="M26">
        <v>25</v>
      </c>
      <c r="O26" t="s">
        <v>204</v>
      </c>
      <c r="P26" t="s">
        <v>631</v>
      </c>
      <c r="S26" t="s">
        <v>373</v>
      </c>
      <c r="T26" t="s">
        <v>386</v>
      </c>
      <c r="U26" t="s">
        <v>243</v>
      </c>
      <c r="V26" t="s">
        <v>7</v>
      </c>
      <c r="W26" t="s">
        <v>7</v>
      </c>
      <c r="X26" t="s">
        <v>7</v>
      </c>
      <c r="AA26" t="s">
        <v>241</v>
      </c>
      <c r="AB26" t="s">
        <v>373</v>
      </c>
      <c r="AD26" t="s">
        <v>7</v>
      </c>
    </row>
    <row r="27" spans="1:32" x14ac:dyDescent="0.3">
      <c r="A27" t="s">
        <v>354</v>
      </c>
      <c r="B27" t="s">
        <v>45</v>
      </c>
      <c r="C27" t="s">
        <v>68</v>
      </c>
      <c r="D27" t="s">
        <v>314</v>
      </c>
      <c r="E27" t="s">
        <v>1311</v>
      </c>
      <c r="F27" s="15">
        <v>46253.320972222224</v>
      </c>
      <c r="G27" t="s">
        <v>417</v>
      </c>
      <c r="H27">
        <v>25</v>
      </c>
      <c r="I27" t="s">
        <v>1312</v>
      </c>
      <c r="J27" s="15">
        <v>46253.515277777777</v>
      </c>
      <c r="K27" s="15">
        <v>46255.638888888891</v>
      </c>
      <c r="L27" s="15"/>
      <c r="M27">
        <v>25</v>
      </c>
      <c r="O27" t="s">
        <v>204</v>
      </c>
      <c r="P27" t="s">
        <v>630</v>
      </c>
      <c r="S27" t="s">
        <v>373</v>
      </c>
      <c r="T27" t="s">
        <v>386</v>
      </c>
      <c r="U27" t="s">
        <v>243</v>
      </c>
      <c r="V27" t="s">
        <v>354</v>
      </c>
      <c r="W27" t="s">
        <v>360</v>
      </c>
      <c r="X27" t="s">
        <v>243</v>
      </c>
      <c r="Y27">
        <v>48</v>
      </c>
      <c r="AA27" t="s">
        <v>67</v>
      </c>
      <c r="AB27" t="s">
        <v>373</v>
      </c>
      <c r="AD27" t="s">
        <v>220</v>
      </c>
      <c r="AE27">
        <v>2.5</v>
      </c>
      <c r="AF27">
        <v>1</v>
      </c>
    </row>
    <row r="28" spans="1:32" x14ac:dyDescent="0.3">
      <c r="A28" t="s">
        <v>354</v>
      </c>
      <c r="B28" t="s">
        <v>45</v>
      </c>
      <c r="C28" t="s">
        <v>68</v>
      </c>
      <c r="D28" t="s">
        <v>314</v>
      </c>
      <c r="E28" t="s">
        <v>1313</v>
      </c>
      <c r="F28" s="15">
        <v>46233.603067129632</v>
      </c>
      <c r="G28" t="s">
        <v>430</v>
      </c>
      <c r="H28">
        <v>50</v>
      </c>
      <c r="I28" t="s">
        <v>1314</v>
      </c>
      <c r="J28" s="15">
        <v>46233.630254629628</v>
      </c>
      <c r="K28" s="15">
        <v>46237.586805555555</v>
      </c>
      <c r="L28" s="15"/>
      <c r="M28">
        <v>50</v>
      </c>
      <c r="O28" t="s">
        <v>204</v>
      </c>
      <c r="P28" t="s">
        <v>631</v>
      </c>
      <c r="S28" t="s">
        <v>373</v>
      </c>
      <c r="T28" t="s">
        <v>386</v>
      </c>
      <c r="U28" t="s">
        <v>243</v>
      </c>
      <c r="V28" t="s">
        <v>354</v>
      </c>
      <c r="W28" t="s">
        <v>360</v>
      </c>
      <c r="X28" t="s">
        <v>243</v>
      </c>
      <c r="Y28">
        <v>48</v>
      </c>
      <c r="AA28" t="s">
        <v>67</v>
      </c>
      <c r="AB28" t="s">
        <v>373</v>
      </c>
      <c r="AD28" t="s">
        <v>220</v>
      </c>
      <c r="AE28">
        <v>5</v>
      </c>
      <c r="AF28">
        <v>1</v>
      </c>
    </row>
    <row r="29" spans="1:32" x14ac:dyDescent="0.3">
      <c r="A29" t="s">
        <v>354</v>
      </c>
      <c r="B29" t="s">
        <v>48</v>
      </c>
      <c r="C29" t="s">
        <v>68</v>
      </c>
      <c r="D29" t="s">
        <v>314</v>
      </c>
      <c r="E29" t="s">
        <v>1315</v>
      </c>
      <c r="F29" s="15">
        <v>46238.544641203705</v>
      </c>
      <c r="G29" t="s">
        <v>417</v>
      </c>
      <c r="H29">
        <v>3</v>
      </c>
      <c r="I29" t="s">
        <v>1316</v>
      </c>
      <c r="J29" s="15">
        <v>46238.632962962962</v>
      </c>
      <c r="K29" s="15">
        <v>46240.518055555556</v>
      </c>
      <c r="L29" s="15"/>
      <c r="M29">
        <v>3</v>
      </c>
      <c r="O29" t="s">
        <v>204</v>
      </c>
      <c r="P29" t="s">
        <v>631</v>
      </c>
      <c r="S29" t="s">
        <v>373</v>
      </c>
      <c r="T29" t="s">
        <v>386</v>
      </c>
      <c r="U29" t="s">
        <v>243</v>
      </c>
      <c r="V29" t="s">
        <v>354</v>
      </c>
      <c r="W29" t="s">
        <v>360</v>
      </c>
      <c r="X29" t="s">
        <v>243</v>
      </c>
      <c r="Y29">
        <v>48</v>
      </c>
      <c r="AA29" t="s">
        <v>90</v>
      </c>
      <c r="AB29" t="s">
        <v>373</v>
      </c>
      <c r="AD29" t="s">
        <v>220</v>
      </c>
      <c r="AE29">
        <v>1</v>
      </c>
      <c r="AF29">
        <v>1</v>
      </c>
    </row>
    <row r="30" spans="1:32" x14ac:dyDescent="0.3">
      <c r="A30" t="s">
        <v>354</v>
      </c>
      <c r="B30" t="s">
        <v>63</v>
      </c>
      <c r="C30" t="s">
        <v>95</v>
      </c>
      <c r="D30" t="s">
        <v>314</v>
      </c>
      <c r="E30" t="s">
        <v>1317</v>
      </c>
      <c r="F30" s="15">
        <v>46231.685798611114</v>
      </c>
      <c r="G30" t="s">
        <v>415</v>
      </c>
      <c r="H30">
        <v>1</v>
      </c>
      <c r="I30" t="s">
        <v>1318</v>
      </c>
      <c r="J30" s="15">
        <v>46232.496759259258</v>
      </c>
      <c r="K30" s="15">
        <v>46237.791666666664</v>
      </c>
      <c r="L30" s="15"/>
      <c r="M30">
        <v>1</v>
      </c>
      <c r="O30" t="s">
        <v>204</v>
      </c>
      <c r="P30" t="s">
        <v>631</v>
      </c>
      <c r="S30" t="s">
        <v>371</v>
      </c>
      <c r="T30" t="s">
        <v>360</v>
      </c>
      <c r="U30" t="s">
        <v>243</v>
      </c>
      <c r="V30" t="s">
        <v>7</v>
      </c>
      <c r="W30" t="s">
        <v>7</v>
      </c>
      <c r="X30" t="s">
        <v>7</v>
      </c>
      <c r="AA30" t="s">
        <v>96</v>
      </c>
      <c r="AB30" t="s">
        <v>371</v>
      </c>
      <c r="AC30">
        <v>200</v>
      </c>
      <c r="AD30" t="s">
        <v>228</v>
      </c>
      <c r="AE30">
        <v>1</v>
      </c>
      <c r="AF30">
        <v>11.1</v>
      </c>
    </row>
    <row r="31" spans="1:32" x14ac:dyDescent="0.3">
      <c r="A31" t="s">
        <v>354</v>
      </c>
      <c r="B31" t="s">
        <v>57</v>
      </c>
      <c r="C31" t="s">
        <v>117</v>
      </c>
      <c r="D31" t="s">
        <v>314</v>
      </c>
      <c r="E31" t="s">
        <v>1317</v>
      </c>
      <c r="F31" s="15">
        <v>46231.685798611114</v>
      </c>
      <c r="G31" t="s">
        <v>415</v>
      </c>
      <c r="H31">
        <v>1</v>
      </c>
      <c r="I31" t="s">
        <v>1318</v>
      </c>
      <c r="J31" s="15">
        <v>46232.496759259258</v>
      </c>
      <c r="K31" s="15">
        <v>46237.791666666664</v>
      </c>
      <c r="L31" s="15"/>
      <c r="M31">
        <v>1</v>
      </c>
      <c r="O31" t="s">
        <v>204</v>
      </c>
      <c r="P31" t="s">
        <v>631</v>
      </c>
      <c r="S31" t="s">
        <v>371</v>
      </c>
      <c r="T31" t="s">
        <v>360</v>
      </c>
      <c r="U31" t="s">
        <v>243</v>
      </c>
      <c r="V31" t="s">
        <v>7</v>
      </c>
      <c r="W31" t="s">
        <v>7</v>
      </c>
      <c r="X31" t="s">
        <v>7</v>
      </c>
      <c r="AA31" t="s">
        <v>127</v>
      </c>
      <c r="AB31" t="s">
        <v>371</v>
      </c>
      <c r="AC31">
        <v>200</v>
      </c>
      <c r="AD31" t="s">
        <v>236</v>
      </c>
      <c r="AE31">
        <v>1</v>
      </c>
    </row>
    <row r="32" spans="1:32" x14ac:dyDescent="0.3">
      <c r="A32" t="s">
        <v>354</v>
      </c>
      <c r="B32" t="s">
        <v>282</v>
      </c>
      <c r="C32" t="s">
        <v>195</v>
      </c>
      <c r="D32" t="s">
        <v>314</v>
      </c>
      <c r="E32" t="s">
        <v>1317</v>
      </c>
      <c r="F32" s="15">
        <v>46231.685798611114</v>
      </c>
      <c r="G32" t="s">
        <v>415</v>
      </c>
      <c r="H32">
        <v>109</v>
      </c>
      <c r="I32" t="s">
        <v>1318</v>
      </c>
      <c r="J32" s="15">
        <v>46232.496759259258</v>
      </c>
      <c r="K32" s="15">
        <v>46237.791666666664</v>
      </c>
      <c r="L32" s="15"/>
      <c r="M32">
        <v>109</v>
      </c>
      <c r="O32" t="s">
        <v>204</v>
      </c>
      <c r="P32" t="s">
        <v>630</v>
      </c>
      <c r="S32" t="s">
        <v>371</v>
      </c>
      <c r="T32" t="s">
        <v>360</v>
      </c>
      <c r="U32" t="s">
        <v>243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371</v>
      </c>
      <c r="AC32">
        <v>200</v>
      </c>
      <c r="AD32" t="s">
        <v>235</v>
      </c>
      <c r="AE32">
        <v>109</v>
      </c>
    </row>
    <row r="33" spans="1:32" x14ac:dyDescent="0.3">
      <c r="A33" t="s">
        <v>354</v>
      </c>
      <c r="B33" t="s">
        <v>57</v>
      </c>
      <c r="C33" t="s">
        <v>117</v>
      </c>
      <c r="D33" t="s">
        <v>314</v>
      </c>
      <c r="E33" t="s">
        <v>1319</v>
      </c>
      <c r="F33" s="15">
        <v>46227.492546296293</v>
      </c>
      <c r="G33" t="s">
        <v>419</v>
      </c>
      <c r="H33">
        <v>1</v>
      </c>
      <c r="I33" t="s">
        <v>1320</v>
      </c>
      <c r="J33" s="15">
        <v>46227.612233796295</v>
      </c>
      <c r="K33" s="15">
        <v>46233.329861111109</v>
      </c>
      <c r="L33" s="15"/>
      <c r="M33">
        <v>1</v>
      </c>
      <c r="O33" t="s">
        <v>204</v>
      </c>
      <c r="P33" t="s">
        <v>631</v>
      </c>
      <c r="S33" t="s">
        <v>371</v>
      </c>
      <c r="T33" t="s">
        <v>360</v>
      </c>
      <c r="U33" t="s">
        <v>243</v>
      </c>
      <c r="V33" t="s">
        <v>7</v>
      </c>
      <c r="W33" t="s">
        <v>7</v>
      </c>
      <c r="X33" t="s">
        <v>7</v>
      </c>
      <c r="AA33" t="s">
        <v>127</v>
      </c>
      <c r="AB33" t="s">
        <v>371</v>
      </c>
      <c r="AC33">
        <v>200</v>
      </c>
      <c r="AD33" t="s">
        <v>236</v>
      </c>
      <c r="AE33">
        <v>1</v>
      </c>
      <c r="AF33">
        <v>1</v>
      </c>
    </row>
    <row r="34" spans="1:32" x14ac:dyDescent="0.3">
      <c r="A34" t="s">
        <v>354</v>
      </c>
      <c r="B34" t="s">
        <v>282</v>
      </c>
      <c r="C34" t="s">
        <v>195</v>
      </c>
      <c r="D34" t="s">
        <v>314</v>
      </c>
      <c r="E34" t="s">
        <v>1319</v>
      </c>
      <c r="F34" s="15">
        <v>46227.492546296293</v>
      </c>
      <c r="G34" t="s">
        <v>419</v>
      </c>
      <c r="H34">
        <v>1</v>
      </c>
      <c r="I34" t="s">
        <v>1320</v>
      </c>
      <c r="J34" s="15">
        <v>46227.612233796295</v>
      </c>
      <c r="K34" s="15">
        <v>46233.329861111109</v>
      </c>
      <c r="L34" s="15"/>
      <c r="M34">
        <v>1</v>
      </c>
      <c r="O34" t="s">
        <v>204</v>
      </c>
      <c r="P34" t="s">
        <v>630</v>
      </c>
      <c r="S34" t="s">
        <v>371</v>
      </c>
      <c r="T34" t="s">
        <v>360</v>
      </c>
      <c r="U34" t="s">
        <v>243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371</v>
      </c>
      <c r="AC34">
        <v>200</v>
      </c>
      <c r="AD34" t="s">
        <v>235</v>
      </c>
      <c r="AE34">
        <v>1</v>
      </c>
    </row>
    <row r="35" spans="1:32" x14ac:dyDescent="0.3">
      <c r="A35" t="s">
        <v>354</v>
      </c>
      <c r="B35" t="s">
        <v>63</v>
      </c>
      <c r="C35" t="s">
        <v>95</v>
      </c>
      <c r="D35" t="s">
        <v>314</v>
      </c>
      <c r="E35" t="s">
        <v>1319</v>
      </c>
      <c r="F35" s="15">
        <v>46227.492546296293</v>
      </c>
      <c r="G35" t="s">
        <v>419</v>
      </c>
      <c r="H35">
        <v>1</v>
      </c>
      <c r="I35" t="s">
        <v>1320</v>
      </c>
      <c r="J35" s="15">
        <v>46227.612233796295</v>
      </c>
      <c r="K35" s="15">
        <v>46233.329861111109</v>
      </c>
      <c r="L35" s="15"/>
      <c r="M35">
        <v>1</v>
      </c>
      <c r="O35" t="s">
        <v>204</v>
      </c>
      <c r="P35" t="s">
        <v>631</v>
      </c>
      <c r="S35" t="s">
        <v>371</v>
      </c>
      <c r="T35" t="s">
        <v>360</v>
      </c>
      <c r="U35" t="s">
        <v>243</v>
      </c>
      <c r="V35" t="s">
        <v>7</v>
      </c>
      <c r="W35" t="s">
        <v>7</v>
      </c>
      <c r="X35" t="s">
        <v>7</v>
      </c>
      <c r="AA35" t="s">
        <v>96</v>
      </c>
      <c r="AB35" t="s">
        <v>371</v>
      </c>
      <c r="AC35">
        <v>200</v>
      </c>
      <c r="AD35" t="s">
        <v>228</v>
      </c>
      <c r="AE3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4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354</v>
      </c>
      <c r="B7" t="s">
        <v>45</v>
      </c>
      <c r="C7" t="s">
        <v>68</v>
      </c>
      <c r="D7" s="15">
        <v>46244.678773148145</v>
      </c>
      <c r="E7" t="s">
        <v>424</v>
      </c>
      <c r="F7">
        <v>25</v>
      </c>
      <c r="G7" s="15">
        <v>46246.395833333336</v>
      </c>
      <c r="H7" t="s">
        <v>374</v>
      </c>
      <c r="I7" t="s">
        <v>387</v>
      </c>
      <c r="J7" t="s">
        <v>243</v>
      </c>
      <c r="K7" t="s">
        <v>354</v>
      </c>
      <c r="L7" t="s">
        <v>360</v>
      </c>
      <c r="M7" t="s">
        <v>243</v>
      </c>
      <c r="N7">
        <v>3</v>
      </c>
      <c r="O7" t="s">
        <v>67</v>
      </c>
      <c r="P7" t="s">
        <v>374</v>
      </c>
      <c r="Q7" t="s">
        <v>220</v>
      </c>
      <c r="R7">
        <v>1</v>
      </c>
    </row>
    <row r="8" spans="1:18" x14ac:dyDescent="0.3">
      <c r="A8" t="s">
        <v>354</v>
      </c>
      <c r="B8" t="s">
        <v>45</v>
      </c>
      <c r="C8" t="s">
        <v>68</v>
      </c>
      <c r="D8" s="15">
        <v>46252.494293981479</v>
      </c>
      <c r="E8" t="s">
        <v>424</v>
      </c>
      <c r="F8">
        <v>25</v>
      </c>
      <c r="G8" s="15">
        <v>46253.423611111109</v>
      </c>
      <c r="H8" t="s">
        <v>374</v>
      </c>
      <c r="I8" t="s">
        <v>387</v>
      </c>
      <c r="J8" t="s">
        <v>243</v>
      </c>
      <c r="K8" t="s">
        <v>354</v>
      </c>
      <c r="L8" t="s">
        <v>360</v>
      </c>
      <c r="M8" t="s">
        <v>243</v>
      </c>
      <c r="N8">
        <v>3</v>
      </c>
      <c r="O8" t="s">
        <v>67</v>
      </c>
      <c r="P8" t="s">
        <v>374</v>
      </c>
      <c r="Q8" t="s">
        <v>220</v>
      </c>
      <c r="R8">
        <v>1</v>
      </c>
    </row>
    <row r="9" spans="1:18" x14ac:dyDescent="0.3">
      <c r="A9" t="s">
        <v>354</v>
      </c>
      <c r="B9" t="s">
        <v>45</v>
      </c>
      <c r="C9" t="s">
        <v>68</v>
      </c>
      <c r="D9" s="15">
        <v>46237.299120370371</v>
      </c>
      <c r="E9" t="s">
        <v>424</v>
      </c>
      <c r="F9">
        <v>20</v>
      </c>
      <c r="G9" s="15">
        <v>46239.371527777781</v>
      </c>
      <c r="H9" t="s">
        <v>374</v>
      </c>
      <c r="I9" t="s">
        <v>387</v>
      </c>
      <c r="J9" t="s">
        <v>243</v>
      </c>
      <c r="K9" t="s">
        <v>354</v>
      </c>
      <c r="L9" t="s">
        <v>360</v>
      </c>
      <c r="M9" t="s">
        <v>243</v>
      </c>
      <c r="N9">
        <v>3</v>
      </c>
      <c r="O9" t="s">
        <v>67</v>
      </c>
      <c r="P9" t="s">
        <v>374</v>
      </c>
      <c r="Q9" t="s">
        <v>220</v>
      </c>
      <c r="R9">
        <v>1</v>
      </c>
    </row>
    <row r="10" spans="1:18" x14ac:dyDescent="0.3">
      <c r="A10" t="s">
        <v>354</v>
      </c>
      <c r="B10" t="s">
        <v>43</v>
      </c>
      <c r="C10" t="s">
        <v>105</v>
      </c>
      <c r="D10" s="15">
        <v>46244.665532407409</v>
      </c>
      <c r="E10" t="s">
        <v>417</v>
      </c>
      <c r="F10">
        <v>3</v>
      </c>
      <c r="G10" s="15">
        <v>46247.479166666664</v>
      </c>
      <c r="H10" t="s">
        <v>373</v>
      </c>
      <c r="I10" t="s">
        <v>386</v>
      </c>
      <c r="J10" t="s">
        <v>243</v>
      </c>
      <c r="K10" t="s">
        <v>354</v>
      </c>
      <c r="L10" t="s">
        <v>360</v>
      </c>
      <c r="M10" t="s">
        <v>243</v>
      </c>
      <c r="N10">
        <v>48</v>
      </c>
      <c r="O10" t="s">
        <v>67</v>
      </c>
      <c r="P10" t="s">
        <v>373</v>
      </c>
      <c r="Q10" t="s">
        <v>220</v>
      </c>
      <c r="R10">
        <v>1</v>
      </c>
    </row>
    <row r="11" spans="1:18" x14ac:dyDescent="0.3">
      <c r="A11" t="s">
        <v>354</v>
      </c>
      <c r="B11" t="s">
        <v>45</v>
      </c>
      <c r="C11" t="s">
        <v>68</v>
      </c>
      <c r="D11" s="15">
        <v>46244.660208333335</v>
      </c>
      <c r="E11" t="s">
        <v>417</v>
      </c>
      <c r="F11">
        <v>25</v>
      </c>
      <c r="G11" s="15">
        <v>46246.611111111109</v>
      </c>
      <c r="H11" t="s">
        <v>373</v>
      </c>
      <c r="I11" t="s">
        <v>386</v>
      </c>
      <c r="J11" t="s">
        <v>243</v>
      </c>
      <c r="K11" t="s">
        <v>354</v>
      </c>
      <c r="L11" t="s">
        <v>360</v>
      </c>
      <c r="M11" t="s">
        <v>243</v>
      </c>
      <c r="N11">
        <v>48</v>
      </c>
      <c r="O11" t="s">
        <v>67</v>
      </c>
      <c r="P11" t="s">
        <v>373</v>
      </c>
      <c r="Q11" t="s">
        <v>220</v>
      </c>
      <c r="R11">
        <v>1</v>
      </c>
    </row>
    <row r="12" spans="1:18" x14ac:dyDescent="0.3">
      <c r="A12" t="s">
        <v>354</v>
      </c>
      <c r="B12" t="s">
        <v>45</v>
      </c>
      <c r="C12" t="s">
        <v>68</v>
      </c>
      <c r="D12" s="15">
        <v>46253.320972222224</v>
      </c>
      <c r="E12" t="s">
        <v>417</v>
      </c>
      <c r="F12">
        <v>25</v>
      </c>
      <c r="G12" s="15">
        <v>46255.638888888891</v>
      </c>
      <c r="H12" t="s">
        <v>373</v>
      </c>
      <c r="I12" t="s">
        <v>386</v>
      </c>
      <c r="J12" t="s">
        <v>243</v>
      </c>
      <c r="K12" t="s">
        <v>354</v>
      </c>
      <c r="L12" t="s">
        <v>360</v>
      </c>
      <c r="M12" t="s">
        <v>243</v>
      </c>
      <c r="N12">
        <v>48</v>
      </c>
      <c r="O12" t="s">
        <v>67</v>
      </c>
      <c r="P12" t="s">
        <v>373</v>
      </c>
      <c r="Q12" t="s">
        <v>220</v>
      </c>
      <c r="R12">
        <v>1</v>
      </c>
    </row>
    <row r="13" spans="1:18" x14ac:dyDescent="0.3">
      <c r="A13" t="s">
        <v>354</v>
      </c>
      <c r="B13" t="s">
        <v>45</v>
      </c>
      <c r="C13" t="s">
        <v>68</v>
      </c>
      <c r="D13" s="15">
        <v>46233.603067129632</v>
      </c>
      <c r="E13" t="s">
        <v>430</v>
      </c>
      <c r="F13">
        <v>50</v>
      </c>
      <c r="G13" s="15">
        <v>46237.586805555555</v>
      </c>
      <c r="H13" t="s">
        <v>373</v>
      </c>
      <c r="I13" t="s">
        <v>386</v>
      </c>
      <c r="J13" t="s">
        <v>243</v>
      </c>
      <c r="K13" t="s">
        <v>354</v>
      </c>
      <c r="L13" t="s">
        <v>360</v>
      </c>
      <c r="M13" t="s">
        <v>243</v>
      </c>
      <c r="N13">
        <v>48</v>
      </c>
      <c r="O13" t="s">
        <v>67</v>
      </c>
      <c r="P13" t="s">
        <v>373</v>
      </c>
      <c r="Q13" t="s">
        <v>220</v>
      </c>
      <c r="R13">
        <v>1</v>
      </c>
    </row>
    <row r="14" spans="1:18" x14ac:dyDescent="0.3">
      <c r="A14" t="s">
        <v>354</v>
      </c>
      <c r="B14" t="s">
        <v>48</v>
      </c>
      <c r="C14" t="s">
        <v>68</v>
      </c>
      <c r="D14" s="15">
        <v>46238.544641203705</v>
      </c>
      <c r="E14" t="s">
        <v>417</v>
      </c>
      <c r="F14">
        <v>3</v>
      </c>
      <c r="G14" s="15">
        <v>46240.518055555556</v>
      </c>
      <c r="H14" t="s">
        <v>373</v>
      </c>
      <c r="I14" t="s">
        <v>386</v>
      </c>
      <c r="J14" t="s">
        <v>243</v>
      </c>
      <c r="K14" t="s">
        <v>354</v>
      </c>
      <c r="L14" t="s">
        <v>360</v>
      </c>
      <c r="M14" t="s">
        <v>243</v>
      </c>
      <c r="N14">
        <v>48</v>
      </c>
      <c r="O14" t="s">
        <v>90</v>
      </c>
      <c r="P14" t="s">
        <v>373</v>
      </c>
      <c r="Q14" t="s">
        <v>220</v>
      </c>
      <c r="R14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28" t="s">
        <v>807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30"/>
      <c r="Q2" s="56"/>
    </row>
    <row r="3" spans="1:26" ht="14.25" customHeight="1" thickTop="1" thickBot="1" x14ac:dyDescent="0.35">
      <c r="B3" s="231" t="s">
        <v>808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30"/>
      <c r="Q3" s="57"/>
      <c r="R3" s="56"/>
    </row>
    <row r="4" spans="1:26" ht="14.25" customHeight="1" thickTop="1" x14ac:dyDescent="0.3">
      <c r="B4" s="232" t="s">
        <v>875</v>
      </c>
      <c r="C4" s="233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34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36" t="s">
        <v>877</v>
      </c>
      <c r="C5" s="235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35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36" t="s">
        <v>878</v>
      </c>
      <c r="C6" s="235"/>
      <c r="D6" s="237" t="s">
        <v>852</v>
      </c>
      <c r="E6" s="235"/>
      <c r="F6" s="235"/>
      <c r="G6" s="235"/>
      <c r="H6" s="235"/>
      <c r="I6" s="63" t="s">
        <v>814</v>
      </c>
      <c r="J6" s="62" t="s">
        <v>853</v>
      </c>
      <c r="K6" s="62"/>
      <c r="L6" s="239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40"/>
      <c r="C7" s="238"/>
      <c r="D7" s="238"/>
      <c r="E7" s="238"/>
      <c r="F7" s="238"/>
      <c r="G7" s="238"/>
      <c r="H7" s="238"/>
      <c r="I7" s="68" t="s">
        <v>816</v>
      </c>
      <c r="J7" s="182" t="s">
        <v>1914</v>
      </c>
      <c r="K7" s="69"/>
      <c r="L7" s="238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41" t="s">
        <v>0</v>
      </c>
      <c r="E10" s="242"/>
      <c r="F10" s="242"/>
      <c r="G10" s="242"/>
      <c r="H10" s="243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23" t="s">
        <v>855</v>
      </c>
      <c r="F12" s="224"/>
      <c r="G12" s="224"/>
      <c r="H12" s="224"/>
      <c r="I12" s="89"/>
      <c r="J12" s="90"/>
      <c r="K12" s="91"/>
      <c r="L12" s="92"/>
      <c r="M12" s="93"/>
      <c r="N12" s="225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SUMIF(ARM_IRON_LT1_RJ[Linha de serviço PPU], D12, ARM_IRON_LT1_RJ[QUA])</f>
        <v>183924</v>
      </c>
      <c r="K13" s="99">
        <f>J13*$N$5</f>
        <v>174727.8</v>
      </c>
      <c r="L13" s="100">
        <f>VLOOKUP(D12,PPU_IRON_LT1[[Linha de Serviço]:[P. Unitário (R$)]],4,0)</f>
        <v>0.6</v>
      </c>
      <c r="M13" s="101">
        <f>J13*L13</f>
        <v>110354.4</v>
      </c>
      <c r="N13" s="226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ARM_IRON_LT1_RJ[Linha de serviço PPU], D12, ARM_IRON_LT1_RJ[QUAm-1])</f>
        <v>142523</v>
      </c>
      <c r="E14" s="104">
        <f>SUMIF(  ARM_IRON_LT1_RJ[Linha de serviço PPU], D12, ARM_IRON_LT1_RJ[QBm])</f>
        <v>0</v>
      </c>
      <c r="F14" s="104">
        <f>SUMIF(  ARM_IRON_LT1_RJ[Linha de serviço PPU], D12, ARM_IRON_LT1_RJ[QDm])</f>
        <v>0</v>
      </c>
      <c r="G14" s="105">
        <f>SUMIF(  ARM_IRON_LT1_RJ[Linha de serviço PPU], D12, ARM_IRON_LT1_RJ[QNm])</f>
        <v>41401</v>
      </c>
      <c r="H14" s="106">
        <f>(D14-E14-F14)+G14</f>
        <v>183924</v>
      </c>
      <c r="I14" s="107"/>
      <c r="J14" s="108"/>
      <c r="K14" s="109"/>
      <c r="L14" s="110"/>
      <c r="M14" s="111"/>
      <c r="N14" s="227"/>
      <c r="Q14" s="56"/>
    </row>
    <row r="15" spans="1:26" ht="15" customHeight="1" x14ac:dyDescent="0.3">
      <c r="A15" s="53"/>
      <c r="B15" s="53"/>
      <c r="C15" s="87"/>
      <c r="D15" s="88" t="s">
        <v>215</v>
      </c>
      <c r="E15" s="223" t="s">
        <v>856</v>
      </c>
      <c r="F15" s="224"/>
      <c r="G15" s="224"/>
      <c r="H15" s="224"/>
      <c r="I15" s="112"/>
      <c r="J15" s="113"/>
      <c r="K15" s="91"/>
      <c r="L15" s="114"/>
      <c r="M15" s="115"/>
      <c r="N15" s="225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SUMIF(ARM_IRON_LT1_RJ[Linha de serviço PPU], D15, ARM_IRON_LT1_RJ[QUA])</f>
        <v>110</v>
      </c>
      <c r="K16" s="99">
        <f>J16*N5</f>
        <v>104.5</v>
      </c>
      <c r="L16" s="100">
        <f>VLOOKUP(D15,PPU_IRON_LT1[[Linha de Serviço]:[P. Unitário (R$)]],4,0)</f>
        <v>3.55</v>
      </c>
      <c r="M16" s="101">
        <f>J16*L16</f>
        <v>390.5</v>
      </c>
      <c r="N16" s="226"/>
      <c r="Q16" s="56"/>
    </row>
    <row r="17" spans="1:17" ht="14.25" customHeight="1" x14ac:dyDescent="0.3">
      <c r="A17" s="53"/>
      <c r="B17" s="53"/>
      <c r="C17" s="95"/>
      <c r="D17" s="103">
        <f>SUMIF(  ARM_IRON_LT1_RJ[Linha de serviço PPU], D15, ARM_IRON_LT1_RJ[QUAm-1])</f>
        <v>9</v>
      </c>
      <c r="E17" s="104">
        <f>SUMIF(  ARM_IRON_LT1_RJ[Linha de serviço PPU], D15, ARM_IRON_LT1_RJ[QBm])</f>
        <v>0</v>
      </c>
      <c r="F17" s="104">
        <f>SUMIF(  ARM_IRON_LT1_RJ[Linha de serviço PPU], D15, ARM_IRON_LT1_RJ[QDm])</f>
        <v>0</v>
      </c>
      <c r="G17" s="105">
        <f>SUMIF(  ARM_IRON_LT1_RJ[Linha de serviço PPU], D15, ARM_IRON_LT1_RJ[QNm])</f>
        <v>101</v>
      </c>
      <c r="H17" s="106">
        <f>(D17-E17-F17)+G17</f>
        <v>110</v>
      </c>
      <c r="I17" s="107"/>
      <c r="J17" s="108"/>
      <c r="K17" s="109"/>
      <c r="L17" s="110"/>
      <c r="M17" s="111"/>
      <c r="N17" s="227"/>
      <c r="Q17" s="56"/>
    </row>
    <row r="18" spans="1:17" ht="15" customHeight="1" x14ac:dyDescent="0.3">
      <c r="A18" s="53"/>
      <c r="B18" s="53"/>
      <c r="C18" s="87"/>
      <c r="D18" s="88" t="s">
        <v>216</v>
      </c>
      <c r="E18" s="223" t="s">
        <v>857</v>
      </c>
      <c r="F18" s="224"/>
      <c r="G18" s="224"/>
      <c r="H18" s="224"/>
      <c r="I18" s="112"/>
      <c r="J18" s="113"/>
      <c r="K18" s="91"/>
      <c r="M18" s="115"/>
      <c r="N18" s="225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SUMIF(ARM_IRON_LT1_RJ[Linha de serviço PPU], D18, ARM_IRON_LT1_RJ[QUA])</f>
        <v>14647</v>
      </c>
      <c r="K19" s="99">
        <f>J19*N5</f>
        <v>13914.65</v>
      </c>
      <c r="L19" s="100">
        <f>VLOOKUP(D18,PPU_IRON_LT1[[Linha de Serviço]:[P. Unitário (R$)]],4,0)</f>
        <v>0.74</v>
      </c>
      <c r="M19" s="101">
        <f>J19*L19</f>
        <v>10838.78</v>
      </c>
      <c r="N19" s="226"/>
      <c r="Q19" s="56"/>
    </row>
    <row r="20" spans="1:17" ht="14.25" customHeight="1" x14ac:dyDescent="0.3">
      <c r="A20" s="53"/>
      <c r="B20" s="53"/>
      <c r="C20" s="95"/>
      <c r="D20" s="103">
        <f>SUMIF(  ARM_IRON_LT1_RJ[Linha de serviço PPU], D18, ARM_IRON_LT1_RJ[QUAm-1])</f>
        <v>14647</v>
      </c>
      <c r="E20" s="104">
        <f>SUMIF(  ARM_IRON_LT1_RJ[Linha de serviço PPU], D18, ARM_IRON_LT1_RJ[QBm])</f>
        <v>0</v>
      </c>
      <c r="F20" s="104">
        <f>SUMIF(  ARM_IRON_LT1_RJ[Linha de serviço PPU], D18, ARM_IRON_LT1_RJ[QDm])</f>
        <v>0</v>
      </c>
      <c r="G20" s="105">
        <f>SUMIF(  ARM_IRON_LT1_RJ[Linha de serviço PPU], D18, ARM_IRON_LT1_RJ[QNm])</f>
        <v>0</v>
      </c>
      <c r="H20" s="106">
        <f>(D20-E20-F20)+G20</f>
        <v>14647</v>
      </c>
      <c r="I20" s="107"/>
      <c r="J20" s="108"/>
      <c r="K20" s="109"/>
      <c r="L20" s="110"/>
      <c r="M20" s="111"/>
      <c r="N20" s="227"/>
      <c r="Q20" s="56"/>
    </row>
    <row r="21" spans="1:17" ht="15" customHeight="1" x14ac:dyDescent="0.3">
      <c r="A21" s="53"/>
      <c r="B21" s="53"/>
      <c r="C21" s="87"/>
      <c r="D21" s="88" t="s">
        <v>217</v>
      </c>
      <c r="E21" s="223" t="s">
        <v>858</v>
      </c>
      <c r="F21" s="224"/>
      <c r="G21" s="224"/>
      <c r="H21" s="224"/>
      <c r="I21" s="112"/>
      <c r="J21" s="113"/>
      <c r="K21" s="91"/>
      <c r="L21" s="114"/>
      <c r="M21" s="115"/>
      <c r="N21" s="225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SUMIF(ARM_IRON_LT1_RJ[Linha de serviço PPU], D21, ARM_IRON_LT1_RJ[QUA])</f>
        <v>17</v>
      </c>
      <c r="K22" s="99">
        <f>J22*N5</f>
        <v>16.149999999999999</v>
      </c>
      <c r="L22" s="100">
        <f>VLOOKUP(D21,PPU_IRON_LT1[[Linha de Serviço]:[P. Unitário (R$)]],4,0)</f>
        <v>56.11</v>
      </c>
      <c r="M22" s="101">
        <f>J22*L22</f>
        <v>953.87</v>
      </c>
      <c r="N22" s="226"/>
      <c r="Q22" s="56"/>
    </row>
    <row r="23" spans="1:17" ht="14.25" customHeight="1" x14ac:dyDescent="0.3">
      <c r="A23" s="53"/>
      <c r="B23" s="53"/>
      <c r="C23" s="95"/>
      <c r="D23" s="103">
        <f>SUMIF(  ARM_IRON_LT1_RJ[Linha de serviço PPU], D21, ARM_IRON_LT1_RJ[QUAm-1])</f>
        <v>17</v>
      </c>
      <c r="E23" s="104">
        <f>SUMIF(  ARM_IRON_LT1_RJ[Linha de serviço PPU], D21, ARM_IRON_LT1_RJ[QBm])</f>
        <v>0</v>
      </c>
      <c r="F23" s="104">
        <f>SUMIF(  ARM_IRON_LT1_RJ[Linha de serviço PPU], D21, ARM_IRON_LT1_RJ[QDm])</f>
        <v>0</v>
      </c>
      <c r="G23" s="105">
        <f>SUMIF(  ARM_IRON_LT1_RJ[Linha de serviço PPU], D21, ARM_IRON_LT1_RJ[QNm])</f>
        <v>0</v>
      </c>
      <c r="H23" s="106">
        <f>(D23-E23-F23)+G23</f>
        <v>17</v>
      </c>
      <c r="I23" s="107"/>
      <c r="J23" s="108"/>
      <c r="K23" s="109"/>
      <c r="L23" s="110"/>
      <c r="M23" s="111"/>
      <c r="N23" s="227"/>
      <c r="Q23" s="56"/>
    </row>
    <row r="24" spans="1:17" ht="15" customHeight="1" x14ac:dyDescent="0.3">
      <c r="A24" s="53"/>
      <c r="B24" s="53"/>
      <c r="C24" s="87"/>
      <c r="D24" s="88" t="s">
        <v>218</v>
      </c>
      <c r="E24" s="223" t="s">
        <v>859</v>
      </c>
      <c r="F24" s="224"/>
      <c r="G24" s="224"/>
      <c r="H24" s="224"/>
      <c r="I24" s="112"/>
      <c r="J24" s="113"/>
      <c r="K24" s="91"/>
      <c r="L24" s="114"/>
      <c r="M24" s="115"/>
      <c r="N24" s="225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SUMIF(ARM_IRON_LT1_RJ[Linha de serviço PPU], D24, ARM_IRON_LT1_RJ[QUA])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26"/>
      <c r="Q25" s="56"/>
    </row>
    <row r="26" spans="1:17" ht="14.25" customHeight="1" x14ac:dyDescent="0.3">
      <c r="A26" s="53"/>
      <c r="B26" s="53"/>
      <c r="C26" s="95"/>
      <c r="D26" s="103">
        <f>SUMIF(  ARM_IRON_LT1_RJ[Linha de serviço PPU], D24, ARM_IRON_LT1_RJ[QUAm-1])</f>
        <v>0</v>
      </c>
      <c r="E26" s="104">
        <f>SUMIF(  ARM_IRON_LT1_RJ[Linha de serviço PPU], D24, ARM_IRON_LT1_RJ[QBm])</f>
        <v>0</v>
      </c>
      <c r="F26" s="104">
        <f>SUMIF(  ARM_IRON_LT1_RJ[Linha de serviço PPU], D24, ARM_IRON_LT1_RJ[QDm])</f>
        <v>0</v>
      </c>
      <c r="G26" s="105">
        <f>SUMIF(  ARM_IRON_LT1_RJ[Linha de serviço PPU], D24, ARM_IRON_LT1_RJ[QNm])</f>
        <v>0</v>
      </c>
      <c r="H26" s="106">
        <f>(D26-E26-F26)+G26</f>
        <v>0</v>
      </c>
      <c r="I26" s="107"/>
      <c r="J26" s="108"/>
      <c r="K26" s="109"/>
      <c r="L26" s="110"/>
      <c r="M26" s="111"/>
      <c r="N26" s="227"/>
      <c r="Q26" s="56"/>
    </row>
    <row r="27" spans="1:17" ht="15" customHeight="1" x14ac:dyDescent="0.3">
      <c r="A27" s="53"/>
      <c r="B27" s="53"/>
      <c r="C27" s="87"/>
      <c r="D27" s="88" t="s">
        <v>219</v>
      </c>
      <c r="E27" s="223" t="s">
        <v>860</v>
      </c>
      <c r="F27" s="224"/>
      <c r="G27" s="224"/>
      <c r="H27" s="224"/>
      <c r="I27" s="118"/>
      <c r="J27" s="119"/>
      <c r="K27" s="99"/>
      <c r="L27" s="100"/>
      <c r="M27" s="101"/>
      <c r="N27" s="225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SUMIF(ARM_IRON_LT1_RJ[Linha de serviço PPU], D27, ARM_IRON_LT1_RJ[QUA])</f>
        <v>5193</v>
      </c>
      <c r="K28" s="99">
        <f>J28*N5</f>
        <v>4933.3499999999995</v>
      </c>
      <c r="L28" s="100">
        <f>VLOOKUP(D27,PPU_IRON_LT1[[Linha de Serviço]:[P. Unitário (R$)]],4,0)</f>
        <v>0.08</v>
      </c>
      <c r="M28" s="101">
        <f>J28*L28</f>
        <v>415.44</v>
      </c>
      <c r="N28" s="226"/>
      <c r="Q28" s="56"/>
    </row>
    <row r="29" spans="1:17" ht="14.25" customHeight="1" x14ac:dyDescent="0.3">
      <c r="A29" s="53"/>
      <c r="B29" s="53"/>
      <c r="C29" s="95"/>
      <c r="D29" s="103">
        <f>SUMIF(  ARM_IRON_LT1_RJ[Linha de serviço PPU], D27, ARM_IRON_LT1_RJ[QUAm-1])</f>
        <v>5193</v>
      </c>
      <c r="E29" s="104">
        <f>SUMIF(  ARM_IRON_LT1_RJ[Linha de serviço PPU], D27, ARM_IRON_LT1_RJ[QBm])</f>
        <v>0</v>
      </c>
      <c r="F29" s="104">
        <f>SUMIF(  ARM_IRON_LT1_RJ[Linha de serviço PPU], D27, ARM_IRON_LT1_RJ[QDm])</f>
        <v>0</v>
      </c>
      <c r="G29" s="105">
        <f>SUMIF(  ARM_IRON_LT1_RJ[Linha de serviço PPU], D27, ARM_IRON_LT1_RJ[QNm])</f>
        <v>0</v>
      </c>
      <c r="H29" s="106">
        <f>(D29-E29-F29)+G29</f>
        <v>5193</v>
      </c>
      <c r="I29" s="107"/>
      <c r="J29" s="119"/>
      <c r="K29" s="109"/>
      <c r="L29" s="100"/>
      <c r="M29" s="111"/>
      <c r="N29" s="227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47" t="s">
        <v>861</v>
      </c>
      <c r="F30" s="247"/>
      <c r="G30" s="247"/>
      <c r="H30" s="248"/>
      <c r="I30" s="174" t="s">
        <v>90</v>
      </c>
      <c r="J30" s="178">
        <f>SUMIF(DADOS_IRON_LT1_RJ[Linha de serviço PPU], D30, DADOS_IRON_LT1_RJ[QExecAgrupado])</f>
        <v>53.23</v>
      </c>
      <c r="K30" s="176">
        <f>J30*N5</f>
        <v>50.568499999999993</v>
      </c>
      <c r="L30" s="172">
        <f>VLOOKUP(D30,PPU_IRON_LT1[[Linha de Serviço]:[P. Unitário (R$)]],4,0)</f>
        <v>125.89</v>
      </c>
      <c r="M30" s="170">
        <f t="shared" ref="M30:M36" si="0">L30*J30</f>
        <v>6701.1246999999994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75" t="s">
        <v>90</v>
      </c>
      <c r="J31" s="178">
        <f>SUMIF(DADOS_IRON_LT1_RJ[Linha de serviço PPU], D31, DADOS_IRON_LT1_RJ[QExecAgrupado])</f>
        <v>4</v>
      </c>
      <c r="K31" s="176">
        <f>J31*N5</f>
        <v>3.8</v>
      </c>
      <c r="L31" s="172">
        <f>VLOOKUP(D31,PPU_IRON_LT1[[Linha de Serviço]:[P. Unitário (R$)]],4,0)</f>
        <v>200</v>
      </c>
      <c r="M31" s="170">
        <f t="shared" si="0"/>
        <v>800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75" t="s">
        <v>822</v>
      </c>
      <c r="J32" s="178">
        <f>SUM(DADOS_IRON_LT1_RJ[KM Adicional])</f>
        <v>1405</v>
      </c>
      <c r="K32" s="176">
        <f>J32*N5</f>
        <v>1334.75</v>
      </c>
      <c r="L32" s="172">
        <f>VLOOKUP(D32,PPU_IRON_LT1[[Linha de Serviço]:[P. Unitário (R$)]],4,0)</f>
        <v>0.5</v>
      </c>
      <c r="M32" s="170">
        <f t="shared" si="0"/>
        <v>702.5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44" t="s">
        <v>13</v>
      </c>
      <c r="F33" s="245"/>
      <c r="G33" s="245"/>
      <c r="H33" s="246"/>
      <c r="I33" s="175" t="s">
        <v>823</v>
      </c>
      <c r="J33" s="178">
        <f>SUMIF(DADOS_IRON_LT1_RJ[Linha de serviço PPU], D33, DADOS_IRON_LT1_RJ[QExecAgrupado])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44" t="s">
        <v>15</v>
      </c>
      <c r="F34" s="245"/>
      <c r="G34" s="245"/>
      <c r="H34" s="246"/>
      <c r="I34" s="175" t="s">
        <v>823</v>
      </c>
      <c r="J34" s="178">
        <f>SUMIF(DADOS_IRON_LT1_RJ[Linha de serviço PPU], D34, DADOS_IRON_LT1_RJ[QExecAgrupado])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44" t="s">
        <v>865</v>
      </c>
      <c r="F35" s="245"/>
      <c r="G35" s="245"/>
      <c r="H35" s="246"/>
      <c r="I35" s="175" t="s">
        <v>108</v>
      </c>
      <c r="J35" s="178">
        <f>SUMIF(DADOS_IRON_LT1_RJ[Linha de serviço PPU], D35, DADOS_IRON_LT1_RJ[QExecAgrupado])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44" t="s">
        <v>866</v>
      </c>
      <c r="F36" s="245"/>
      <c r="G36" s="245"/>
      <c r="H36" s="246"/>
      <c r="I36" s="175" t="s">
        <v>67</v>
      </c>
      <c r="J36" s="178">
        <f>SUMIF(DADOS_IRON_LT1_RJ[Linha de serviço PPU], D36, DADOS_IRON_LT1_RJ[QExecAgrupado])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9" t="s">
        <v>824</v>
      </c>
      <c r="E37" s="250"/>
      <c r="F37" s="250"/>
      <c r="G37" s="250"/>
      <c r="H37" s="250"/>
      <c r="I37" s="127"/>
      <c r="J37" s="183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75" t="s">
        <v>868</v>
      </c>
      <c r="J38" s="178">
        <f>SUMIF(DADOS_IRON_LT1_RJ[Linha de serviço PPU], D38, DADOS_IRON_LT1_RJ[QExec])</f>
        <v>369</v>
      </c>
      <c r="K38" s="177">
        <f>J38*N7</f>
        <v>354.24</v>
      </c>
      <c r="L38" s="172">
        <f>VLOOKUP(D38,PPU_IRON_LT1[[Linha de Serviço]:[P. Unitário (R$)]],4,0)</f>
        <v>0.44</v>
      </c>
      <c r="M38" s="171">
        <f t="shared" ref="M38:M47" si="1">J38*L38</f>
        <v>162.36000000000001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51" t="s">
        <v>869</v>
      </c>
      <c r="F39" s="251"/>
      <c r="G39" s="251"/>
      <c r="H39" s="251"/>
      <c r="I39" s="175" t="s">
        <v>67</v>
      </c>
      <c r="J39" s="178">
        <f>SUMIF(DADOS_IRON_LT1_RJ[Linha de serviço PPU], D39, DADOS_IRON_LT1_RJ[QExec])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75" t="s">
        <v>122</v>
      </c>
      <c r="J40" s="178">
        <f>SUMIF(DADOS_IRON_LT1_RJ[Linha de serviço PPU], D40, DADOS_IRON_LT1_RJ[QExec])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75" t="s">
        <v>122</v>
      </c>
      <c r="J41" s="178">
        <f>SUMIF(DADOS_IRON_LT1_RJ[Linha de serviço PPU], D41, DADOS_IRON_LT1_RJ[QExec])</f>
        <v>28</v>
      </c>
      <c r="K41" s="177">
        <f>J41*N7</f>
        <v>26.88</v>
      </c>
      <c r="L41" s="172">
        <f>VLOOKUP(D41,PPU_IRON_LT1[[Linha de Serviço]:[P. Unitário (R$)]],4,0)</f>
        <v>0.06</v>
      </c>
      <c r="M41" s="171">
        <f t="shared" si="1"/>
        <v>1.68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75" t="s">
        <v>122</v>
      </c>
      <c r="J42" s="178">
        <f>SUMIF(DADOS_IRON_LT1_RJ[Linha de serviço PPU], D42, DADOS_IRON_LT1_RJ[QExec])</f>
        <v>51643</v>
      </c>
      <c r="K42" s="177">
        <f>J42*N7</f>
        <v>49577.279999999999</v>
      </c>
      <c r="L42" s="172">
        <f>VLOOKUP(D42,PPU_IRON_LT1[[Linha de Serviço]:[P. Unitário (R$)]],4,0)</f>
        <v>0.1</v>
      </c>
      <c r="M42" s="171">
        <f t="shared" si="1"/>
        <v>5164.3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75" t="s">
        <v>873</v>
      </c>
      <c r="J43" s="178">
        <f>SUMIF(DADOS_IRON_LT1_RJ[Linha de serviço PPU], D43, DADOS_IRON_LT1_RJ[QExec])</f>
        <v>78.7</v>
      </c>
      <c r="K43" s="177">
        <f>J43*N7</f>
        <v>75.552000000000007</v>
      </c>
      <c r="L43" s="172">
        <f>VLOOKUP(D43,PPU_IRON_LT1[[Linha de Serviço]:[P. Unitário (R$)]],4,0)</f>
        <v>0.23</v>
      </c>
      <c r="M43" s="171">
        <f t="shared" si="1"/>
        <v>18.101000000000003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75" t="s">
        <v>92</v>
      </c>
      <c r="J44" s="178">
        <f>SUMIF(DADOS_IRON_LT1_RJ[Linha de serviço PPU], D44, DADOS_IRON_LT1_RJ[QExec])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75" t="s">
        <v>92</v>
      </c>
      <c r="J45" s="178">
        <f>SUMIF(DADOS_IRON_LT1_RJ[Linha de serviço PPU], D45, DADOS_IRON_LT1_RJ[QExec])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75" t="s">
        <v>92</v>
      </c>
      <c r="J46" s="178">
        <f>SUMIF(DADOS_IRON_LT1_RJ[Linha de serviço PPU], D46, DADOS_IRON_LT1_RJ[QExec])</f>
        <v>796</v>
      </c>
      <c r="K46" s="177">
        <f>J46*N7</f>
        <v>764.16</v>
      </c>
      <c r="L46" s="172">
        <f>VLOOKUP(D46,PPU_IRON_LT1[[Linha de Serviço]:[P. Unitário (R$)]],4,0)</f>
        <v>11.72</v>
      </c>
      <c r="M46" s="171">
        <f t="shared" si="1"/>
        <v>9329.1200000000008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24" t="s">
        <v>34</v>
      </c>
      <c r="F47" s="224"/>
      <c r="G47" s="224"/>
      <c r="H47" s="224"/>
      <c r="I47" s="175" t="s">
        <v>92</v>
      </c>
      <c r="J47" s="178">
        <f>SUMIF(DADOS_IRON_LT1_RJ[Linha de serviço PPU], D47, DADOS_IRON_LT1_RJ[QExec])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52" t="s">
        <v>825</v>
      </c>
      <c r="D48" s="253"/>
      <c r="E48" s="253"/>
      <c r="F48" s="253"/>
      <c r="G48" s="253"/>
      <c r="H48" s="253"/>
      <c r="I48" s="243"/>
      <c r="J48" s="132"/>
      <c r="K48" s="132"/>
      <c r="L48" s="132"/>
      <c r="M48" s="133">
        <f>SUM(M12:M47)</f>
        <v>145832.17569999993</v>
      </c>
      <c r="N48" s="123"/>
      <c r="Q48" s="56"/>
    </row>
    <row r="49" spans="1:17" ht="14.25" customHeight="1" x14ac:dyDescent="0.3">
      <c r="A49" s="53"/>
      <c r="B49" s="53"/>
      <c r="C49" s="254" t="s">
        <v>826</v>
      </c>
      <c r="D49" s="242"/>
      <c r="E49" s="242"/>
      <c r="F49" s="242"/>
      <c r="G49" s="242"/>
      <c r="H49" s="242"/>
      <c r="I49" s="243"/>
      <c r="J49" s="255" t="s">
        <v>827</v>
      </c>
      <c r="K49" s="242"/>
      <c r="L49" s="242"/>
      <c r="M49" s="242"/>
      <c r="N49" s="243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55" t="s">
        <v>874</v>
      </c>
      <c r="K50" s="242"/>
      <c r="L50" s="242"/>
      <c r="M50" s="242"/>
      <c r="N50" s="243"/>
      <c r="Q50" s="56"/>
    </row>
    <row r="51" spans="1:17" ht="16.5" customHeight="1" x14ac:dyDescent="0.3">
      <c r="A51" s="53"/>
      <c r="B51" s="53"/>
      <c r="C51" s="256" t="s">
        <v>828</v>
      </c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3"/>
      <c r="Q51" s="56"/>
    </row>
    <row r="52" spans="1:17" ht="60" customHeight="1" x14ac:dyDescent="0.3">
      <c r="A52" s="53"/>
      <c r="B52" s="53"/>
      <c r="C52" s="257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3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41" t="s">
        <v>834</v>
      </c>
      <c r="K54" s="243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645</v>
      </c>
      <c r="B1" t="s">
        <v>2</v>
      </c>
      <c r="C1" t="s">
        <v>646</v>
      </c>
      <c r="D1" t="s">
        <v>132</v>
      </c>
      <c r="E1" t="s">
        <v>133</v>
      </c>
      <c r="F1" t="s">
        <v>134</v>
      </c>
      <c r="G1" t="s">
        <v>135</v>
      </c>
      <c r="H1" t="s">
        <v>163</v>
      </c>
      <c r="I1" t="s">
        <v>798</v>
      </c>
      <c r="J1" t="s">
        <v>213</v>
      </c>
    </row>
    <row r="2" spans="1:10" x14ac:dyDescent="0.3">
      <c r="A2" t="s">
        <v>497</v>
      </c>
      <c r="B2" t="s">
        <v>68</v>
      </c>
      <c r="C2">
        <v>141509</v>
      </c>
      <c r="D2">
        <v>0</v>
      </c>
      <c r="E2">
        <v>0</v>
      </c>
      <c r="F2">
        <v>41401</v>
      </c>
      <c r="G2">
        <v>182910</v>
      </c>
      <c r="H2">
        <v>1</v>
      </c>
      <c r="I2">
        <v>182910</v>
      </c>
      <c r="J2" t="s">
        <v>214</v>
      </c>
    </row>
    <row r="3" spans="1:10" x14ac:dyDescent="0.3">
      <c r="A3" t="s">
        <v>486</v>
      </c>
      <c r="B3" t="s">
        <v>73</v>
      </c>
      <c r="C3">
        <v>9</v>
      </c>
      <c r="D3">
        <v>0</v>
      </c>
      <c r="E3">
        <v>0</v>
      </c>
      <c r="F3">
        <v>101</v>
      </c>
      <c r="G3">
        <v>110</v>
      </c>
      <c r="H3">
        <v>1</v>
      </c>
      <c r="I3">
        <v>110</v>
      </c>
      <c r="J3" t="s">
        <v>215</v>
      </c>
    </row>
    <row r="4" spans="1:10" x14ac:dyDescent="0.3">
      <c r="A4" t="s">
        <v>487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215</v>
      </c>
    </row>
    <row r="5" spans="1:10" x14ac:dyDescent="0.3">
      <c r="A5" t="s">
        <v>488</v>
      </c>
      <c r="B5" t="s">
        <v>157</v>
      </c>
      <c r="C5">
        <v>1014</v>
      </c>
      <c r="D5">
        <v>0</v>
      </c>
      <c r="E5">
        <v>0</v>
      </c>
      <c r="F5">
        <v>0</v>
      </c>
      <c r="G5">
        <v>1014</v>
      </c>
      <c r="H5">
        <v>0.505</v>
      </c>
      <c r="I5">
        <v>1014</v>
      </c>
      <c r="J5" t="s">
        <v>214</v>
      </c>
    </row>
    <row r="6" spans="1:10" x14ac:dyDescent="0.3">
      <c r="A6" t="s">
        <v>489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216</v>
      </c>
    </row>
    <row r="7" spans="1:10" x14ac:dyDescent="0.3">
      <c r="A7" t="s">
        <v>490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217</v>
      </c>
    </row>
    <row r="8" spans="1:10" x14ac:dyDescent="0.3">
      <c r="A8" t="s">
        <v>491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219</v>
      </c>
    </row>
    <row r="9" spans="1:10" x14ac:dyDescent="0.3">
      <c r="A9" t="s">
        <v>492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219</v>
      </c>
    </row>
    <row r="10" spans="1:10" x14ac:dyDescent="0.3">
      <c r="A10" t="s">
        <v>1913</v>
      </c>
      <c r="B10" t="s">
        <v>169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216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BEF-2F5D-4074-8228-A6A6B98905D1}">
  <sheetPr codeName="Planilha19">
    <tabColor theme="8"/>
  </sheetPr>
  <dimension ref="A1:AF325"/>
  <sheetViews>
    <sheetView workbookViewId="0">
      <selection activeCell="D7" sqref="D7"/>
    </sheetView>
  </sheetViews>
  <sheetFormatPr defaultRowHeight="14.4" x14ac:dyDescent="0.3"/>
  <cols>
    <col min="1" max="1" width="12.3320312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1" width="15.664062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664062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6640625" bestFit="1" customWidth="1"/>
    <col min="24" max="24" width="13.33203125" bestFit="1" customWidth="1"/>
    <col min="25" max="25" width="14.33203125" bestFit="1" customWidth="1"/>
    <col min="26" max="26" width="5.3320312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664062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355</v>
      </c>
      <c r="B2" t="s">
        <v>43</v>
      </c>
      <c r="C2" t="s">
        <v>105</v>
      </c>
      <c r="D2" t="s">
        <v>314</v>
      </c>
      <c r="E2" t="s">
        <v>1157</v>
      </c>
      <c r="F2" s="15">
        <v>46246.307928240742</v>
      </c>
      <c r="G2" t="s">
        <v>419</v>
      </c>
      <c r="H2">
        <v>1</v>
      </c>
      <c r="I2" t="s">
        <v>1158</v>
      </c>
      <c r="J2" s="15">
        <v>46246.375</v>
      </c>
      <c r="K2" s="15">
        <v>46247.461805555555</v>
      </c>
      <c r="L2" s="15"/>
      <c r="M2">
        <v>1</v>
      </c>
      <c r="O2" t="s">
        <v>204</v>
      </c>
      <c r="P2" t="s">
        <v>631</v>
      </c>
      <c r="S2" t="s">
        <v>367</v>
      </c>
      <c r="T2" t="s">
        <v>382</v>
      </c>
      <c r="U2" t="s">
        <v>242</v>
      </c>
      <c r="V2" t="s">
        <v>355</v>
      </c>
      <c r="W2" t="s">
        <v>382</v>
      </c>
      <c r="X2" t="s">
        <v>242</v>
      </c>
      <c r="Y2">
        <v>0</v>
      </c>
      <c r="AA2" t="s">
        <v>67</v>
      </c>
      <c r="AB2" t="s">
        <v>367</v>
      </c>
      <c r="AC2">
        <v>101</v>
      </c>
      <c r="AD2" t="s">
        <v>220</v>
      </c>
      <c r="AE2">
        <v>1</v>
      </c>
      <c r="AF2">
        <v>1</v>
      </c>
    </row>
    <row r="3" spans="1:32" x14ac:dyDescent="0.3">
      <c r="A3" t="s">
        <v>355</v>
      </c>
      <c r="B3" t="s">
        <v>43</v>
      </c>
      <c r="C3" t="s">
        <v>105</v>
      </c>
      <c r="D3" t="s">
        <v>314</v>
      </c>
      <c r="E3" t="s">
        <v>1159</v>
      </c>
      <c r="F3" s="15">
        <v>46244.651597222219</v>
      </c>
      <c r="G3" t="s">
        <v>419</v>
      </c>
      <c r="H3">
        <v>2</v>
      </c>
      <c r="I3" t="s">
        <v>1160</v>
      </c>
      <c r="J3" s="15">
        <v>46245.385416666664</v>
      </c>
      <c r="K3" s="15">
        <v>46246.481944444444</v>
      </c>
      <c r="L3" s="15"/>
      <c r="M3">
        <v>2</v>
      </c>
      <c r="O3" t="s">
        <v>204</v>
      </c>
      <c r="P3" t="s">
        <v>631</v>
      </c>
      <c r="S3" t="s">
        <v>367</v>
      </c>
      <c r="T3" t="s">
        <v>382</v>
      </c>
      <c r="U3" t="s">
        <v>242</v>
      </c>
      <c r="V3" t="s">
        <v>355</v>
      </c>
      <c r="W3" t="s">
        <v>382</v>
      </c>
      <c r="X3" t="s">
        <v>242</v>
      </c>
      <c r="Y3">
        <v>0</v>
      </c>
      <c r="AA3" t="s">
        <v>67</v>
      </c>
      <c r="AB3" t="s">
        <v>367</v>
      </c>
      <c r="AC3">
        <v>101</v>
      </c>
      <c r="AD3" t="s">
        <v>220</v>
      </c>
      <c r="AE3">
        <v>1</v>
      </c>
      <c r="AF3">
        <v>1</v>
      </c>
    </row>
    <row r="4" spans="1:32" x14ac:dyDescent="0.3">
      <c r="A4" t="s">
        <v>355</v>
      </c>
      <c r="B4" t="s">
        <v>43</v>
      </c>
      <c r="C4" t="s">
        <v>105</v>
      </c>
      <c r="D4" t="s">
        <v>314</v>
      </c>
      <c r="E4" t="s">
        <v>1161</v>
      </c>
      <c r="F4" s="15">
        <v>46241.373356481483</v>
      </c>
      <c r="G4" t="s">
        <v>419</v>
      </c>
      <c r="H4">
        <v>2</v>
      </c>
      <c r="I4" t="s">
        <v>1162</v>
      </c>
      <c r="J4" s="15">
        <v>46241.399305555555</v>
      </c>
      <c r="K4" s="15">
        <v>46244.479166666664</v>
      </c>
      <c r="L4" s="15"/>
      <c r="M4">
        <v>2</v>
      </c>
      <c r="O4" t="s">
        <v>204</v>
      </c>
      <c r="P4" t="s">
        <v>631</v>
      </c>
      <c r="S4" t="s">
        <v>367</v>
      </c>
      <c r="T4" t="s">
        <v>382</v>
      </c>
      <c r="U4" t="s">
        <v>242</v>
      </c>
      <c r="V4" t="s">
        <v>355</v>
      </c>
      <c r="W4" t="s">
        <v>382</v>
      </c>
      <c r="X4" t="s">
        <v>242</v>
      </c>
      <c r="Y4">
        <v>0</v>
      </c>
      <c r="AA4" t="s">
        <v>67</v>
      </c>
      <c r="AB4" t="s">
        <v>367</v>
      </c>
      <c r="AC4">
        <v>101</v>
      </c>
      <c r="AD4" t="s">
        <v>220</v>
      </c>
      <c r="AE4">
        <v>1</v>
      </c>
      <c r="AF4">
        <v>1</v>
      </c>
    </row>
    <row r="5" spans="1:32" x14ac:dyDescent="0.3">
      <c r="A5" t="s">
        <v>355</v>
      </c>
      <c r="B5" t="s">
        <v>43</v>
      </c>
      <c r="C5" t="s">
        <v>105</v>
      </c>
      <c r="D5" t="s">
        <v>314</v>
      </c>
      <c r="E5" t="s">
        <v>1163</v>
      </c>
      <c r="F5" s="15">
        <v>46239.511006944442</v>
      </c>
      <c r="G5" t="s">
        <v>419</v>
      </c>
      <c r="H5">
        <v>3</v>
      </c>
      <c r="I5" t="s">
        <v>1164</v>
      </c>
      <c r="J5" s="15">
        <v>46239.690972222219</v>
      </c>
      <c r="K5" s="15">
        <v>46240.486805555556</v>
      </c>
      <c r="L5" s="15"/>
      <c r="M5">
        <v>3</v>
      </c>
      <c r="O5" t="s">
        <v>204</v>
      </c>
      <c r="P5" t="s">
        <v>631</v>
      </c>
      <c r="S5" t="s">
        <v>367</v>
      </c>
      <c r="T5" t="s">
        <v>382</v>
      </c>
      <c r="U5" t="s">
        <v>242</v>
      </c>
      <c r="V5" t="s">
        <v>355</v>
      </c>
      <c r="W5" t="s">
        <v>382</v>
      </c>
      <c r="X5" t="s">
        <v>242</v>
      </c>
      <c r="Y5">
        <v>0</v>
      </c>
      <c r="AA5" t="s">
        <v>67</v>
      </c>
      <c r="AB5" t="s">
        <v>367</v>
      </c>
      <c r="AC5">
        <v>101</v>
      </c>
      <c r="AD5" t="s">
        <v>220</v>
      </c>
      <c r="AE5">
        <v>1</v>
      </c>
      <c r="AF5">
        <v>1</v>
      </c>
    </row>
    <row r="6" spans="1:32" x14ac:dyDescent="0.3">
      <c r="A6" t="s">
        <v>355</v>
      </c>
      <c r="B6" t="s">
        <v>45</v>
      </c>
      <c r="C6" t="s">
        <v>68</v>
      </c>
      <c r="D6" t="s">
        <v>314</v>
      </c>
      <c r="E6" t="s">
        <v>1054</v>
      </c>
      <c r="F6" s="15">
        <v>46238.581493055557</v>
      </c>
      <c r="G6" t="s">
        <v>419</v>
      </c>
      <c r="H6">
        <v>9</v>
      </c>
      <c r="I6" t="s">
        <v>1055</v>
      </c>
      <c r="J6" s="15">
        <v>46239.600694444445</v>
      </c>
      <c r="K6" s="15">
        <v>46240.479166666664</v>
      </c>
      <c r="L6" s="15"/>
      <c r="M6">
        <v>9</v>
      </c>
      <c r="O6" t="s">
        <v>204</v>
      </c>
      <c r="P6" t="s">
        <v>631</v>
      </c>
      <c r="S6" t="s">
        <v>367</v>
      </c>
      <c r="T6" t="s">
        <v>382</v>
      </c>
      <c r="U6" t="s">
        <v>242</v>
      </c>
      <c r="V6" t="s">
        <v>355</v>
      </c>
      <c r="W6" t="s">
        <v>382</v>
      </c>
      <c r="X6" t="s">
        <v>242</v>
      </c>
      <c r="AA6" t="s">
        <v>67</v>
      </c>
      <c r="AB6" t="s">
        <v>367</v>
      </c>
      <c r="AC6">
        <v>101</v>
      </c>
      <c r="AD6" t="s">
        <v>220</v>
      </c>
      <c r="AE6">
        <v>1</v>
      </c>
    </row>
    <row r="7" spans="1:32" x14ac:dyDescent="0.3">
      <c r="A7" t="s">
        <v>355</v>
      </c>
      <c r="B7" t="s">
        <v>47</v>
      </c>
      <c r="C7" t="s">
        <v>68</v>
      </c>
      <c r="D7" t="s">
        <v>314</v>
      </c>
      <c r="E7" t="s">
        <v>1056</v>
      </c>
      <c r="F7" s="15">
        <v>46239.471967592595</v>
      </c>
      <c r="G7" t="s">
        <v>419</v>
      </c>
      <c r="H7">
        <v>1</v>
      </c>
      <c r="I7" t="s">
        <v>1057</v>
      </c>
      <c r="J7" s="15">
        <v>46239.673611111109</v>
      </c>
      <c r="K7" s="15">
        <v>46240.488194444442</v>
      </c>
      <c r="L7" s="15"/>
      <c r="M7">
        <v>1</v>
      </c>
      <c r="O7" t="s">
        <v>149</v>
      </c>
      <c r="P7" t="s">
        <v>631</v>
      </c>
      <c r="S7" t="s">
        <v>367</v>
      </c>
      <c r="T7" t="s">
        <v>382</v>
      </c>
      <c r="U7" t="s">
        <v>242</v>
      </c>
      <c r="V7" t="s">
        <v>355</v>
      </c>
      <c r="W7" t="s">
        <v>382</v>
      </c>
      <c r="X7" t="s">
        <v>242</v>
      </c>
      <c r="Y7">
        <v>0</v>
      </c>
      <c r="AA7" t="s">
        <v>90</v>
      </c>
      <c r="AB7" t="s">
        <v>367</v>
      </c>
      <c r="AC7">
        <v>101</v>
      </c>
      <c r="AD7" t="s">
        <v>221</v>
      </c>
      <c r="AE7">
        <v>1</v>
      </c>
    </row>
    <row r="8" spans="1:32" x14ac:dyDescent="0.3">
      <c r="A8" t="s">
        <v>355</v>
      </c>
      <c r="B8" t="s">
        <v>47</v>
      </c>
      <c r="C8" t="s">
        <v>68</v>
      </c>
      <c r="D8" t="s">
        <v>314</v>
      </c>
      <c r="E8" t="s">
        <v>1327</v>
      </c>
      <c r="F8" s="15">
        <v>46239.466099537036</v>
      </c>
      <c r="G8" t="s">
        <v>419</v>
      </c>
      <c r="H8">
        <v>1</v>
      </c>
      <c r="I8" t="s">
        <v>1328</v>
      </c>
      <c r="J8" s="15">
        <v>46239.635162037041</v>
      </c>
      <c r="K8" s="15">
        <v>46240.467361111114</v>
      </c>
      <c r="L8" s="15"/>
      <c r="M8">
        <v>1</v>
      </c>
      <c r="O8" t="s">
        <v>149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AA8" t="s">
        <v>90</v>
      </c>
      <c r="AB8" t="s">
        <v>367</v>
      </c>
      <c r="AC8">
        <v>101</v>
      </c>
      <c r="AD8" t="s">
        <v>221</v>
      </c>
      <c r="AE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1173</v>
      </c>
      <c r="F9" s="15">
        <v>46232.641296296293</v>
      </c>
      <c r="G9" t="s">
        <v>419</v>
      </c>
      <c r="H9">
        <v>3</v>
      </c>
      <c r="I9" t="s">
        <v>1174</v>
      </c>
      <c r="J9" s="15">
        <v>46232.691562499997</v>
      </c>
      <c r="K9" s="15">
        <v>46233.513888888891</v>
      </c>
      <c r="L9" s="15"/>
      <c r="M9">
        <v>3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1209</v>
      </c>
      <c r="F10" s="15">
        <v>46220.487835648149</v>
      </c>
      <c r="G10" t="s">
        <v>419</v>
      </c>
      <c r="H10">
        <v>3</v>
      </c>
      <c r="I10" t="s">
        <v>1210</v>
      </c>
      <c r="J10" s="15">
        <v>46220.6875</v>
      </c>
      <c r="K10" s="15">
        <v>46224.423611111109</v>
      </c>
      <c r="L10" s="15"/>
      <c r="M10">
        <v>3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47</v>
      </c>
      <c r="C11" t="s">
        <v>68</v>
      </c>
      <c r="D11" t="s">
        <v>314</v>
      </c>
      <c r="E11" t="s">
        <v>1154</v>
      </c>
      <c r="F11" s="15">
        <v>46233.500243055554</v>
      </c>
      <c r="G11" t="s">
        <v>419</v>
      </c>
      <c r="H11">
        <v>2</v>
      </c>
      <c r="I11" t="s">
        <v>1155</v>
      </c>
      <c r="J11" s="15">
        <v>46233.712500000001</v>
      </c>
      <c r="K11" s="15">
        <v>46234.449305555558</v>
      </c>
      <c r="L11" s="15"/>
      <c r="M11">
        <v>2</v>
      </c>
      <c r="O11" t="s">
        <v>149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Y11">
        <v>0</v>
      </c>
      <c r="AA11" t="s">
        <v>90</v>
      </c>
      <c r="AB11" t="s">
        <v>367</v>
      </c>
      <c r="AC11">
        <v>101</v>
      </c>
      <c r="AD11" t="s">
        <v>221</v>
      </c>
      <c r="AE11">
        <v>1</v>
      </c>
      <c r="AF11">
        <v>1</v>
      </c>
    </row>
    <row r="12" spans="1:32" x14ac:dyDescent="0.3">
      <c r="A12" t="s">
        <v>355</v>
      </c>
      <c r="B12" t="s">
        <v>48</v>
      </c>
      <c r="C12" t="s">
        <v>68</v>
      </c>
      <c r="D12" t="s">
        <v>314</v>
      </c>
      <c r="E12" t="s">
        <v>1195</v>
      </c>
      <c r="F12" s="15">
        <v>46224.393900462965</v>
      </c>
      <c r="G12" t="s">
        <v>419</v>
      </c>
      <c r="H12">
        <v>1</v>
      </c>
      <c r="I12" t="s">
        <v>1196</v>
      </c>
      <c r="J12" s="15">
        <v>46233.604861111111</v>
      </c>
      <c r="K12" s="15">
        <v>46234.497916666667</v>
      </c>
      <c r="L12" s="15"/>
      <c r="M12">
        <v>1</v>
      </c>
      <c r="O12" t="s">
        <v>204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Y12">
        <v>0</v>
      </c>
      <c r="AA12" t="s">
        <v>90</v>
      </c>
      <c r="AB12" t="s">
        <v>367</v>
      </c>
      <c r="AC12">
        <v>101</v>
      </c>
      <c r="AD12" t="s">
        <v>220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1156</v>
      </c>
      <c r="F13" s="15">
        <v>46240.53496527778</v>
      </c>
      <c r="G13" t="s">
        <v>419</v>
      </c>
      <c r="H13">
        <v>1</v>
      </c>
      <c r="I13" t="s">
        <v>1105</v>
      </c>
      <c r="J13" s="15">
        <v>46240.617361111108</v>
      </c>
      <c r="K13" s="15">
        <v>46241.430555555555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Y13">
        <v>0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  <c r="AF13">
        <v>1</v>
      </c>
    </row>
    <row r="14" spans="1:32" x14ac:dyDescent="0.3">
      <c r="A14" t="s">
        <v>355</v>
      </c>
      <c r="B14" t="s">
        <v>48</v>
      </c>
      <c r="C14" t="s">
        <v>68</v>
      </c>
      <c r="D14" t="s">
        <v>314</v>
      </c>
      <c r="E14" t="s">
        <v>1120</v>
      </c>
      <c r="F14" s="15">
        <v>46246.518310185187</v>
      </c>
      <c r="G14" t="s">
        <v>419</v>
      </c>
      <c r="H14">
        <v>1</v>
      </c>
      <c r="I14" t="s">
        <v>1121</v>
      </c>
      <c r="J14" s="15">
        <v>46252.508333333331</v>
      </c>
      <c r="K14" s="15">
        <v>46254.573611111111</v>
      </c>
      <c r="L14" s="15"/>
      <c r="M14">
        <v>1</v>
      </c>
      <c r="O14" t="s">
        <v>204</v>
      </c>
      <c r="P14" t="s">
        <v>630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Y14">
        <v>0</v>
      </c>
      <c r="AA14" t="s">
        <v>90</v>
      </c>
      <c r="AB14" t="s">
        <v>367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355</v>
      </c>
      <c r="B15" t="s">
        <v>48</v>
      </c>
      <c r="C15" t="s">
        <v>68</v>
      </c>
      <c r="D15" t="s">
        <v>314</v>
      </c>
      <c r="E15" t="s">
        <v>1122</v>
      </c>
      <c r="F15" s="15">
        <v>46251.526550925926</v>
      </c>
      <c r="G15" t="s">
        <v>419</v>
      </c>
      <c r="H15">
        <v>1</v>
      </c>
      <c r="I15" t="s">
        <v>1123</v>
      </c>
      <c r="J15" s="15">
        <v>46252.671527777777</v>
      </c>
      <c r="K15" s="15">
        <v>46254.573611111111</v>
      </c>
      <c r="L15" s="15"/>
      <c r="M15">
        <v>1</v>
      </c>
      <c r="O15" t="s">
        <v>204</v>
      </c>
      <c r="P15" t="s">
        <v>630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AA15" t="s">
        <v>90</v>
      </c>
      <c r="AB15" t="s">
        <v>367</v>
      </c>
      <c r="AC15">
        <v>101</v>
      </c>
      <c r="AD15" t="s">
        <v>220</v>
      </c>
      <c r="AE15">
        <v>1</v>
      </c>
    </row>
    <row r="16" spans="1:32" x14ac:dyDescent="0.3">
      <c r="A16" t="s">
        <v>355</v>
      </c>
      <c r="B16" t="s">
        <v>48</v>
      </c>
      <c r="C16" t="s">
        <v>68</v>
      </c>
      <c r="D16" t="s">
        <v>314</v>
      </c>
      <c r="E16" t="s">
        <v>1122</v>
      </c>
      <c r="F16" s="15">
        <v>46251.620995370373</v>
      </c>
      <c r="G16" t="s">
        <v>419</v>
      </c>
      <c r="H16">
        <v>2</v>
      </c>
      <c r="I16" t="s">
        <v>1124</v>
      </c>
      <c r="J16" s="15">
        <v>46252.650694444441</v>
      </c>
      <c r="K16" s="15">
        <v>46254.573611111111</v>
      </c>
      <c r="L16" s="15"/>
      <c r="M16">
        <v>2</v>
      </c>
      <c r="O16" t="s">
        <v>204</v>
      </c>
      <c r="P16" t="s">
        <v>630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AA16" t="s">
        <v>90</v>
      </c>
      <c r="AB16" t="s">
        <v>367</v>
      </c>
      <c r="AC16">
        <v>101</v>
      </c>
      <c r="AD16" t="s">
        <v>220</v>
      </c>
      <c r="AE16">
        <v>1</v>
      </c>
    </row>
    <row r="17" spans="1:32" x14ac:dyDescent="0.3">
      <c r="A17" t="s">
        <v>355</v>
      </c>
      <c r="B17" t="s">
        <v>48</v>
      </c>
      <c r="C17" t="s">
        <v>68</v>
      </c>
      <c r="D17" t="s">
        <v>314</v>
      </c>
      <c r="E17" t="s">
        <v>1125</v>
      </c>
      <c r="F17" s="15">
        <v>46254.383645833332</v>
      </c>
      <c r="G17" t="s">
        <v>419</v>
      </c>
      <c r="H17">
        <v>1</v>
      </c>
      <c r="I17" t="s">
        <v>1126</v>
      </c>
      <c r="J17" s="15">
        <v>46255.375694444447</v>
      </c>
      <c r="K17" s="15">
        <v>46258.484027777777</v>
      </c>
      <c r="L17" s="15"/>
      <c r="M17">
        <v>1</v>
      </c>
      <c r="O17" t="s">
        <v>204</v>
      </c>
      <c r="P17" t="s">
        <v>630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355</v>
      </c>
      <c r="B18" t="s">
        <v>48</v>
      </c>
      <c r="C18" t="s">
        <v>68</v>
      </c>
      <c r="D18" t="s">
        <v>314</v>
      </c>
      <c r="E18" t="s">
        <v>1127</v>
      </c>
      <c r="F18" s="15">
        <v>46246.459398148145</v>
      </c>
      <c r="G18" t="s">
        <v>419</v>
      </c>
      <c r="H18">
        <v>1</v>
      </c>
      <c r="I18" t="s">
        <v>1128</v>
      </c>
      <c r="J18" s="15">
        <v>46255.427777777775</v>
      </c>
      <c r="K18" s="15">
        <v>46258.484027777777</v>
      </c>
      <c r="L18" s="15"/>
      <c r="M18">
        <v>1</v>
      </c>
      <c r="O18" t="s">
        <v>204</v>
      </c>
      <c r="P18" t="s">
        <v>630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AA18" t="s">
        <v>90</v>
      </c>
      <c r="AB18" t="s">
        <v>367</v>
      </c>
      <c r="AC18">
        <v>101</v>
      </c>
      <c r="AD18" t="s">
        <v>220</v>
      </c>
      <c r="AE18">
        <v>1</v>
      </c>
    </row>
    <row r="19" spans="1:32" x14ac:dyDescent="0.3">
      <c r="A19" t="s">
        <v>355</v>
      </c>
      <c r="B19" t="s">
        <v>48</v>
      </c>
      <c r="C19" t="s">
        <v>68</v>
      </c>
      <c r="D19" t="s">
        <v>314</v>
      </c>
      <c r="E19" t="s">
        <v>1129</v>
      </c>
      <c r="F19" s="15">
        <v>46245.580497685187</v>
      </c>
      <c r="G19" t="s">
        <v>419</v>
      </c>
      <c r="H19">
        <v>1</v>
      </c>
      <c r="I19" t="s">
        <v>1128</v>
      </c>
      <c r="J19" s="15">
        <v>46255.427777777775</v>
      </c>
      <c r="K19" s="15">
        <v>46258.484027777777</v>
      </c>
      <c r="L19" s="15"/>
      <c r="M19">
        <v>1</v>
      </c>
      <c r="O19" t="s">
        <v>204</v>
      </c>
      <c r="P19" t="s">
        <v>630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AA19" t="s">
        <v>90</v>
      </c>
      <c r="AB19" t="s">
        <v>367</v>
      </c>
      <c r="AC19">
        <v>101</v>
      </c>
      <c r="AD19" t="s">
        <v>220</v>
      </c>
      <c r="AE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1130</v>
      </c>
      <c r="F20" s="15">
        <v>46253.381192129629</v>
      </c>
      <c r="G20" t="s">
        <v>419</v>
      </c>
      <c r="H20">
        <v>1</v>
      </c>
      <c r="I20" t="s">
        <v>1131</v>
      </c>
      <c r="J20" s="15">
        <v>46254.517361111109</v>
      </c>
      <c r="K20" s="15">
        <v>46255.386805555558</v>
      </c>
      <c r="L20" s="15"/>
      <c r="M20">
        <v>1</v>
      </c>
      <c r="O20" t="s">
        <v>204</v>
      </c>
      <c r="P20" t="s">
        <v>631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Y20">
        <v>0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  <c r="AF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1132</v>
      </c>
      <c r="F21" s="15">
        <v>46237.501354166663</v>
      </c>
      <c r="G21" t="s">
        <v>419</v>
      </c>
      <c r="H21">
        <v>1</v>
      </c>
      <c r="I21" t="s">
        <v>1133</v>
      </c>
      <c r="J21" s="15">
        <v>46237.692361111112</v>
      </c>
      <c r="K21" s="15">
        <v>46239.477777777778</v>
      </c>
      <c r="L21" s="15"/>
      <c r="M21">
        <v>1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Y21">
        <v>0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  <c r="AF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1239</v>
      </c>
      <c r="F22" s="15">
        <v>46237.522916666669</v>
      </c>
      <c r="G22" t="s">
        <v>419</v>
      </c>
      <c r="H22">
        <v>2</v>
      </c>
      <c r="I22" t="s">
        <v>1240</v>
      </c>
      <c r="J22" s="15">
        <v>46237.661747685182</v>
      </c>
      <c r="K22" s="15">
        <v>46239.477777777778</v>
      </c>
      <c r="L22" s="15"/>
      <c r="M22">
        <v>2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1189</v>
      </c>
      <c r="F23" s="15">
        <v>46226.405069444445</v>
      </c>
      <c r="G23" t="s">
        <v>419</v>
      </c>
      <c r="H23">
        <v>2</v>
      </c>
      <c r="I23" t="s">
        <v>1190</v>
      </c>
      <c r="J23" s="15">
        <v>46226.479988425926</v>
      </c>
      <c r="K23" s="15">
        <v>46230.652777777781</v>
      </c>
      <c r="L23" s="15"/>
      <c r="M23">
        <v>2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Y23">
        <v>0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355</v>
      </c>
      <c r="B24" t="s">
        <v>43</v>
      </c>
      <c r="C24" t="s">
        <v>105</v>
      </c>
      <c r="D24" t="s">
        <v>314</v>
      </c>
      <c r="E24" t="s">
        <v>1167</v>
      </c>
      <c r="F24" s="15">
        <v>46244.369768518518</v>
      </c>
      <c r="G24" t="s">
        <v>420</v>
      </c>
      <c r="H24">
        <v>4</v>
      </c>
      <c r="I24" t="s">
        <v>1168</v>
      </c>
      <c r="J24" s="15">
        <v>46244.668749999997</v>
      </c>
      <c r="K24" s="15">
        <v>46246.443055555559</v>
      </c>
      <c r="L24" s="15"/>
      <c r="M24">
        <v>4</v>
      </c>
      <c r="O24" t="s">
        <v>204</v>
      </c>
      <c r="P24" t="s">
        <v>631</v>
      </c>
      <c r="S24" t="s">
        <v>364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Y24">
        <v>0</v>
      </c>
      <c r="AA24" t="s">
        <v>67</v>
      </c>
      <c r="AB24" t="s">
        <v>364</v>
      </c>
      <c r="AC24">
        <v>50</v>
      </c>
      <c r="AD24" t="s">
        <v>220</v>
      </c>
      <c r="AE24">
        <v>1</v>
      </c>
      <c r="AF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1323</v>
      </c>
      <c r="F25" s="15">
        <v>46244.381539351853</v>
      </c>
      <c r="G25" t="s">
        <v>420</v>
      </c>
      <c r="H25">
        <v>1</v>
      </c>
      <c r="I25" t="s">
        <v>1324</v>
      </c>
      <c r="J25" s="15">
        <v>46244.708368055559</v>
      </c>
      <c r="K25" s="15">
        <v>46246.443055555559</v>
      </c>
      <c r="L25" s="15"/>
      <c r="M25">
        <v>1</v>
      </c>
      <c r="O25" t="s">
        <v>204</v>
      </c>
      <c r="P25" t="s">
        <v>630</v>
      </c>
      <c r="S25" t="s">
        <v>364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AA25" t="s">
        <v>90</v>
      </c>
      <c r="AB25" t="s">
        <v>364</v>
      </c>
      <c r="AC25">
        <v>50</v>
      </c>
      <c r="AD25" t="s">
        <v>220</v>
      </c>
      <c r="AE25">
        <v>1</v>
      </c>
    </row>
    <row r="26" spans="1:32" x14ac:dyDescent="0.3">
      <c r="A26" t="s">
        <v>355</v>
      </c>
      <c r="B26" t="s">
        <v>43</v>
      </c>
      <c r="C26" t="s">
        <v>105</v>
      </c>
      <c r="D26" t="s">
        <v>314</v>
      </c>
      <c r="E26" t="s">
        <v>1179</v>
      </c>
      <c r="F26" s="15">
        <v>46227.579050925924</v>
      </c>
      <c r="G26" t="s">
        <v>420</v>
      </c>
      <c r="H26">
        <v>2</v>
      </c>
      <c r="I26" t="s">
        <v>1180</v>
      </c>
      <c r="J26" s="15">
        <v>46227.624965277777</v>
      </c>
      <c r="K26" s="15">
        <v>46231.416666666664</v>
      </c>
      <c r="L26" s="15"/>
      <c r="M26">
        <v>2</v>
      </c>
      <c r="O26" t="s">
        <v>204</v>
      </c>
      <c r="P26" t="s">
        <v>631</v>
      </c>
      <c r="S26" t="s">
        <v>364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67</v>
      </c>
      <c r="AB26" t="s">
        <v>364</v>
      </c>
      <c r="AC26">
        <v>50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47</v>
      </c>
      <c r="C27" t="s">
        <v>68</v>
      </c>
      <c r="D27" t="s">
        <v>314</v>
      </c>
      <c r="E27" t="s">
        <v>1104</v>
      </c>
      <c r="F27" s="15">
        <v>46240.53496527778</v>
      </c>
      <c r="G27" t="s">
        <v>419</v>
      </c>
      <c r="H27">
        <v>1</v>
      </c>
      <c r="I27" t="s">
        <v>1105</v>
      </c>
      <c r="J27" s="15">
        <v>46240.617361111108</v>
      </c>
      <c r="K27" s="15">
        <v>46241.430555555555</v>
      </c>
      <c r="L27" s="15"/>
      <c r="M27">
        <v>2</v>
      </c>
      <c r="O27" t="s">
        <v>149</v>
      </c>
      <c r="P27" t="s">
        <v>631</v>
      </c>
      <c r="S27" t="s">
        <v>364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Y27">
        <v>0</v>
      </c>
      <c r="AA27" t="s">
        <v>90</v>
      </c>
      <c r="AB27" t="s">
        <v>364</v>
      </c>
      <c r="AC27">
        <v>50</v>
      </c>
      <c r="AD27" t="s">
        <v>221</v>
      </c>
      <c r="AE27">
        <v>1</v>
      </c>
      <c r="AF27">
        <v>1</v>
      </c>
    </row>
    <row r="28" spans="1:32" x14ac:dyDescent="0.3">
      <c r="A28" t="s">
        <v>355</v>
      </c>
      <c r="B28" t="s">
        <v>45</v>
      </c>
      <c r="C28" t="s">
        <v>68</v>
      </c>
      <c r="D28" t="s">
        <v>314</v>
      </c>
      <c r="E28" t="s">
        <v>1096</v>
      </c>
      <c r="F28" s="15">
        <v>46238.415856481479</v>
      </c>
      <c r="G28" t="s">
        <v>432</v>
      </c>
      <c r="H28">
        <v>3</v>
      </c>
      <c r="I28" t="s">
        <v>1097</v>
      </c>
      <c r="J28" s="15">
        <v>46238.662499999999</v>
      </c>
      <c r="K28" s="15">
        <v>46240.430555555555</v>
      </c>
      <c r="L28" s="15"/>
      <c r="M28">
        <v>3</v>
      </c>
      <c r="O28" t="s">
        <v>204</v>
      </c>
      <c r="P28" t="s">
        <v>630</v>
      </c>
      <c r="S28" t="s">
        <v>364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Y28">
        <v>0</v>
      </c>
      <c r="AA28" t="s">
        <v>67</v>
      </c>
      <c r="AB28" t="s">
        <v>364</v>
      </c>
      <c r="AC28">
        <v>50</v>
      </c>
      <c r="AD28" t="s">
        <v>220</v>
      </c>
      <c r="AE28">
        <v>1</v>
      </c>
      <c r="AF28">
        <v>1</v>
      </c>
    </row>
    <row r="29" spans="1:32" x14ac:dyDescent="0.3">
      <c r="A29" t="s">
        <v>355</v>
      </c>
      <c r="B29" t="s">
        <v>45</v>
      </c>
      <c r="C29" t="s">
        <v>68</v>
      </c>
      <c r="D29" t="s">
        <v>314</v>
      </c>
      <c r="E29" t="s">
        <v>1098</v>
      </c>
      <c r="F29" s="15">
        <v>46238.416307870371</v>
      </c>
      <c r="G29" t="s">
        <v>432</v>
      </c>
      <c r="H29">
        <v>10</v>
      </c>
      <c r="I29" t="s">
        <v>1099</v>
      </c>
      <c r="J29" s="15">
        <v>46238.654166666667</v>
      </c>
      <c r="K29" s="15">
        <v>46240.430555555555</v>
      </c>
      <c r="L29" s="15"/>
      <c r="M29">
        <v>10</v>
      </c>
      <c r="O29" t="s">
        <v>204</v>
      </c>
      <c r="P29" t="s">
        <v>630</v>
      </c>
      <c r="S29" t="s">
        <v>364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AA29" t="s">
        <v>67</v>
      </c>
      <c r="AB29" t="s">
        <v>364</v>
      </c>
      <c r="AC29">
        <v>50</v>
      </c>
      <c r="AD29" t="s">
        <v>220</v>
      </c>
      <c r="AE29">
        <v>1</v>
      </c>
    </row>
    <row r="30" spans="1:32" x14ac:dyDescent="0.3">
      <c r="A30" t="s">
        <v>355</v>
      </c>
      <c r="B30" t="s">
        <v>45</v>
      </c>
      <c r="C30" t="s">
        <v>68</v>
      </c>
      <c r="D30" t="s">
        <v>314</v>
      </c>
      <c r="E30" t="s">
        <v>1100</v>
      </c>
      <c r="F30" s="15">
        <v>46238.415497685186</v>
      </c>
      <c r="G30" t="s">
        <v>432</v>
      </c>
      <c r="H30">
        <v>9</v>
      </c>
      <c r="I30" t="s">
        <v>1101</v>
      </c>
      <c r="J30" s="15">
        <v>46238.628472222219</v>
      </c>
      <c r="K30" s="15">
        <v>46240.430555555555</v>
      </c>
      <c r="L30" s="15"/>
      <c r="M30">
        <v>9</v>
      </c>
      <c r="O30" t="s">
        <v>204</v>
      </c>
      <c r="P30" t="s">
        <v>630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AA30" t="s">
        <v>67</v>
      </c>
      <c r="AB30" t="s">
        <v>364</v>
      </c>
      <c r="AC30">
        <v>50</v>
      </c>
      <c r="AD30" t="s">
        <v>220</v>
      </c>
      <c r="AE30">
        <v>1</v>
      </c>
    </row>
    <row r="31" spans="1:32" x14ac:dyDescent="0.3">
      <c r="A31" t="s">
        <v>355</v>
      </c>
      <c r="B31" t="s">
        <v>45</v>
      </c>
      <c r="C31" t="s">
        <v>68</v>
      </c>
      <c r="D31" t="s">
        <v>314</v>
      </c>
      <c r="E31" t="s">
        <v>1102</v>
      </c>
      <c r="F31" s="15">
        <v>46237.469942129632</v>
      </c>
      <c r="G31" t="s">
        <v>420</v>
      </c>
      <c r="H31">
        <v>1</v>
      </c>
      <c r="I31" t="s">
        <v>1103</v>
      </c>
      <c r="J31" s="15">
        <v>46240.430555555555</v>
      </c>
      <c r="K31" s="15">
        <v>46240.388888888891</v>
      </c>
      <c r="L31" s="15"/>
      <c r="M31">
        <v>1</v>
      </c>
      <c r="O31" t="s">
        <v>204</v>
      </c>
      <c r="P31" t="s">
        <v>631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Y31">
        <v>0</v>
      </c>
      <c r="AA31" t="s">
        <v>67</v>
      </c>
      <c r="AB31" t="s">
        <v>364</v>
      </c>
      <c r="AC31">
        <v>50</v>
      </c>
      <c r="AD31" t="s">
        <v>220</v>
      </c>
      <c r="AE31">
        <v>1</v>
      </c>
    </row>
    <row r="32" spans="1:32" x14ac:dyDescent="0.3">
      <c r="A32" t="s">
        <v>355</v>
      </c>
      <c r="B32" t="s">
        <v>48</v>
      </c>
      <c r="C32" t="s">
        <v>68</v>
      </c>
      <c r="D32" t="s">
        <v>314</v>
      </c>
      <c r="E32" t="s">
        <v>1144</v>
      </c>
      <c r="F32" s="15">
        <v>46233.385277777779</v>
      </c>
      <c r="G32" t="s">
        <v>420</v>
      </c>
      <c r="H32">
        <v>1</v>
      </c>
      <c r="I32" t="s">
        <v>1145</v>
      </c>
      <c r="J32" s="15">
        <v>46239.651388888888</v>
      </c>
      <c r="K32" s="15">
        <v>46240.420138888891</v>
      </c>
      <c r="L32" s="15"/>
      <c r="M32">
        <v>1</v>
      </c>
      <c r="O32" t="s">
        <v>204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90</v>
      </c>
      <c r="AB32" t="s">
        <v>364</v>
      </c>
      <c r="AC32">
        <v>50</v>
      </c>
      <c r="AD32" t="s">
        <v>220</v>
      </c>
      <c r="AE32">
        <v>1</v>
      </c>
    </row>
    <row r="33" spans="1:32" x14ac:dyDescent="0.3">
      <c r="A33" t="s">
        <v>355</v>
      </c>
      <c r="B33" t="s">
        <v>45</v>
      </c>
      <c r="C33" t="s">
        <v>68</v>
      </c>
      <c r="D33" t="s">
        <v>314</v>
      </c>
      <c r="E33" t="s">
        <v>1203</v>
      </c>
      <c r="F33" s="15">
        <v>46225.311331018522</v>
      </c>
      <c r="G33" t="s">
        <v>415</v>
      </c>
      <c r="H33">
        <v>3</v>
      </c>
      <c r="I33" t="s">
        <v>1204</v>
      </c>
      <c r="J33" s="15">
        <v>46225.67083333333</v>
      </c>
      <c r="K33" s="15">
        <v>46227.42291666667</v>
      </c>
      <c r="L33" s="15"/>
      <c r="M33">
        <v>3</v>
      </c>
      <c r="O33" t="s">
        <v>204</v>
      </c>
      <c r="P33" t="s">
        <v>630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67</v>
      </c>
      <c r="AB33" t="s">
        <v>364</v>
      </c>
      <c r="AC33">
        <v>50</v>
      </c>
      <c r="AD33" t="s">
        <v>220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1205</v>
      </c>
      <c r="F34" s="15">
        <v>46225.310555555552</v>
      </c>
      <c r="G34" t="s">
        <v>415</v>
      </c>
      <c r="H34">
        <v>4</v>
      </c>
      <c r="I34" t="s">
        <v>1204</v>
      </c>
      <c r="J34" s="15">
        <v>46225.67083333333</v>
      </c>
      <c r="K34" s="15">
        <v>46227.42291666667</v>
      </c>
      <c r="L34" s="15"/>
      <c r="M34">
        <v>4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AA34" t="s">
        <v>67</v>
      </c>
      <c r="AB34" t="s">
        <v>364</v>
      </c>
      <c r="AC34">
        <v>50</v>
      </c>
      <c r="AD34" t="s">
        <v>220</v>
      </c>
      <c r="AE34">
        <v>1</v>
      </c>
    </row>
    <row r="35" spans="1:32" x14ac:dyDescent="0.3">
      <c r="A35" t="s">
        <v>355</v>
      </c>
      <c r="B35" t="s">
        <v>48</v>
      </c>
      <c r="C35" t="s">
        <v>68</v>
      </c>
      <c r="D35" t="s">
        <v>314</v>
      </c>
      <c r="E35" t="s">
        <v>1235</v>
      </c>
      <c r="F35" s="15">
        <v>46225.384560185186</v>
      </c>
      <c r="G35" t="s">
        <v>420</v>
      </c>
      <c r="H35">
        <v>1</v>
      </c>
      <c r="I35" t="s">
        <v>1236</v>
      </c>
      <c r="J35" s="15">
        <v>46225.698611111111</v>
      </c>
      <c r="K35" s="15">
        <v>46227.40347222222</v>
      </c>
      <c r="L35" s="15"/>
      <c r="M35">
        <v>1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90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48</v>
      </c>
      <c r="C36" t="s">
        <v>68</v>
      </c>
      <c r="D36" t="s">
        <v>314</v>
      </c>
      <c r="E36" t="s">
        <v>1212</v>
      </c>
      <c r="F36" s="15">
        <v>46225.554189814815</v>
      </c>
      <c r="G36" t="s">
        <v>420</v>
      </c>
      <c r="H36">
        <v>1</v>
      </c>
      <c r="I36" t="s">
        <v>1213</v>
      </c>
      <c r="J36" s="15">
        <v>46225.708333333336</v>
      </c>
      <c r="K36" s="15">
        <v>46227.40347222222</v>
      </c>
      <c r="L36" s="15"/>
      <c r="M36">
        <v>1</v>
      </c>
      <c r="O36" t="s">
        <v>204</v>
      </c>
      <c r="P36" t="s">
        <v>630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AA36" t="s">
        <v>90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43</v>
      </c>
      <c r="C37" t="s">
        <v>105</v>
      </c>
      <c r="D37" t="s">
        <v>314</v>
      </c>
      <c r="E37" t="s">
        <v>1233</v>
      </c>
      <c r="F37" s="15">
        <v>46226.328611111108</v>
      </c>
      <c r="G37" t="s">
        <v>420</v>
      </c>
      <c r="H37">
        <v>6</v>
      </c>
      <c r="I37" t="s">
        <v>1234</v>
      </c>
      <c r="J37" s="15">
        <v>46226.431250000001</v>
      </c>
      <c r="K37" s="15">
        <v>46227.40347222222</v>
      </c>
      <c r="L37" s="15"/>
      <c r="M37">
        <v>6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AA37" t="s">
        <v>67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48</v>
      </c>
      <c r="C38" t="s">
        <v>68</v>
      </c>
      <c r="D38" t="s">
        <v>314</v>
      </c>
      <c r="E38" t="s">
        <v>1137</v>
      </c>
      <c r="F38" s="15">
        <v>46252.400995370372</v>
      </c>
      <c r="G38" t="s">
        <v>420</v>
      </c>
      <c r="H38">
        <v>1</v>
      </c>
      <c r="I38" t="s">
        <v>1138</v>
      </c>
      <c r="J38" s="15">
        <v>46253.65</v>
      </c>
      <c r="K38" s="15">
        <v>46254.420138888891</v>
      </c>
      <c r="L38" s="15"/>
      <c r="M38">
        <v>1</v>
      </c>
      <c r="O38" t="s">
        <v>204</v>
      </c>
      <c r="P38" t="s">
        <v>631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90</v>
      </c>
      <c r="AB38" t="s">
        <v>364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355</v>
      </c>
      <c r="B39" t="s">
        <v>48</v>
      </c>
      <c r="C39" t="s">
        <v>68</v>
      </c>
      <c r="D39" t="s">
        <v>314</v>
      </c>
      <c r="E39" t="s">
        <v>1137</v>
      </c>
      <c r="F39" s="15">
        <v>46252.400995370372</v>
      </c>
      <c r="G39" t="s">
        <v>420</v>
      </c>
      <c r="H39">
        <v>1</v>
      </c>
      <c r="I39" t="s">
        <v>1139</v>
      </c>
      <c r="J39" s="15">
        <v>46253.374305555553</v>
      </c>
      <c r="K39" s="15">
        <v>46254.420138888891</v>
      </c>
      <c r="L39" s="15"/>
      <c r="M39">
        <v>1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AA39" t="s">
        <v>90</v>
      </c>
      <c r="AB39" t="s">
        <v>364</v>
      </c>
      <c r="AC39">
        <v>50</v>
      </c>
      <c r="AD39" t="s">
        <v>220</v>
      </c>
      <c r="AE39">
        <v>1</v>
      </c>
    </row>
    <row r="40" spans="1:32" x14ac:dyDescent="0.3">
      <c r="A40" t="s">
        <v>355</v>
      </c>
      <c r="B40" t="s">
        <v>48</v>
      </c>
      <c r="C40" t="s">
        <v>68</v>
      </c>
      <c r="D40" t="s">
        <v>314</v>
      </c>
      <c r="E40" t="s">
        <v>1140</v>
      </c>
      <c r="F40" s="15">
        <v>46251.60728009259</v>
      </c>
      <c r="G40" t="s">
        <v>420</v>
      </c>
      <c r="H40">
        <v>1</v>
      </c>
      <c r="I40" t="s">
        <v>1141</v>
      </c>
      <c r="J40" s="15">
        <v>46252.679166666669</v>
      </c>
      <c r="K40" s="15">
        <v>46254.420138888891</v>
      </c>
      <c r="L40" s="15"/>
      <c r="M40">
        <v>1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Y40">
        <v>0</v>
      </c>
      <c r="AA40" t="s">
        <v>90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1142</v>
      </c>
      <c r="F41" s="15">
        <v>46237.403981481482</v>
      </c>
      <c r="G41" t="s">
        <v>420</v>
      </c>
      <c r="H41">
        <v>1</v>
      </c>
      <c r="I41" t="s">
        <v>1143</v>
      </c>
      <c r="J41" s="15">
        <v>46237.502083333333</v>
      </c>
      <c r="K41" s="15">
        <v>46239.458333333336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Y41">
        <v>0</v>
      </c>
      <c r="AA41" t="s">
        <v>90</v>
      </c>
      <c r="AB41" t="s">
        <v>364</v>
      </c>
      <c r="AC41">
        <v>50</v>
      </c>
      <c r="AD41" t="s">
        <v>220</v>
      </c>
      <c r="AE41">
        <v>1</v>
      </c>
      <c r="AF41">
        <v>1</v>
      </c>
    </row>
    <row r="42" spans="1:32" x14ac:dyDescent="0.3">
      <c r="A42" t="s">
        <v>355</v>
      </c>
      <c r="B42" t="s">
        <v>48</v>
      </c>
      <c r="C42" t="s">
        <v>68</v>
      </c>
      <c r="D42" t="s">
        <v>314</v>
      </c>
      <c r="E42" t="s">
        <v>1146</v>
      </c>
      <c r="F42" s="15">
        <v>46245.504618055558</v>
      </c>
      <c r="G42" t="s">
        <v>420</v>
      </c>
      <c r="H42">
        <v>1</v>
      </c>
      <c r="I42" t="s">
        <v>1147</v>
      </c>
      <c r="J42" s="15">
        <v>46251.37777777778</v>
      </c>
      <c r="K42" s="15">
        <v>46252.390972222223</v>
      </c>
      <c r="L42" s="15"/>
      <c r="M42">
        <v>1</v>
      </c>
      <c r="O42" t="s">
        <v>204</v>
      </c>
      <c r="P42" t="s">
        <v>630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Y42">
        <v>0</v>
      </c>
      <c r="AA42" t="s">
        <v>90</v>
      </c>
      <c r="AB42" t="s">
        <v>364</v>
      </c>
      <c r="AC42">
        <v>50</v>
      </c>
      <c r="AD42" t="s">
        <v>220</v>
      </c>
      <c r="AE42">
        <v>1</v>
      </c>
      <c r="AF42">
        <v>1</v>
      </c>
    </row>
    <row r="43" spans="1:32" x14ac:dyDescent="0.3">
      <c r="A43" t="s">
        <v>355</v>
      </c>
      <c r="B43" t="s">
        <v>48</v>
      </c>
      <c r="C43" t="s">
        <v>68</v>
      </c>
      <c r="D43" t="s">
        <v>314</v>
      </c>
      <c r="E43" t="s">
        <v>1193</v>
      </c>
      <c r="F43" s="15">
        <v>46224.674085648148</v>
      </c>
      <c r="G43" t="s">
        <v>420</v>
      </c>
      <c r="H43">
        <v>1</v>
      </c>
      <c r="I43" t="s">
        <v>1194</v>
      </c>
      <c r="J43" s="15">
        <v>46226.561562499999</v>
      </c>
      <c r="K43" s="15">
        <v>46230.489583333336</v>
      </c>
      <c r="L43" s="15"/>
      <c r="M43">
        <v>1</v>
      </c>
      <c r="O43" t="s">
        <v>204</v>
      </c>
      <c r="P43" t="s">
        <v>630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Y43">
        <v>0</v>
      </c>
      <c r="AA43" t="s">
        <v>90</v>
      </c>
      <c r="AB43" t="s">
        <v>364</v>
      </c>
      <c r="AC43">
        <v>50</v>
      </c>
      <c r="AD43" t="s">
        <v>220</v>
      </c>
      <c r="AE43">
        <v>1</v>
      </c>
      <c r="AF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1199</v>
      </c>
      <c r="F44" s="15">
        <v>46220.546053240738</v>
      </c>
      <c r="G44" t="s">
        <v>420</v>
      </c>
      <c r="H44">
        <v>1</v>
      </c>
      <c r="I44" t="s">
        <v>1200</v>
      </c>
      <c r="J44" s="15">
        <v>46224.709398148145</v>
      </c>
      <c r="K44" s="15">
        <v>46226.411805555559</v>
      </c>
      <c r="L44" s="15"/>
      <c r="M44">
        <v>1</v>
      </c>
      <c r="O44" t="s">
        <v>204</v>
      </c>
      <c r="P44" t="s">
        <v>630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Y44">
        <v>0</v>
      </c>
      <c r="AA44" t="s">
        <v>90</v>
      </c>
      <c r="AB44" t="s">
        <v>364</v>
      </c>
      <c r="AC44">
        <v>50</v>
      </c>
      <c r="AD44" t="s">
        <v>220</v>
      </c>
      <c r="AE44">
        <v>1</v>
      </c>
      <c r="AF44">
        <v>1</v>
      </c>
    </row>
    <row r="45" spans="1:32" x14ac:dyDescent="0.3">
      <c r="A45" t="s">
        <v>355</v>
      </c>
      <c r="B45" t="s">
        <v>51</v>
      </c>
      <c r="C45" t="s">
        <v>261</v>
      </c>
      <c r="D45" t="s">
        <v>314</v>
      </c>
      <c r="E45" t="s">
        <v>996</v>
      </c>
      <c r="F45" s="15">
        <v>46232.614351851851</v>
      </c>
      <c r="G45" t="s">
        <v>420</v>
      </c>
      <c r="H45">
        <v>50</v>
      </c>
      <c r="I45" t="s">
        <v>997</v>
      </c>
      <c r="J45" s="15">
        <v>46232.63958333333</v>
      </c>
      <c r="K45" s="15">
        <v>46233.408333333333</v>
      </c>
      <c r="L45" s="15"/>
      <c r="M45">
        <v>50</v>
      </c>
      <c r="O45" t="s">
        <v>204</v>
      </c>
      <c r="P45" t="s">
        <v>631</v>
      </c>
      <c r="S45" t="s">
        <v>365</v>
      </c>
      <c r="T45" t="s">
        <v>382</v>
      </c>
      <c r="U45" t="s">
        <v>242</v>
      </c>
      <c r="V45" t="s">
        <v>7</v>
      </c>
      <c r="W45" t="s">
        <v>7</v>
      </c>
      <c r="X45" t="s">
        <v>7</v>
      </c>
      <c r="AA45" t="s">
        <v>241</v>
      </c>
      <c r="AB45" t="s">
        <v>365</v>
      </c>
      <c r="AC45">
        <v>2200</v>
      </c>
      <c r="AD45" t="s">
        <v>7</v>
      </c>
      <c r="AF45">
        <v>0</v>
      </c>
    </row>
    <row r="46" spans="1:32" x14ac:dyDescent="0.3">
      <c r="A46" t="s">
        <v>355</v>
      </c>
      <c r="B46" t="s">
        <v>51</v>
      </c>
      <c r="C46" t="s">
        <v>261</v>
      </c>
      <c r="D46" t="s">
        <v>314</v>
      </c>
      <c r="E46" t="s">
        <v>992</v>
      </c>
      <c r="F46" s="15">
        <v>46252.483842592592</v>
      </c>
      <c r="G46" t="s">
        <v>420</v>
      </c>
      <c r="H46">
        <v>50</v>
      </c>
      <c r="I46" t="s">
        <v>993</v>
      </c>
      <c r="J46" s="15">
        <v>46253.598611111112</v>
      </c>
      <c r="K46" s="15">
        <v>46254.503472222219</v>
      </c>
      <c r="L46" s="15"/>
      <c r="M46">
        <v>50</v>
      </c>
      <c r="O46" t="s">
        <v>204</v>
      </c>
      <c r="P46" t="s">
        <v>631</v>
      </c>
      <c r="S46" t="s">
        <v>365</v>
      </c>
      <c r="T46" t="s">
        <v>382</v>
      </c>
      <c r="U46" t="s">
        <v>242</v>
      </c>
      <c r="V46" t="s">
        <v>7</v>
      </c>
      <c r="W46" t="s">
        <v>7</v>
      </c>
      <c r="X46" t="s">
        <v>7</v>
      </c>
      <c r="AA46" t="s">
        <v>241</v>
      </c>
      <c r="AB46" t="s">
        <v>365</v>
      </c>
      <c r="AC46">
        <v>2200</v>
      </c>
      <c r="AD46" t="s">
        <v>7</v>
      </c>
      <c r="AF46">
        <v>0</v>
      </c>
    </row>
    <row r="47" spans="1:32" x14ac:dyDescent="0.3">
      <c r="A47" t="s">
        <v>355</v>
      </c>
      <c r="B47" t="s">
        <v>51</v>
      </c>
      <c r="C47" t="s">
        <v>261</v>
      </c>
      <c r="D47" t="s">
        <v>314</v>
      </c>
      <c r="E47" t="s">
        <v>995</v>
      </c>
      <c r="F47" s="15">
        <v>46252.480428240742</v>
      </c>
      <c r="G47" t="s">
        <v>420</v>
      </c>
      <c r="H47">
        <v>50</v>
      </c>
      <c r="I47" t="s">
        <v>993</v>
      </c>
      <c r="J47" s="15">
        <v>46253.598611111112</v>
      </c>
      <c r="K47" s="15">
        <v>46254.503472222219</v>
      </c>
      <c r="L47" s="15"/>
      <c r="M47">
        <v>50</v>
      </c>
      <c r="O47" t="s">
        <v>204</v>
      </c>
      <c r="P47" t="s">
        <v>631</v>
      </c>
      <c r="S47" t="s">
        <v>365</v>
      </c>
      <c r="T47" t="s">
        <v>382</v>
      </c>
      <c r="U47" t="s">
        <v>242</v>
      </c>
      <c r="V47" t="s">
        <v>7</v>
      </c>
      <c r="W47" t="s">
        <v>7</v>
      </c>
      <c r="X47" t="s">
        <v>7</v>
      </c>
      <c r="AA47" t="s">
        <v>241</v>
      </c>
      <c r="AB47" t="s">
        <v>365</v>
      </c>
      <c r="AC47">
        <v>2200</v>
      </c>
      <c r="AD47" t="s">
        <v>7</v>
      </c>
    </row>
    <row r="48" spans="1:32" x14ac:dyDescent="0.3">
      <c r="A48" t="s">
        <v>355</v>
      </c>
      <c r="B48" t="s">
        <v>51</v>
      </c>
      <c r="C48" t="s">
        <v>261</v>
      </c>
      <c r="D48" t="s">
        <v>314</v>
      </c>
      <c r="E48" t="s">
        <v>994</v>
      </c>
      <c r="F48" s="15">
        <v>46252.482303240744</v>
      </c>
      <c r="G48" t="s">
        <v>420</v>
      </c>
      <c r="H48">
        <v>50</v>
      </c>
      <c r="I48" t="s">
        <v>993</v>
      </c>
      <c r="J48" s="15">
        <v>46253.598611111112</v>
      </c>
      <c r="K48" s="15">
        <v>46254.503472222219</v>
      </c>
      <c r="L48" s="15"/>
      <c r="M48">
        <v>50</v>
      </c>
      <c r="O48" t="s">
        <v>204</v>
      </c>
      <c r="P48" t="s">
        <v>631</v>
      </c>
      <c r="S48" t="s">
        <v>365</v>
      </c>
      <c r="T48" t="s">
        <v>382</v>
      </c>
      <c r="U48" t="s">
        <v>242</v>
      </c>
      <c r="V48" t="s">
        <v>7</v>
      </c>
      <c r="W48" t="s">
        <v>7</v>
      </c>
      <c r="X48" t="s">
        <v>7</v>
      </c>
      <c r="AA48" t="s">
        <v>241</v>
      </c>
      <c r="AB48" t="s">
        <v>365</v>
      </c>
      <c r="AC48">
        <v>2200</v>
      </c>
      <c r="AD48" t="s">
        <v>7</v>
      </c>
    </row>
    <row r="49" spans="1:32" x14ac:dyDescent="0.3">
      <c r="A49" t="s">
        <v>355</v>
      </c>
      <c r="B49" t="s">
        <v>51</v>
      </c>
      <c r="C49" t="s">
        <v>261</v>
      </c>
      <c r="D49" t="s">
        <v>314</v>
      </c>
      <c r="E49" t="s">
        <v>1004</v>
      </c>
      <c r="F49" s="15">
        <v>46227.419386574074</v>
      </c>
      <c r="G49" t="s">
        <v>420</v>
      </c>
      <c r="H49">
        <v>100</v>
      </c>
      <c r="I49" t="s">
        <v>1005</v>
      </c>
      <c r="J49" s="15">
        <v>46227.607638888891</v>
      </c>
      <c r="K49" s="15">
        <v>46231.386805555558</v>
      </c>
      <c r="L49" s="15"/>
      <c r="M49">
        <v>100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7</v>
      </c>
      <c r="W49" t="s">
        <v>7</v>
      </c>
      <c r="X49" t="s">
        <v>7</v>
      </c>
      <c r="AA49" t="s">
        <v>241</v>
      </c>
      <c r="AB49" t="s">
        <v>364</v>
      </c>
      <c r="AC49">
        <v>50</v>
      </c>
      <c r="AD49" t="s">
        <v>7</v>
      </c>
      <c r="AF49">
        <v>0</v>
      </c>
    </row>
    <row r="50" spans="1:32" x14ac:dyDescent="0.3">
      <c r="A50" t="s">
        <v>355</v>
      </c>
      <c r="B50" t="s">
        <v>51</v>
      </c>
      <c r="C50" t="s">
        <v>261</v>
      </c>
      <c r="D50" t="s">
        <v>314</v>
      </c>
      <c r="E50" t="s">
        <v>1006</v>
      </c>
      <c r="F50" s="15">
        <v>46225.586296296293</v>
      </c>
      <c r="G50" t="s">
        <v>1007</v>
      </c>
      <c r="H50">
        <v>5</v>
      </c>
      <c r="I50" t="s">
        <v>1008</v>
      </c>
      <c r="J50" s="15">
        <v>46225.654861111114</v>
      </c>
      <c r="K50" s="15">
        <v>46230.291666666664</v>
      </c>
      <c r="L50" s="15"/>
      <c r="M50">
        <v>5</v>
      </c>
      <c r="O50" t="s">
        <v>204</v>
      </c>
      <c r="P50" t="s">
        <v>630</v>
      </c>
      <c r="S50" t="s">
        <v>364</v>
      </c>
      <c r="T50" t="s">
        <v>382</v>
      </c>
      <c r="U50" t="s">
        <v>242</v>
      </c>
      <c r="V50" t="s">
        <v>7</v>
      </c>
      <c r="W50" t="s">
        <v>7</v>
      </c>
      <c r="X50" t="s">
        <v>7</v>
      </c>
      <c r="AA50" t="s">
        <v>241</v>
      </c>
      <c r="AB50" t="s">
        <v>364</v>
      </c>
      <c r="AC50">
        <v>50</v>
      </c>
      <c r="AD50" t="s">
        <v>7</v>
      </c>
      <c r="AF50">
        <v>0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1051</v>
      </c>
      <c r="F51" s="15">
        <v>46225.464629629627</v>
      </c>
      <c r="G51" t="s">
        <v>1052</v>
      </c>
      <c r="H51">
        <v>18</v>
      </c>
      <c r="I51" t="s">
        <v>1053</v>
      </c>
      <c r="J51" s="15">
        <v>46225.601388888892</v>
      </c>
      <c r="K51" s="15">
        <v>46231.378472222219</v>
      </c>
      <c r="L51" s="15"/>
      <c r="M51">
        <v>18</v>
      </c>
      <c r="O51" t="s">
        <v>204</v>
      </c>
      <c r="P51" t="s">
        <v>630</v>
      </c>
      <c r="S51" t="s">
        <v>366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366</v>
      </c>
      <c r="AC51">
        <v>109</v>
      </c>
      <c r="AD51" t="s">
        <v>7</v>
      </c>
      <c r="AF51">
        <v>0</v>
      </c>
    </row>
    <row r="52" spans="1:32" x14ac:dyDescent="0.3">
      <c r="A52" t="s">
        <v>355</v>
      </c>
      <c r="B52" t="s">
        <v>45</v>
      </c>
      <c r="C52" t="s">
        <v>68</v>
      </c>
      <c r="D52" t="s">
        <v>314</v>
      </c>
      <c r="E52" t="s">
        <v>1112</v>
      </c>
      <c r="F52" s="15">
        <v>46255.309004629627</v>
      </c>
      <c r="G52" t="s">
        <v>420</v>
      </c>
      <c r="H52">
        <v>9</v>
      </c>
      <c r="I52" t="s">
        <v>1113</v>
      </c>
      <c r="J52" s="15">
        <v>46255.447222222225</v>
      </c>
      <c r="K52" s="15">
        <v>46258.458333333336</v>
      </c>
      <c r="L52" s="15"/>
      <c r="M52">
        <v>9</v>
      </c>
      <c r="O52" t="s">
        <v>204</v>
      </c>
      <c r="P52" t="s">
        <v>630</v>
      </c>
      <c r="S52" t="s">
        <v>365</v>
      </c>
      <c r="T52" t="s">
        <v>382</v>
      </c>
      <c r="U52" t="s">
        <v>242</v>
      </c>
      <c r="V52" t="s">
        <v>355</v>
      </c>
      <c r="W52" t="s">
        <v>382</v>
      </c>
      <c r="X52" t="s">
        <v>242</v>
      </c>
      <c r="Y52">
        <v>0</v>
      </c>
      <c r="AA52" t="s">
        <v>67</v>
      </c>
      <c r="AB52" t="s">
        <v>365</v>
      </c>
      <c r="AC52">
        <v>2200</v>
      </c>
      <c r="AD52" t="s">
        <v>220</v>
      </c>
      <c r="AE52">
        <v>1</v>
      </c>
      <c r="AF52">
        <v>1</v>
      </c>
    </row>
    <row r="53" spans="1:32" x14ac:dyDescent="0.3">
      <c r="A53" t="s">
        <v>355</v>
      </c>
      <c r="B53" t="s">
        <v>45</v>
      </c>
      <c r="C53" t="s">
        <v>68</v>
      </c>
      <c r="D53" t="s">
        <v>314</v>
      </c>
      <c r="E53" t="s">
        <v>1114</v>
      </c>
      <c r="F53" s="15">
        <v>46254.394618055558</v>
      </c>
      <c r="G53" t="s">
        <v>420</v>
      </c>
      <c r="H53">
        <v>3</v>
      </c>
      <c r="I53" t="s">
        <v>1115</v>
      </c>
      <c r="J53" s="15">
        <v>46254.607638888891</v>
      </c>
      <c r="K53" s="15">
        <v>46255.493055555555</v>
      </c>
      <c r="L53" s="15"/>
      <c r="M53">
        <v>3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355</v>
      </c>
      <c r="W53" t="s">
        <v>382</v>
      </c>
      <c r="X53" t="s">
        <v>242</v>
      </c>
      <c r="Y53">
        <v>0</v>
      </c>
      <c r="AA53" t="s">
        <v>67</v>
      </c>
      <c r="AB53" t="s">
        <v>365</v>
      </c>
      <c r="AC53">
        <v>2200</v>
      </c>
      <c r="AD53" t="s">
        <v>220</v>
      </c>
      <c r="AE53">
        <v>1</v>
      </c>
      <c r="AF53">
        <v>1</v>
      </c>
    </row>
    <row r="54" spans="1:32" x14ac:dyDescent="0.3">
      <c r="A54" t="s">
        <v>355</v>
      </c>
      <c r="B54" t="s">
        <v>45</v>
      </c>
      <c r="C54" t="s">
        <v>68</v>
      </c>
      <c r="D54" t="s">
        <v>314</v>
      </c>
      <c r="E54" t="s">
        <v>1116</v>
      </c>
      <c r="F54" s="15">
        <v>46254.395497685182</v>
      </c>
      <c r="G54" t="s">
        <v>420</v>
      </c>
      <c r="H54">
        <v>7</v>
      </c>
      <c r="I54" t="s">
        <v>1115</v>
      </c>
      <c r="J54" s="15">
        <v>46254.607638888891</v>
      </c>
      <c r="K54" s="15">
        <v>46255.493055555555</v>
      </c>
      <c r="L54" s="15"/>
      <c r="M54">
        <v>7</v>
      </c>
      <c r="O54" t="s">
        <v>204</v>
      </c>
      <c r="P54" t="s">
        <v>631</v>
      </c>
      <c r="S54" t="s">
        <v>365</v>
      </c>
      <c r="T54" t="s">
        <v>382</v>
      </c>
      <c r="U54" t="s">
        <v>242</v>
      </c>
      <c r="V54" t="s">
        <v>355</v>
      </c>
      <c r="W54" t="s">
        <v>382</v>
      </c>
      <c r="X54" t="s">
        <v>242</v>
      </c>
      <c r="AA54" t="s">
        <v>67</v>
      </c>
      <c r="AB54" t="s">
        <v>365</v>
      </c>
      <c r="AC54">
        <v>2200</v>
      </c>
      <c r="AD54" t="s">
        <v>220</v>
      </c>
      <c r="AE54">
        <v>1</v>
      </c>
    </row>
    <row r="55" spans="1:32" x14ac:dyDescent="0.3">
      <c r="A55" t="s">
        <v>355</v>
      </c>
      <c r="B55" t="s">
        <v>45</v>
      </c>
      <c r="C55" t="s">
        <v>68</v>
      </c>
      <c r="D55" t="s">
        <v>314</v>
      </c>
      <c r="E55" t="s">
        <v>1117</v>
      </c>
      <c r="F55" s="15">
        <v>46254.396273148152</v>
      </c>
      <c r="G55" t="s">
        <v>420</v>
      </c>
      <c r="H55">
        <v>6</v>
      </c>
      <c r="I55" t="s">
        <v>1115</v>
      </c>
      <c r="J55" s="15">
        <v>46254.607638888891</v>
      </c>
      <c r="K55" s="15">
        <v>46255.493055555555</v>
      </c>
      <c r="L55" s="15"/>
      <c r="M55">
        <v>6</v>
      </c>
      <c r="O55" t="s">
        <v>204</v>
      </c>
      <c r="P55" t="s">
        <v>631</v>
      </c>
      <c r="S55" t="s">
        <v>365</v>
      </c>
      <c r="T55" t="s">
        <v>382</v>
      </c>
      <c r="U55" t="s">
        <v>242</v>
      </c>
      <c r="V55" t="s">
        <v>355</v>
      </c>
      <c r="W55" t="s">
        <v>382</v>
      </c>
      <c r="X55" t="s">
        <v>242</v>
      </c>
      <c r="AA55" t="s">
        <v>67</v>
      </c>
      <c r="AB55" t="s">
        <v>365</v>
      </c>
      <c r="AC55">
        <v>2200</v>
      </c>
      <c r="AD55" t="s">
        <v>220</v>
      </c>
      <c r="AE55">
        <v>1</v>
      </c>
    </row>
    <row r="56" spans="1:32" x14ac:dyDescent="0.3">
      <c r="A56" t="s">
        <v>355</v>
      </c>
      <c r="B56" t="s">
        <v>45</v>
      </c>
      <c r="C56" t="s">
        <v>68</v>
      </c>
      <c r="D56" t="s">
        <v>314</v>
      </c>
      <c r="E56" t="s">
        <v>1216</v>
      </c>
      <c r="F56" s="15">
        <v>46231.659247685187</v>
      </c>
      <c r="G56" t="s">
        <v>1217</v>
      </c>
      <c r="H56">
        <v>13</v>
      </c>
      <c r="I56" t="s">
        <v>1218</v>
      </c>
      <c r="J56" s="15">
        <v>46231.713194444441</v>
      </c>
      <c r="K56" s="15">
        <v>46233.416666666664</v>
      </c>
      <c r="L56" s="15"/>
      <c r="M56">
        <v>13</v>
      </c>
      <c r="O56" t="s">
        <v>204</v>
      </c>
      <c r="P56" t="s">
        <v>630</v>
      </c>
      <c r="S56" t="s">
        <v>365</v>
      </c>
      <c r="T56" t="s">
        <v>382</v>
      </c>
      <c r="U56" t="s">
        <v>242</v>
      </c>
      <c r="V56" t="s">
        <v>355</v>
      </c>
      <c r="W56" t="s">
        <v>382</v>
      </c>
      <c r="X56" t="s">
        <v>242</v>
      </c>
      <c r="Y56">
        <v>0</v>
      </c>
      <c r="AA56" t="s">
        <v>67</v>
      </c>
      <c r="AB56" t="s">
        <v>365</v>
      </c>
      <c r="AC56">
        <v>2200</v>
      </c>
      <c r="AD56" t="s">
        <v>220</v>
      </c>
      <c r="AE56">
        <v>1.3</v>
      </c>
      <c r="AF56">
        <v>1</v>
      </c>
    </row>
    <row r="57" spans="1:32" x14ac:dyDescent="0.3">
      <c r="A57" t="s">
        <v>355</v>
      </c>
      <c r="B57" t="s">
        <v>45</v>
      </c>
      <c r="C57" t="s">
        <v>68</v>
      </c>
      <c r="D57" t="s">
        <v>314</v>
      </c>
      <c r="E57" t="s">
        <v>1219</v>
      </c>
      <c r="F57" s="15">
        <v>46231.635254629633</v>
      </c>
      <c r="G57" t="s">
        <v>1217</v>
      </c>
      <c r="H57">
        <v>6</v>
      </c>
      <c r="I57" t="s">
        <v>1218</v>
      </c>
      <c r="J57" s="15">
        <v>46231.713194444441</v>
      </c>
      <c r="K57" s="15">
        <v>46233.416666666664</v>
      </c>
      <c r="L57" s="15"/>
      <c r="M57">
        <v>6</v>
      </c>
      <c r="O57" t="s">
        <v>204</v>
      </c>
      <c r="P57" t="s">
        <v>630</v>
      </c>
      <c r="S57" t="s">
        <v>365</v>
      </c>
      <c r="T57" t="s">
        <v>382</v>
      </c>
      <c r="U57" t="s">
        <v>242</v>
      </c>
      <c r="V57" t="s">
        <v>355</v>
      </c>
      <c r="W57" t="s">
        <v>382</v>
      </c>
      <c r="X57" t="s">
        <v>242</v>
      </c>
      <c r="AA57" t="s">
        <v>67</v>
      </c>
      <c r="AB57" t="s">
        <v>365</v>
      </c>
      <c r="AC57">
        <v>2200</v>
      </c>
      <c r="AD57" t="s">
        <v>220</v>
      </c>
      <c r="AE57">
        <v>1</v>
      </c>
    </row>
    <row r="58" spans="1:32" x14ac:dyDescent="0.3">
      <c r="A58" t="s">
        <v>355</v>
      </c>
      <c r="B58" t="s">
        <v>45</v>
      </c>
      <c r="C58" t="s">
        <v>68</v>
      </c>
      <c r="D58" t="s">
        <v>314</v>
      </c>
      <c r="E58" t="s">
        <v>1220</v>
      </c>
      <c r="F58" s="15">
        <v>46231.634583333333</v>
      </c>
      <c r="G58" t="s">
        <v>1217</v>
      </c>
      <c r="H58">
        <v>4</v>
      </c>
      <c r="I58" t="s">
        <v>1218</v>
      </c>
      <c r="J58" s="15">
        <v>46231.713194444441</v>
      </c>
      <c r="K58" s="15">
        <v>46233.416666666664</v>
      </c>
      <c r="L58" s="15"/>
      <c r="M58">
        <v>4</v>
      </c>
      <c r="O58" t="s">
        <v>204</v>
      </c>
      <c r="P58" t="s">
        <v>630</v>
      </c>
      <c r="S58" t="s">
        <v>365</v>
      </c>
      <c r="T58" t="s">
        <v>382</v>
      </c>
      <c r="U58" t="s">
        <v>242</v>
      </c>
      <c r="V58" t="s">
        <v>355</v>
      </c>
      <c r="W58" t="s">
        <v>382</v>
      </c>
      <c r="X58" t="s">
        <v>242</v>
      </c>
      <c r="AA58" t="s">
        <v>67</v>
      </c>
      <c r="AB58" t="s">
        <v>365</v>
      </c>
      <c r="AC58">
        <v>2200</v>
      </c>
      <c r="AD58" t="s">
        <v>220</v>
      </c>
      <c r="AE58">
        <v>1</v>
      </c>
    </row>
    <row r="59" spans="1:32" x14ac:dyDescent="0.3">
      <c r="A59" t="s">
        <v>355</v>
      </c>
      <c r="B59" t="s">
        <v>45</v>
      </c>
      <c r="C59" t="s">
        <v>68</v>
      </c>
      <c r="D59" t="s">
        <v>314</v>
      </c>
      <c r="E59" t="s">
        <v>1221</v>
      </c>
      <c r="F59" s="15">
        <v>46231.633784722224</v>
      </c>
      <c r="G59" t="s">
        <v>1217</v>
      </c>
      <c r="H59">
        <v>4</v>
      </c>
      <c r="I59" t="s">
        <v>1218</v>
      </c>
      <c r="J59" s="15">
        <v>46231.713194444441</v>
      </c>
      <c r="K59" s="15">
        <v>46233.416666666664</v>
      </c>
      <c r="L59" s="15"/>
      <c r="M59">
        <v>4</v>
      </c>
      <c r="O59" t="s">
        <v>204</v>
      </c>
      <c r="P59" t="s">
        <v>630</v>
      </c>
      <c r="S59" t="s">
        <v>365</v>
      </c>
      <c r="T59" t="s">
        <v>382</v>
      </c>
      <c r="U59" t="s">
        <v>242</v>
      </c>
      <c r="V59" t="s">
        <v>355</v>
      </c>
      <c r="W59" t="s">
        <v>382</v>
      </c>
      <c r="X59" t="s">
        <v>242</v>
      </c>
      <c r="AA59" t="s">
        <v>67</v>
      </c>
      <c r="AB59" t="s">
        <v>365</v>
      </c>
      <c r="AC59">
        <v>2200</v>
      </c>
      <c r="AD59" t="s">
        <v>220</v>
      </c>
      <c r="AE59">
        <v>1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1222</v>
      </c>
      <c r="F60" s="15">
        <v>46231.632465277777</v>
      </c>
      <c r="G60" t="s">
        <v>1217</v>
      </c>
      <c r="H60">
        <v>1</v>
      </c>
      <c r="I60" t="s">
        <v>1218</v>
      </c>
      <c r="J60" s="15">
        <v>46231.713194444441</v>
      </c>
      <c r="K60" s="15">
        <v>46233.416666666664</v>
      </c>
      <c r="L60" s="15"/>
      <c r="M60">
        <v>1</v>
      </c>
      <c r="O60" t="s">
        <v>204</v>
      </c>
      <c r="P60" t="s">
        <v>630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1223</v>
      </c>
      <c r="F61" s="15">
        <v>46231.631620370368</v>
      </c>
      <c r="G61" t="s">
        <v>420</v>
      </c>
      <c r="H61">
        <v>1</v>
      </c>
      <c r="I61" t="s">
        <v>1224</v>
      </c>
      <c r="J61" s="15">
        <v>46231.706250000003</v>
      </c>
      <c r="K61" s="15">
        <v>46233.416666666664</v>
      </c>
      <c r="L61" s="15"/>
      <c r="M61">
        <v>1</v>
      </c>
      <c r="O61" t="s">
        <v>204</v>
      </c>
      <c r="P61" t="s">
        <v>630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</row>
    <row r="62" spans="1:32" x14ac:dyDescent="0.3">
      <c r="A62" t="s">
        <v>355</v>
      </c>
      <c r="B62" t="s">
        <v>48</v>
      </c>
      <c r="C62" t="s">
        <v>68</v>
      </c>
      <c r="D62" t="s">
        <v>314</v>
      </c>
      <c r="E62" t="s">
        <v>1134</v>
      </c>
      <c r="F62" s="15">
        <v>46245.434259259258</v>
      </c>
      <c r="G62" t="s">
        <v>420</v>
      </c>
      <c r="H62">
        <v>3</v>
      </c>
      <c r="I62" t="s">
        <v>1136</v>
      </c>
      <c r="J62" s="15">
        <v>46246.470138888886</v>
      </c>
      <c r="K62" s="15">
        <v>46247.425694444442</v>
      </c>
      <c r="L62" s="15"/>
      <c r="M62">
        <v>3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Y62">
        <v>0</v>
      </c>
      <c r="AA62" t="s">
        <v>90</v>
      </c>
      <c r="AB62" t="s">
        <v>365</v>
      </c>
      <c r="AC62">
        <v>2200</v>
      </c>
      <c r="AD62" t="s">
        <v>220</v>
      </c>
      <c r="AE62">
        <v>1</v>
      </c>
      <c r="AF62">
        <v>1</v>
      </c>
    </row>
    <row r="63" spans="1:32" x14ac:dyDescent="0.3">
      <c r="A63" t="s">
        <v>355</v>
      </c>
      <c r="B63" t="s">
        <v>48</v>
      </c>
      <c r="C63" t="s">
        <v>68</v>
      </c>
      <c r="D63" t="s">
        <v>314</v>
      </c>
      <c r="E63" t="s">
        <v>1134</v>
      </c>
      <c r="F63" s="15">
        <v>46245.434259259258</v>
      </c>
      <c r="G63" t="s">
        <v>420</v>
      </c>
      <c r="H63">
        <v>1</v>
      </c>
      <c r="I63" t="s">
        <v>1135</v>
      </c>
      <c r="J63" s="15">
        <v>46252.685416666667</v>
      </c>
      <c r="K63" s="15">
        <v>46254.503472222219</v>
      </c>
      <c r="L63" s="15"/>
      <c r="M63">
        <v>1</v>
      </c>
      <c r="O63" t="s">
        <v>204</v>
      </c>
      <c r="P63" t="s">
        <v>630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Y63">
        <v>0</v>
      </c>
      <c r="AA63" t="s">
        <v>90</v>
      </c>
      <c r="AB63" t="s">
        <v>365</v>
      </c>
      <c r="AC63">
        <v>2200</v>
      </c>
      <c r="AD63" t="s">
        <v>220</v>
      </c>
      <c r="AE63">
        <v>1</v>
      </c>
      <c r="AF63">
        <v>1</v>
      </c>
    </row>
    <row r="64" spans="1:32" x14ac:dyDescent="0.3">
      <c r="A64" t="s">
        <v>355</v>
      </c>
      <c r="B64" t="s">
        <v>48</v>
      </c>
      <c r="C64" t="s">
        <v>68</v>
      </c>
      <c r="D64" t="s">
        <v>314</v>
      </c>
      <c r="E64" t="s">
        <v>1187</v>
      </c>
      <c r="F64" s="15">
        <v>46213.750648148147</v>
      </c>
      <c r="G64" t="s">
        <v>420</v>
      </c>
      <c r="H64">
        <v>5</v>
      </c>
      <c r="I64" t="s">
        <v>1188</v>
      </c>
      <c r="J64" s="15">
        <v>46230.428946759261</v>
      </c>
      <c r="K64" s="15">
        <v>46231.397222222222</v>
      </c>
      <c r="L64" s="15"/>
      <c r="M64">
        <v>5</v>
      </c>
      <c r="O64" t="s">
        <v>204</v>
      </c>
      <c r="P64" t="s">
        <v>631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Y64">
        <v>0</v>
      </c>
      <c r="AA64" t="s">
        <v>90</v>
      </c>
      <c r="AB64" t="s">
        <v>365</v>
      </c>
      <c r="AC64">
        <v>2200</v>
      </c>
      <c r="AD64" t="s">
        <v>220</v>
      </c>
      <c r="AE64">
        <v>1</v>
      </c>
      <c r="AF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1110</v>
      </c>
      <c r="F65" s="15">
        <v>46251.387743055559</v>
      </c>
      <c r="G65" t="s">
        <v>422</v>
      </c>
      <c r="H65">
        <v>15</v>
      </c>
      <c r="I65" t="s">
        <v>1111</v>
      </c>
      <c r="J65" s="15">
        <v>46251.49722222222</v>
      </c>
      <c r="K65" s="15">
        <v>46252.638888888891</v>
      </c>
      <c r="L65" s="15"/>
      <c r="M65">
        <v>15</v>
      </c>
      <c r="O65" t="s">
        <v>204</v>
      </c>
      <c r="P65" t="s">
        <v>630</v>
      </c>
      <c r="S65" t="s">
        <v>366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Y65">
        <v>0</v>
      </c>
      <c r="AA65" t="s">
        <v>67</v>
      </c>
      <c r="AB65" t="s">
        <v>366</v>
      </c>
      <c r="AC65">
        <v>109</v>
      </c>
      <c r="AD65" t="s">
        <v>220</v>
      </c>
      <c r="AE65">
        <v>1.5</v>
      </c>
      <c r="AF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1169</v>
      </c>
      <c r="F66" s="15">
        <v>46230.391215277778</v>
      </c>
      <c r="G66" t="s">
        <v>422</v>
      </c>
      <c r="H66">
        <v>15</v>
      </c>
      <c r="I66" t="s">
        <v>1170</v>
      </c>
      <c r="J66" s="15">
        <v>46230.46465277778</v>
      </c>
      <c r="K66" s="15">
        <v>46231.458333333336</v>
      </c>
      <c r="L66" s="15"/>
      <c r="M66">
        <v>15</v>
      </c>
      <c r="O66" t="s">
        <v>204</v>
      </c>
      <c r="P66" t="s">
        <v>631</v>
      </c>
      <c r="S66" t="s">
        <v>366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Y66">
        <v>0</v>
      </c>
      <c r="AA66" t="s">
        <v>67</v>
      </c>
      <c r="AB66" t="s">
        <v>366</v>
      </c>
      <c r="AC66">
        <v>109</v>
      </c>
      <c r="AD66" t="s">
        <v>220</v>
      </c>
      <c r="AE66">
        <v>1.5</v>
      </c>
      <c r="AF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1227</v>
      </c>
      <c r="F67" s="15">
        <v>46230.398877314816</v>
      </c>
      <c r="G67" t="s">
        <v>422</v>
      </c>
      <c r="H67">
        <v>10</v>
      </c>
      <c r="I67" t="s">
        <v>1228</v>
      </c>
      <c r="J67" s="15">
        <v>46230.632638888892</v>
      </c>
      <c r="K67" s="15">
        <v>46232.696527777778</v>
      </c>
      <c r="L67" s="15"/>
      <c r="M67">
        <v>10</v>
      </c>
      <c r="O67" t="s">
        <v>204</v>
      </c>
      <c r="P67" t="s">
        <v>630</v>
      </c>
      <c r="S67" t="s">
        <v>366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366</v>
      </c>
      <c r="AC67">
        <v>109</v>
      </c>
      <c r="AD67" t="s">
        <v>220</v>
      </c>
      <c r="AE67">
        <v>1</v>
      </c>
      <c r="AF67">
        <v>1</v>
      </c>
    </row>
    <row r="68" spans="1:32" x14ac:dyDescent="0.3">
      <c r="A68" t="s">
        <v>355</v>
      </c>
      <c r="B68" t="s">
        <v>48</v>
      </c>
      <c r="C68" t="s">
        <v>68</v>
      </c>
      <c r="D68" t="s">
        <v>314</v>
      </c>
      <c r="E68" t="s">
        <v>1148</v>
      </c>
      <c r="F68" s="15">
        <v>46252.576365740744</v>
      </c>
      <c r="G68" t="s">
        <v>1047</v>
      </c>
      <c r="H68">
        <v>25</v>
      </c>
      <c r="I68" t="s">
        <v>1149</v>
      </c>
      <c r="J68" s="15">
        <v>46253.647222222222</v>
      </c>
      <c r="K68" s="15">
        <v>46255.477083333331</v>
      </c>
      <c r="L68" s="15"/>
      <c r="M68">
        <v>25</v>
      </c>
      <c r="O68" t="s">
        <v>204</v>
      </c>
      <c r="P68" t="s">
        <v>630</v>
      </c>
      <c r="S68" t="s">
        <v>366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Y68">
        <v>0</v>
      </c>
      <c r="AA68" t="s">
        <v>90</v>
      </c>
      <c r="AB68" t="s">
        <v>366</v>
      </c>
      <c r="AC68">
        <v>109</v>
      </c>
      <c r="AD68" t="s">
        <v>220</v>
      </c>
      <c r="AE68">
        <v>2.5</v>
      </c>
      <c r="AF68">
        <v>1</v>
      </c>
    </row>
    <row r="69" spans="1:32" x14ac:dyDescent="0.3">
      <c r="A69" t="s">
        <v>355</v>
      </c>
      <c r="B69" t="s">
        <v>48</v>
      </c>
      <c r="C69" t="s">
        <v>68</v>
      </c>
      <c r="D69" t="s">
        <v>314</v>
      </c>
      <c r="E69" t="s">
        <v>1150</v>
      </c>
      <c r="F69" s="15">
        <v>46252.581203703703</v>
      </c>
      <c r="G69" t="s">
        <v>1047</v>
      </c>
      <c r="H69">
        <v>15</v>
      </c>
      <c r="I69" t="s">
        <v>1151</v>
      </c>
      <c r="J69" s="15">
        <v>46254.392361111109</v>
      </c>
      <c r="K69" s="15">
        <v>46255.477083333331</v>
      </c>
      <c r="L69" s="15"/>
      <c r="M69">
        <v>15</v>
      </c>
      <c r="O69" t="s">
        <v>204</v>
      </c>
      <c r="P69" t="s">
        <v>630</v>
      </c>
      <c r="S69" t="s">
        <v>366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Y69">
        <v>0</v>
      </c>
      <c r="AA69" t="s">
        <v>90</v>
      </c>
      <c r="AB69" t="s">
        <v>366</v>
      </c>
      <c r="AC69">
        <v>109</v>
      </c>
      <c r="AD69" t="s">
        <v>220</v>
      </c>
      <c r="AE69">
        <v>1.5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1176</v>
      </c>
      <c r="F70" s="15">
        <v>46231.625231481485</v>
      </c>
      <c r="G70" t="s">
        <v>1177</v>
      </c>
      <c r="H70">
        <v>10</v>
      </c>
      <c r="I70" t="s">
        <v>1178</v>
      </c>
      <c r="J70" s="15">
        <v>46234.652581018519</v>
      </c>
      <c r="K70" s="15">
        <v>46238.509722222225</v>
      </c>
      <c r="L70" s="15"/>
      <c r="M70">
        <v>10</v>
      </c>
      <c r="O70" t="s">
        <v>204</v>
      </c>
      <c r="P70" t="s">
        <v>630</v>
      </c>
      <c r="S70" t="s">
        <v>366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366</v>
      </c>
      <c r="AC70">
        <v>109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1171</v>
      </c>
      <c r="F71" s="15">
        <v>46227.725787037038</v>
      </c>
      <c r="G71" t="s">
        <v>422</v>
      </c>
      <c r="H71">
        <v>16</v>
      </c>
      <c r="I71" t="s">
        <v>1172</v>
      </c>
      <c r="J71" s="15">
        <v>46232.603437500002</v>
      </c>
      <c r="K71" s="15">
        <v>46234.413194444445</v>
      </c>
      <c r="L71" s="15"/>
      <c r="M71">
        <v>16</v>
      </c>
      <c r="O71" t="s">
        <v>204</v>
      </c>
      <c r="P71" t="s">
        <v>630</v>
      </c>
      <c r="S71" t="s">
        <v>366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366</v>
      </c>
      <c r="AC71">
        <v>109</v>
      </c>
      <c r="AD71" t="s">
        <v>220</v>
      </c>
      <c r="AE71">
        <v>1.6</v>
      </c>
      <c r="AF71">
        <v>1</v>
      </c>
    </row>
    <row r="72" spans="1:32" x14ac:dyDescent="0.3">
      <c r="A72" t="s">
        <v>355</v>
      </c>
      <c r="B72" t="s">
        <v>45</v>
      </c>
      <c r="C72" t="s">
        <v>68</v>
      </c>
      <c r="D72" t="s">
        <v>314</v>
      </c>
      <c r="E72" t="s">
        <v>1106</v>
      </c>
      <c r="F72" s="15">
        <v>46245.50304398148</v>
      </c>
      <c r="G72" t="s">
        <v>433</v>
      </c>
      <c r="H72">
        <v>5</v>
      </c>
      <c r="I72" t="s">
        <v>1107</v>
      </c>
      <c r="J72" s="15">
        <v>46245.540277777778</v>
      </c>
      <c r="K72" s="15">
        <v>46247.46875</v>
      </c>
      <c r="L72" s="15"/>
      <c r="M72">
        <v>5</v>
      </c>
      <c r="O72" t="s">
        <v>204</v>
      </c>
      <c r="P72" t="s">
        <v>630</v>
      </c>
      <c r="S72" t="s">
        <v>533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AA72" t="s">
        <v>67</v>
      </c>
      <c r="AB72" t="s">
        <v>533</v>
      </c>
      <c r="AC72">
        <v>288</v>
      </c>
      <c r="AD72" t="s">
        <v>220</v>
      </c>
      <c r="AE72">
        <v>1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1108</v>
      </c>
      <c r="F73" s="15">
        <v>46245.502650462964</v>
      </c>
      <c r="G73" t="s">
        <v>433</v>
      </c>
      <c r="H73">
        <v>11</v>
      </c>
      <c r="I73" t="s">
        <v>1109</v>
      </c>
      <c r="J73" s="15">
        <v>46245.53125</v>
      </c>
      <c r="K73" s="15">
        <v>46247.46875</v>
      </c>
      <c r="L73" s="15"/>
      <c r="M73">
        <v>11</v>
      </c>
      <c r="O73" t="s">
        <v>204</v>
      </c>
      <c r="P73" t="s">
        <v>630</v>
      </c>
      <c r="S73" t="s">
        <v>533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AA73" t="s">
        <v>67</v>
      </c>
      <c r="AB73" t="s">
        <v>533</v>
      </c>
      <c r="AC73">
        <v>288</v>
      </c>
      <c r="AD73" t="s">
        <v>220</v>
      </c>
      <c r="AE73">
        <v>1.1000000000000001</v>
      </c>
    </row>
    <row r="74" spans="1:32" x14ac:dyDescent="0.3">
      <c r="A74" t="s">
        <v>355</v>
      </c>
      <c r="B74" t="s">
        <v>48</v>
      </c>
      <c r="C74" t="s">
        <v>68</v>
      </c>
      <c r="D74" t="s">
        <v>314</v>
      </c>
      <c r="E74" t="s">
        <v>1152</v>
      </c>
      <c r="F74" s="15">
        <v>46252.486481481479</v>
      </c>
      <c r="G74" t="s">
        <v>433</v>
      </c>
      <c r="H74">
        <v>5</v>
      </c>
      <c r="I74" t="s">
        <v>1153</v>
      </c>
      <c r="J74" s="15">
        <v>46253.540277777778</v>
      </c>
      <c r="K74" s="15">
        <v>46254.458333333336</v>
      </c>
      <c r="L74" s="15"/>
      <c r="M74">
        <v>5</v>
      </c>
      <c r="O74" t="s">
        <v>204</v>
      </c>
      <c r="P74" t="s">
        <v>631</v>
      </c>
      <c r="S74" t="s">
        <v>533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AA74" t="s">
        <v>90</v>
      </c>
      <c r="AB74" t="s">
        <v>533</v>
      </c>
      <c r="AC74">
        <v>288</v>
      </c>
      <c r="AD74" t="s">
        <v>220</v>
      </c>
      <c r="AE74">
        <v>1</v>
      </c>
      <c r="AF74">
        <v>1</v>
      </c>
    </row>
    <row r="75" spans="1:32" x14ac:dyDescent="0.3">
      <c r="A75" t="s">
        <v>355</v>
      </c>
      <c r="B75" t="s">
        <v>48</v>
      </c>
      <c r="C75" t="s">
        <v>68</v>
      </c>
      <c r="D75" t="s">
        <v>314</v>
      </c>
      <c r="E75" t="s">
        <v>1214</v>
      </c>
      <c r="F75" s="15">
        <v>46231.743472222224</v>
      </c>
      <c r="G75" t="s">
        <v>420</v>
      </c>
      <c r="H75">
        <v>1</v>
      </c>
      <c r="I75" t="s">
        <v>1215</v>
      </c>
      <c r="J75" s="15">
        <v>46239.520138888889</v>
      </c>
      <c r="K75" s="15">
        <v>46240.513194444444</v>
      </c>
      <c r="L75" s="15"/>
      <c r="M75">
        <v>1</v>
      </c>
      <c r="O75" t="s">
        <v>204</v>
      </c>
      <c r="P75" t="s">
        <v>630</v>
      </c>
      <c r="S75" t="s">
        <v>365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Y75">
        <v>0</v>
      </c>
      <c r="AA75" t="s">
        <v>90</v>
      </c>
      <c r="AB75" t="s">
        <v>365</v>
      </c>
      <c r="AC75">
        <v>2200</v>
      </c>
      <c r="AD75" t="s">
        <v>220</v>
      </c>
      <c r="AE75">
        <v>1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1225</v>
      </c>
      <c r="F76" s="15">
        <v>46231.307928240742</v>
      </c>
      <c r="G76" t="s">
        <v>419</v>
      </c>
      <c r="H76">
        <v>1</v>
      </c>
      <c r="I76" t="s">
        <v>1226</v>
      </c>
      <c r="J76" s="15">
        <v>46231.367361111108</v>
      </c>
      <c r="K76" s="15">
        <v>46232.486111111109</v>
      </c>
      <c r="L76" s="15"/>
      <c r="M76">
        <v>1</v>
      </c>
      <c r="O76" t="s">
        <v>204</v>
      </c>
      <c r="P76" t="s">
        <v>630</v>
      </c>
      <c r="S76" t="s">
        <v>367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367</v>
      </c>
      <c r="AC76">
        <v>101</v>
      </c>
      <c r="AD76" t="s">
        <v>220</v>
      </c>
      <c r="AE76">
        <v>1</v>
      </c>
      <c r="AF76">
        <v>1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1229</v>
      </c>
      <c r="F77" s="15">
        <v>46227.576932870368</v>
      </c>
      <c r="G77" t="s">
        <v>420</v>
      </c>
      <c r="H77">
        <v>1</v>
      </c>
      <c r="I77" t="s">
        <v>1230</v>
      </c>
      <c r="J77" s="15">
        <v>46233.393819444442</v>
      </c>
      <c r="K77" s="15">
        <v>46234.439583333333</v>
      </c>
      <c r="L77" s="15"/>
      <c r="M77">
        <v>1</v>
      </c>
      <c r="O77" t="s">
        <v>204</v>
      </c>
      <c r="P77" t="s">
        <v>630</v>
      </c>
      <c r="S77" t="s">
        <v>364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364</v>
      </c>
      <c r="AC77">
        <v>50</v>
      </c>
      <c r="AD77" t="s">
        <v>220</v>
      </c>
      <c r="AE77">
        <v>1</v>
      </c>
      <c r="AF77">
        <v>1</v>
      </c>
    </row>
    <row r="78" spans="1:32" x14ac:dyDescent="0.3">
      <c r="A78" t="s">
        <v>355</v>
      </c>
      <c r="B78" t="s">
        <v>57</v>
      </c>
      <c r="C78" t="s">
        <v>117</v>
      </c>
      <c r="D78" t="s">
        <v>314</v>
      </c>
      <c r="E78" t="s">
        <v>980</v>
      </c>
      <c r="F78" s="15">
        <v>46248.437847222223</v>
      </c>
      <c r="G78" t="s">
        <v>419</v>
      </c>
      <c r="H78">
        <v>1</v>
      </c>
      <c r="I78" t="s">
        <v>981</v>
      </c>
      <c r="J78" s="15">
        <v>46248.662499999999</v>
      </c>
      <c r="K78" s="15">
        <v>46253.628472222219</v>
      </c>
      <c r="L78" s="15"/>
      <c r="M78">
        <v>1</v>
      </c>
      <c r="O78" t="s">
        <v>204</v>
      </c>
      <c r="P78" t="s">
        <v>631</v>
      </c>
      <c r="S78" t="s">
        <v>367</v>
      </c>
      <c r="T78" t="s">
        <v>382</v>
      </c>
      <c r="U78" t="s">
        <v>242</v>
      </c>
      <c r="V78" t="s">
        <v>7</v>
      </c>
      <c r="W78" t="s">
        <v>7</v>
      </c>
      <c r="X78" t="s">
        <v>7</v>
      </c>
      <c r="AA78" t="s">
        <v>127</v>
      </c>
      <c r="AB78" t="s">
        <v>367</v>
      </c>
      <c r="AC78">
        <v>101</v>
      </c>
      <c r="AD78" t="s">
        <v>236</v>
      </c>
      <c r="AE78">
        <v>1</v>
      </c>
      <c r="AF78">
        <v>1</v>
      </c>
    </row>
    <row r="79" spans="1:32" x14ac:dyDescent="0.3">
      <c r="A79" t="s">
        <v>355</v>
      </c>
      <c r="B79" t="s">
        <v>282</v>
      </c>
      <c r="C79" t="s">
        <v>195</v>
      </c>
      <c r="D79" t="s">
        <v>314</v>
      </c>
      <c r="E79" t="s">
        <v>980</v>
      </c>
      <c r="F79" s="15">
        <v>46248.437847222223</v>
      </c>
      <c r="G79" t="s">
        <v>419</v>
      </c>
      <c r="H79">
        <v>8</v>
      </c>
      <c r="I79" t="s">
        <v>981</v>
      </c>
      <c r="J79" s="15">
        <v>46248.662499999999</v>
      </c>
      <c r="K79" s="15">
        <v>46253.628472222219</v>
      </c>
      <c r="L79" s="15"/>
      <c r="M79">
        <v>8</v>
      </c>
      <c r="O79" t="s">
        <v>204</v>
      </c>
      <c r="P79" t="s">
        <v>631</v>
      </c>
      <c r="S79" t="s">
        <v>367</v>
      </c>
      <c r="T79" t="s">
        <v>382</v>
      </c>
      <c r="U79" t="s">
        <v>242</v>
      </c>
      <c r="V79" t="s">
        <v>7</v>
      </c>
      <c r="W79" t="s">
        <v>7</v>
      </c>
      <c r="X79" t="s">
        <v>7</v>
      </c>
      <c r="Z79">
        <v>1</v>
      </c>
      <c r="AA79" t="s">
        <v>122</v>
      </c>
      <c r="AB79" t="s">
        <v>367</v>
      </c>
      <c r="AC79">
        <v>101</v>
      </c>
      <c r="AD79" t="s">
        <v>235</v>
      </c>
      <c r="AE79">
        <v>8</v>
      </c>
    </row>
    <row r="80" spans="1:32" x14ac:dyDescent="0.3">
      <c r="A80" t="s">
        <v>355</v>
      </c>
      <c r="B80" t="s">
        <v>57</v>
      </c>
      <c r="C80" t="s">
        <v>117</v>
      </c>
      <c r="D80" t="s">
        <v>314</v>
      </c>
      <c r="E80" t="s">
        <v>982</v>
      </c>
      <c r="F80" s="15">
        <v>46239.634884259256</v>
      </c>
      <c r="G80" t="s">
        <v>419</v>
      </c>
      <c r="H80">
        <v>1</v>
      </c>
      <c r="I80" t="s">
        <v>983</v>
      </c>
      <c r="J80" s="15">
        <v>46240.408333333333</v>
      </c>
      <c r="K80" s="15">
        <v>46246.645833333336</v>
      </c>
      <c r="L80" s="15"/>
      <c r="M80">
        <v>1</v>
      </c>
      <c r="O80" t="s">
        <v>204</v>
      </c>
      <c r="P80" t="s">
        <v>631</v>
      </c>
      <c r="S80" t="s">
        <v>367</v>
      </c>
      <c r="T80" t="s">
        <v>382</v>
      </c>
      <c r="U80" t="s">
        <v>242</v>
      </c>
      <c r="V80" t="s">
        <v>7</v>
      </c>
      <c r="W80" t="s">
        <v>7</v>
      </c>
      <c r="X80" t="s">
        <v>7</v>
      </c>
      <c r="AA80" t="s">
        <v>127</v>
      </c>
      <c r="AB80" t="s">
        <v>367</v>
      </c>
      <c r="AC80">
        <v>101</v>
      </c>
      <c r="AD80" t="s">
        <v>236</v>
      </c>
      <c r="AE80">
        <v>1</v>
      </c>
      <c r="AF80">
        <v>35.200000000000003</v>
      </c>
    </row>
    <row r="81" spans="1:32" x14ac:dyDescent="0.3">
      <c r="A81" t="s">
        <v>355</v>
      </c>
      <c r="B81" t="s">
        <v>282</v>
      </c>
      <c r="C81" t="s">
        <v>195</v>
      </c>
      <c r="D81" t="s">
        <v>314</v>
      </c>
      <c r="E81" t="s">
        <v>982</v>
      </c>
      <c r="F81" s="15">
        <v>46239.634884259256</v>
      </c>
      <c r="G81" t="s">
        <v>419</v>
      </c>
      <c r="H81">
        <v>350</v>
      </c>
      <c r="I81" t="s">
        <v>983</v>
      </c>
      <c r="J81" s="15">
        <v>46240.408333333333</v>
      </c>
      <c r="K81" s="15">
        <v>46246.645833333336</v>
      </c>
      <c r="L81" s="15"/>
      <c r="M81">
        <v>350</v>
      </c>
      <c r="O81" t="s">
        <v>204</v>
      </c>
      <c r="P81" t="s">
        <v>630</v>
      </c>
      <c r="S81" t="s">
        <v>367</v>
      </c>
      <c r="T81" t="s">
        <v>382</v>
      </c>
      <c r="U81" t="s">
        <v>242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367</v>
      </c>
      <c r="AC81">
        <v>101</v>
      </c>
      <c r="AD81" t="s">
        <v>235</v>
      </c>
      <c r="AE81">
        <v>350</v>
      </c>
    </row>
    <row r="82" spans="1:32" x14ac:dyDescent="0.3">
      <c r="A82" t="s">
        <v>355</v>
      </c>
      <c r="B82" t="s">
        <v>57</v>
      </c>
      <c r="C82" t="s">
        <v>117</v>
      </c>
      <c r="D82" t="s">
        <v>314</v>
      </c>
      <c r="E82" t="s">
        <v>984</v>
      </c>
      <c r="F82" s="15">
        <v>46245.601261574076</v>
      </c>
      <c r="G82" t="s">
        <v>429</v>
      </c>
      <c r="H82">
        <v>1</v>
      </c>
      <c r="I82" t="s">
        <v>985</v>
      </c>
      <c r="J82" s="15">
        <v>46246.638194444444</v>
      </c>
      <c r="K82" s="15">
        <v>46252.386805555558</v>
      </c>
      <c r="L82" s="15"/>
      <c r="M82">
        <v>1</v>
      </c>
      <c r="O82" t="s">
        <v>204</v>
      </c>
      <c r="P82" t="s">
        <v>631</v>
      </c>
      <c r="S82" t="s">
        <v>365</v>
      </c>
      <c r="T82" t="s">
        <v>382</v>
      </c>
      <c r="U82" t="s">
        <v>242</v>
      </c>
      <c r="V82" t="s">
        <v>7</v>
      </c>
      <c r="W82" t="s">
        <v>7</v>
      </c>
      <c r="X82" t="s">
        <v>7</v>
      </c>
      <c r="AA82" t="s">
        <v>127</v>
      </c>
      <c r="AB82" t="s">
        <v>365</v>
      </c>
      <c r="AC82">
        <v>2200</v>
      </c>
      <c r="AD82" t="s">
        <v>236</v>
      </c>
      <c r="AE82">
        <v>1</v>
      </c>
      <c r="AF82">
        <v>47.3</v>
      </c>
    </row>
    <row r="83" spans="1:32" x14ac:dyDescent="0.3">
      <c r="A83" t="s">
        <v>355</v>
      </c>
      <c r="B83" t="s">
        <v>282</v>
      </c>
      <c r="C83" t="s">
        <v>195</v>
      </c>
      <c r="D83" t="s">
        <v>314</v>
      </c>
      <c r="E83" t="s">
        <v>984</v>
      </c>
      <c r="F83" s="15">
        <v>46245.601261574076</v>
      </c>
      <c r="G83" t="s">
        <v>429</v>
      </c>
      <c r="H83">
        <v>471</v>
      </c>
      <c r="I83" t="s">
        <v>985</v>
      </c>
      <c r="J83" s="15">
        <v>46246.638194444444</v>
      </c>
      <c r="K83" s="15">
        <v>46252.386805555558</v>
      </c>
      <c r="L83" s="15"/>
      <c r="M83">
        <v>471</v>
      </c>
      <c r="O83" t="s">
        <v>204</v>
      </c>
      <c r="P83" t="s">
        <v>630</v>
      </c>
      <c r="S83" t="s">
        <v>365</v>
      </c>
      <c r="T83" t="s">
        <v>382</v>
      </c>
      <c r="U83" t="s">
        <v>242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365</v>
      </c>
      <c r="AC83">
        <v>2200</v>
      </c>
      <c r="AD83" t="s">
        <v>235</v>
      </c>
      <c r="AE83">
        <v>471</v>
      </c>
    </row>
    <row r="84" spans="1:32" x14ac:dyDescent="0.3">
      <c r="A84" t="s">
        <v>355</v>
      </c>
      <c r="B84" t="s">
        <v>57</v>
      </c>
      <c r="C84" t="s">
        <v>117</v>
      </c>
      <c r="D84" t="s">
        <v>314</v>
      </c>
      <c r="E84" t="s">
        <v>986</v>
      </c>
      <c r="F84" s="15">
        <v>46245.375648148147</v>
      </c>
      <c r="G84" t="s">
        <v>420</v>
      </c>
      <c r="H84">
        <v>5</v>
      </c>
      <c r="I84" t="s">
        <v>987</v>
      </c>
      <c r="J84" s="15">
        <v>46246.395138888889</v>
      </c>
      <c r="K84" s="15">
        <v>46248.681250000001</v>
      </c>
      <c r="L84" s="15"/>
      <c r="M84">
        <v>5</v>
      </c>
      <c r="O84" t="s">
        <v>204</v>
      </c>
      <c r="P84" t="s">
        <v>631</v>
      </c>
      <c r="S84" t="s">
        <v>365</v>
      </c>
      <c r="T84" t="s">
        <v>382</v>
      </c>
      <c r="U84" t="s">
        <v>242</v>
      </c>
      <c r="V84" t="s">
        <v>7</v>
      </c>
      <c r="W84" t="s">
        <v>7</v>
      </c>
      <c r="X84" t="s">
        <v>7</v>
      </c>
      <c r="AA84" t="s">
        <v>127</v>
      </c>
      <c r="AB84" t="s">
        <v>365</v>
      </c>
      <c r="AC84">
        <v>2200</v>
      </c>
      <c r="AD84" t="s">
        <v>236</v>
      </c>
      <c r="AE84">
        <v>1</v>
      </c>
      <c r="AF84">
        <v>181.1</v>
      </c>
    </row>
    <row r="85" spans="1:32" x14ac:dyDescent="0.3">
      <c r="A85" t="s">
        <v>355</v>
      </c>
      <c r="B85" t="s">
        <v>282</v>
      </c>
      <c r="C85" t="s">
        <v>195</v>
      </c>
      <c r="D85" t="s">
        <v>314</v>
      </c>
      <c r="E85" t="s">
        <v>986</v>
      </c>
      <c r="F85" s="15">
        <v>46245.375648148147</v>
      </c>
      <c r="G85" t="s">
        <v>420</v>
      </c>
      <c r="H85">
        <v>1805</v>
      </c>
      <c r="I85" t="s">
        <v>987</v>
      </c>
      <c r="J85" s="15">
        <v>46246.395138888889</v>
      </c>
      <c r="K85" s="15">
        <v>46248.681250000001</v>
      </c>
      <c r="L85" s="15"/>
      <c r="M85">
        <v>1805</v>
      </c>
      <c r="O85" t="s">
        <v>204</v>
      </c>
      <c r="P85" t="s">
        <v>631</v>
      </c>
      <c r="S85" t="s">
        <v>365</v>
      </c>
      <c r="T85" t="s">
        <v>382</v>
      </c>
      <c r="U85" t="s">
        <v>242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365</v>
      </c>
      <c r="AC85">
        <v>2200</v>
      </c>
      <c r="AD85" t="s">
        <v>235</v>
      </c>
      <c r="AE85">
        <v>1805</v>
      </c>
    </row>
    <row r="86" spans="1:32" x14ac:dyDescent="0.3">
      <c r="A86" t="s">
        <v>355</v>
      </c>
      <c r="B86" t="s">
        <v>57</v>
      </c>
      <c r="C86" t="s">
        <v>117</v>
      </c>
      <c r="D86" t="s">
        <v>314</v>
      </c>
      <c r="E86" t="s">
        <v>988</v>
      </c>
      <c r="F86" s="15">
        <v>46239.715613425928</v>
      </c>
      <c r="G86" t="s">
        <v>420</v>
      </c>
      <c r="H86">
        <v>3</v>
      </c>
      <c r="I86" t="s">
        <v>989</v>
      </c>
      <c r="J86" s="15">
        <v>46241.71597222222</v>
      </c>
      <c r="K86" s="15">
        <v>46246.671527777777</v>
      </c>
      <c r="L86" s="15"/>
      <c r="M86">
        <v>3</v>
      </c>
      <c r="O86" t="s">
        <v>204</v>
      </c>
      <c r="P86" t="s">
        <v>631</v>
      </c>
      <c r="S86" t="s">
        <v>365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AA86" t="s">
        <v>127</v>
      </c>
      <c r="AB86" t="s">
        <v>365</v>
      </c>
      <c r="AC86">
        <v>2200</v>
      </c>
      <c r="AD86" t="s">
        <v>236</v>
      </c>
      <c r="AE86">
        <v>1</v>
      </c>
      <c r="AF86">
        <v>283.2</v>
      </c>
    </row>
    <row r="87" spans="1:32" x14ac:dyDescent="0.3">
      <c r="A87" t="s">
        <v>355</v>
      </c>
      <c r="B87" t="s">
        <v>282</v>
      </c>
      <c r="C87" t="s">
        <v>195</v>
      </c>
      <c r="D87" t="s">
        <v>314</v>
      </c>
      <c r="E87" t="s">
        <v>988</v>
      </c>
      <c r="F87" s="15">
        <v>46239.715613425928</v>
      </c>
      <c r="G87" t="s">
        <v>420</v>
      </c>
      <c r="H87">
        <v>1580</v>
      </c>
      <c r="I87" t="s">
        <v>989</v>
      </c>
      <c r="J87" s="15">
        <v>46241.71597222222</v>
      </c>
      <c r="K87" s="15">
        <v>46246.671527777777</v>
      </c>
      <c r="L87" s="15"/>
      <c r="M87">
        <v>1580</v>
      </c>
      <c r="O87" t="s">
        <v>204</v>
      </c>
      <c r="P87" t="s">
        <v>631</v>
      </c>
      <c r="S87" t="s">
        <v>365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365</v>
      </c>
      <c r="AC87">
        <v>2200</v>
      </c>
      <c r="AD87" t="s">
        <v>235</v>
      </c>
      <c r="AE87">
        <v>1580</v>
      </c>
    </row>
    <row r="88" spans="1:32" x14ac:dyDescent="0.3">
      <c r="A88" t="s">
        <v>355</v>
      </c>
      <c r="B88" t="s">
        <v>57</v>
      </c>
      <c r="C88" t="s">
        <v>117</v>
      </c>
      <c r="D88" t="s">
        <v>314</v>
      </c>
      <c r="E88" t="s">
        <v>990</v>
      </c>
      <c r="F88" s="15">
        <v>46238.474398148152</v>
      </c>
      <c r="G88" t="s">
        <v>420</v>
      </c>
      <c r="H88">
        <v>1</v>
      </c>
      <c r="I88" t="s">
        <v>991</v>
      </c>
      <c r="J88" s="15">
        <v>46238.659722222219</v>
      </c>
      <c r="K88" s="15">
        <v>46241.456944444442</v>
      </c>
      <c r="L88" s="15"/>
      <c r="M88">
        <v>1</v>
      </c>
      <c r="O88" t="s">
        <v>204</v>
      </c>
      <c r="P88" t="s">
        <v>631</v>
      </c>
      <c r="S88" t="s">
        <v>365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AA88" t="s">
        <v>127</v>
      </c>
      <c r="AB88" t="s">
        <v>365</v>
      </c>
      <c r="AC88">
        <v>2200</v>
      </c>
      <c r="AD88" t="s">
        <v>236</v>
      </c>
      <c r="AE88">
        <v>1</v>
      </c>
      <c r="AF88">
        <v>1.5</v>
      </c>
    </row>
    <row r="89" spans="1:32" x14ac:dyDescent="0.3">
      <c r="A89" t="s">
        <v>355</v>
      </c>
      <c r="B89" t="s">
        <v>282</v>
      </c>
      <c r="C89" t="s">
        <v>195</v>
      </c>
      <c r="D89" t="s">
        <v>314</v>
      </c>
      <c r="E89" t="s">
        <v>990</v>
      </c>
      <c r="F89" s="15">
        <v>46238.474398148152</v>
      </c>
      <c r="G89" t="s">
        <v>420</v>
      </c>
      <c r="H89">
        <v>13</v>
      </c>
      <c r="I89" t="s">
        <v>991</v>
      </c>
      <c r="J89" s="15">
        <v>46238.659722222219</v>
      </c>
      <c r="K89" s="15">
        <v>46241.456944444442</v>
      </c>
      <c r="L89" s="15"/>
      <c r="M89">
        <v>13</v>
      </c>
      <c r="O89" t="s">
        <v>204</v>
      </c>
      <c r="P89" t="s">
        <v>631</v>
      </c>
      <c r="S89" t="s">
        <v>365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365</v>
      </c>
      <c r="AC89">
        <v>2200</v>
      </c>
      <c r="AD89" t="s">
        <v>235</v>
      </c>
      <c r="AE89">
        <v>13</v>
      </c>
    </row>
    <row r="90" spans="1:32" x14ac:dyDescent="0.3">
      <c r="A90" t="s">
        <v>355</v>
      </c>
      <c r="B90" t="s">
        <v>57</v>
      </c>
      <c r="C90" t="s">
        <v>117</v>
      </c>
      <c r="D90" t="s">
        <v>314</v>
      </c>
      <c r="E90" t="s">
        <v>998</v>
      </c>
      <c r="F90" s="15">
        <v>46244.43917824074</v>
      </c>
      <c r="G90" t="s">
        <v>432</v>
      </c>
      <c r="H90">
        <v>1</v>
      </c>
      <c r="I90" t="s">
        <v>999</v>
      </c>
      <c r="J90" s="15">
        <v>46245.671527777777</v>
      </c>
      <c r="K90" s="15">
        <v>46251.602083333331</v>
      </c>
      <c r="L90" s="15"/>
      <c r="M90">
        <v>1</v>
      </c>
      <c r="O90" t="s">
        <v>204</v>
      </c>
      <c r="P90" t="s">
        <v>631</v>
      </c>
      <c r="S90" t="s">
        <v>364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AA90" t="s">
        <v>127</v>
      </c>
      <c r="AB90" t="s">
        <v>364</v>
      </c>
      <c r="AC90">
        <v>50</v>
      </c>
      <c r="AD90" t="s">
        <v>236</v>
      </c>
      <c r="AE90">
        <v>1</v>
      </c>
      <c r="AF90">
        <v>1748.2</v>
      </c>
    </row>
    <row r="91" spans="1:32" x14ac:dyDescent="0.3">
      <c r="A91" t="s">
        <v>355</v>
      </c>
      <c r="B91" t="s">
        <v>57</v>
      </c>
      <c r="C91" t="s">
        <v>117</v>
      </c>
      <c r="D91" t="s">
        <v>314</v>
      </c>
      <c r="E91" t="s">
        <v>998</v>
      </c>
      <c r="F91" s="15">
        <v>46244.43917824074</v>
      </c>
      <c r="G91" t="s">
        <v>432</v>
      </c>
      <c r="H91">
        <v>2</v>
      </c>
      <c r="I91" t="s">
        <v>999</v>
      </c>
      <c r="J91" s="15">
        <v>46245.671527777777</v>
      </c>
      <c r="K91" s="15">
        <v>46251.602083333331</v>
      </c>
      <c r="L91" s="15"/>
      <c r="M91">
        <v>2</v>
      </c>
      <c r="O91" t="s">
        <v>627</v>
      </c>
      <c r="S91" t="s">
        <v>364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AA91" t="s">
        <v>127</v>
      </c>
      <c r="AB91" t="s">
        <v>364</v>
      </c>
      <c r="AC91">
        <v>50</v>
      </c>
      <c r="AD91" t="s">
        <v>236</v>
      </c>
      <c r="AE91">
        <v>1</v>
      </c>
    </row>
    <row r="92" spans="1:32" x14ac:dyDescent="0.3">
      <c r="A92" t="s">
        <v>355</v>
      </c>
      <c r="B92" t="s">
        <v>57</v>
      </c>
      <c r="C92" t="s">
        <v>117</v>
      </c>
      <c r="D92" t="s">
        <v>314</v>
      </c>
      <c r="E92" t="s">
        <v>998</v>
      </c>
      <c r="F92" s="15">
        <v>46244.43917824074</v>
      </c>
      <c r="G92" t="s">
        <v>432</v>
      </c>
      <c r="H92">
        <v>4</v>
      </c>
      <c r="I92" t="s">
        <v>999</v>
      </c>
      <c r="J92" s="15">
        <v>46245.671527777777</v>
      </c>
      <c r="K92" s="15">
        <v>46251.602083333331</v>
      </c>
      <c r="L92" s="15"/>
      <c r="M92">
        <v>4</v>
      </c>
      <c r="O92" t="s">
        <v>627</v>
      </c>
      <c r="S92" t="s">
        <v>364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AA92" t="s">
        <v>127</v>
      </c>
      <c r="AB92" t="s">
        <v>364</v>
      </c>
      <c r="AC92">
        <v>50</v>
      </c>
      <c r="AD92" t="s">
        <v>236</v>
      </c>
      <c r="AE92">
        <v>1</v>
      </c>
    </row>
    <row r="93" spans="1:32" x14ac:dyDescent="0.3">
      <c r="A93" t="s">
        <v>355</v>
      </c>
      <c r="B93" t="s">
        <v>57</v>
      </c>
      <c r="C93" t="s">
        <v>117</v>
      </c>
      <c r="D93" t="s">
        <v>314</v>
      </c>
      <c r="E93" t="s">
        <v>998</v>
      </c>
      <c r="F93" s="15">
        <v>46244.43917824074</v>
      </c>
      <c r="G93" t="s">
        <v>432</v>
      </c>
      <c r="H93">
        <v>1</v>
      </c>
      <c r="I93" t="s">
        <v>999</v>
      </c>
      <c r="J93" s="15">
        <v>46245.671527777777</v>
      </c>
      <c r="K93" s="15">
        <v>46251.602083333331</v>
      </c>
      <c r="L93" s="15"/>
      <c r="M93">
        <v>1</v>
      </c>
      <c r="O93" t="s">
        <v>627</v>
      </c>
      <c r="S93" t="s">
        <v>364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AA93" t="s">
        <v>127</v>
      </c>
      <c r="AB93" t="s">
        <v>364</v>
      </c>
      <c r="AC93">
        <v>50</v>
      </c>
      <c r="AD93" t="s">
        <v>236</v>
      </c>
      <c r="AE93">
        <v>1</v>
      </c>
    </row>
    <row r="94" spans="1:32" x14ac:dyDescent="0.3">
      <c r="A94" t="s">
        <v>355</v>
      </c>
      <c r="B94" t="s">
        <v>57</v>
      </c>
      <c r="C94" t="s">
        <v>117</v>
      </c>
      <c r="D94" t="s">
        <v>314</v>
      </c>
      <c r="E94" t="s">
        <v>998</v>
      </c>
      <c r="F94" s="15">
        <v>46244.43917824074</v>
      </c>
      <c r="G94" t="s">
        <v>432</v>
      </c>
      <c r="H94">
        <v>3</v>
      </c>
      <c r="I94" t="s">
        <v>999</v>
      </c>
      <c r="J94" s="15">
        <v>46245.671527777777</v>
      </c>
      <c r="K94" s="15">
        <v>46251.602083333331</v>
      </c>
      <c r="L94" s="15"/>
      <c r="M94">
        <v>3</v>
      </c>
      <c r="O94" t="s">
        <v>627</v>
      </c>
      <c r="S94" t="s">
        <v>364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AA94" t="s">
        <v>127</v>
      </c>
      <c r="AB94" t="s">
        <v>364</v>
      </c>
      <c r="AC94">
        <v>50</v>
      </c>
      <c r="AD94" t="s">
        <v>236</v>
      </c>
      <c r="AE94">
        <v>1</v>
      </c>
    </row>
    <row r="95" spans="1:32" x14ac:dyDescent="0.3">
      <c r="A95" t="s">
        <v>355</v>
      </c>
      <c r="B95" t="s">
        <v>57</v>
      </c>
      <c r="C95" t="s">
        <v>117</v>
      </c>
      <c r="D95" t="s">
        <v>314</v>
      </c>
      <c r="E95" t="s">
        <v>998</v>
      </c>
      <c r="F95" s="15">
        <v>46244.43917824074</v>
      </c>
      <c r="G95" t="s">
        <v>432</v>
      </c>
      <c r="H95">
        <v>4</v>
      </c>
      <c r="I95" t="s">
        <v>999</v>
      </c>
      <c r="J95" s="15">
        <v>46245.671527777777</v>
      </c>
      <c r="K95" s="15">
        <v>46251.602083333331</v>
      </c>
      <c r="L95" s="15"/>
      <c r="M95">
        <v>4</v>
      </c>
      <c r="O95" t="s">
        <v>627</v>
      </c>
      <c r="S95" t="s">
        <v>364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AA95" t="s">
        <v>127</v>
      </c>
      <c r="AB95" t="s">
        <v>364</v>
      </c>
      <c r="AC95">
        <v>50</v>
      </c>
      <c r="AD95" t="s">
        <v>236</v>
      </c>
      <c r="AE95">
        <v>1</v>
      </c>
    </row>
    <row r="96" spans="1:32" x14ac:dyDescent="0.3">
      <c r="A96" t="s">
        <v>355</v>
      </c>
      <c r="B96" t="s">
        <v>57</v>
      </c>
      <c r="C96" t="s">
        <v>117</v>
      </c>
      <c r="D96" t="s">
        <v>314</v>
      </c>
      <c r="E96" t="s">
        <v>998</v>
      </c>
      <c r="F96" s="15">
        <v>46244.43917824074</v>
      </c>
      <c r="G96" t="s">
        <v>432</v>
      </c>
      <c r="H96">
        <v>2</v>
      </c>
      <c r="I96" t="s">
        <v>999</v>
      </c>
      <c r="J96" s="15">
        <v>46245.671527777777</v>
      </c>
      <c r="K96" s="15">
        <v>46251.602083333331</v>
      </c>
      <c r="L96" s="15"/>
      <c r="M96">
        <v>2</v>
      </c>
      <c r="O96" t="s">
        <v>627</v>
      </c>
      <c r="S96" t="s">
        <v>364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AA96" t="s">
        <v>127</v>
      </c>
      <c r="AB96" t="s">
        <v>364</v>
      </c>
      <c r="AC96">
        <v>50</v>
      </c>
      <c r="AD96" t="s">
        <v>236</v>
      </c>
      <c r="AE96">
        <v>1</v>
      </c>
    </row>
    <row r="97" spans="1:32" x14ac:dyDescent="0.3">
      <c r="A97" t="s">
        <v>355</v>
      </c>
      <c r="B97" t="s">
        <v>57</v>
      </c>
      <c r="C97" t="s">
        <v>117</v>
      </c>
      <c r="D97" t="s">
        <v>314</v>
      </c>
      <c r="E97" t="s">
        <v>998</v>
      </c>
      <c r="F97" s="15">
        <v>46244.43917824074</v>
      </c>
      <c r="G97" t="s">
        <v>432</v>
      </c>
      <c r="H97">
        <v>2</v>
      </c>
      <c r="I97" t="s">
        <v>999</v>
      </c>
      <c r="J97" s="15">
        <v>46245.671527777777</v>
      </c>
      <c r="K97" s="15">
        <v>46251.602083333331</v>
      </c>
      <c r="L97" s="15"/>
      <c r="M97">
        <v>2</v>
      </c>
      <c r="O97" t="s">
        <v>627</v>
      </c>
      <c r="S97" t="s">
        <v>364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AA97" t="s">
        <v>127</v>
      </c>
      <c r="AB97" t="s">
        <v>364</v>
      </c>
      <c r="AC97">
        <v>50</v>
      </c>
      <c r="AD97" t="s">
        <v>236</v>
      </c>
      <c r="AE97">
        <v>1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2</v>
      </c>
      <c r="I98" t="s">
        <v>999</v>
      </c>
      <c r="J98" s="15">
        <v>46245.671527777777</v>
      </c>
      <c r="K98" s="15">
        <v>46251.602083333331</v>
      </c>
      <c r="L98" s="15"/>
      <c r="M98">
        <v>2</v>
      </c>
      <c r="O98" t="s">
        <v>627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</row>
    <row r="99" spans="1:32" x14ac:dyDescent="0.3">
      <c r="A99" t="s">
        <v>355</v>
      </c>
      <c r="B99" t="s">
        <v>282</v>
      </c>
      <c r="C99" t="s">
        <v>195</v>
      </c>
      <c r="D99" t="s">
        <v>314</v>
      </c>
      <c r="E99" t="s">
        <v>998</v>
      </c>
      <c r="F99" s="15">
        <v>46244.43917824074</v>
      </c>
      <c r="G99" t="s">
        <v>432</v>
      </c>
      <c r="H99">
        <v>1096</v>
      </c>
      <c r="I99" t="s">
        <v>999</v>
      </c>
      <c r="J99" s="15">
        <v>46245.671527777777</v>
      </c>
      <c r="K99" s="15">
        <v>46251.602083333331</v>
      </c>
      <c r="L99" s="15"/>
      <c r="M99">
        <v>1096</v>
      </c>
      <c r="O99" t="s">
        <v>204</v>
      </c>
      <c r="P99" t="s">
        <v>630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364</v>
      </c>
      <c r="AC99">
        <v>50</v>
      </c>
      <c r="AD99" t="s">
        <v>235</v>
      </c>
      <c r="AE99">
        <v>1096</v>
      </c>
    </row>
    <row r="100" spans="1:32" x14ac:dyDescent="0.3">
      <c r="A100" t="s">
        <v>355</v>
      </c>
      <c r="B100" t="s">
        <v>282</v>
      </c>
      <c r="C100" t="s">
        <v>195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2343</v>
      </c>
      <c r="I100" t="s">
        <v>999</v>
      </c>
      <c r="J100" s="15">
        <v>46245.671527777777</v>
      </c>
      <c r="K100" s="15">
        <v>46251.602083333331</v>
      </c>
      <c r="L100" s="15"/>
      <c r="M100">
        <v>2343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364</v>
      </c>
      <c r="AC100">
        <v>50</v>
      </c>
      <c r="AD100" t="s">
        <v>235</v>
      </c>
      <c r="AE100">
        <v>2343</v>
      </c>
    </row>
    <row r="101" spans="1:32" x14ac:dyDescent="0.3">
      <c r="A101" t="s">
        <v>355</v>
      </c>
      <c r="B101" t="s">
        <v>282</v>
      </c>
      <c r="C101" t="s">
        <v>195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2913</v>
      </c>
      <c r="I101" t="s">
        <v>999</v>
      </c>
      <c r="J101" s="15">
        <v>46245.671527777777</v>
      </c>
      <c r="K101" s="15">
        <v>46251.602083333331</v>
      </c>
      <c r="L101" s="15"/>
      <c r="M101">
        <v>2913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364</v>
      </c>
      <c r="AC101">
        <v>50</v>
      </c>
      <c r="AD101" t="s">
        <v>235</v>
      </c>
      <c r="AE101">
        <v>2913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1000</v>
      </c>
      <c r="F102" s="15">
        <v>46244.468541666669</v>
      </c>
      <c r="G102" t="s">
        <v>415</v>
      </c>
      <c r="H102">
        <v>1</v>
      </c>
      <c r="I102" t="s">
        <v>1001</v>
      </c>
      <c r="J102" s="15">
        <v>46244.694444444445</v>
      </c>
      <c r="K102" s="15">
        <v>46248.702777777777</v>
      </c>
      <c r="L102" s="15"/>
      <c r="M102">
        <v>1</v>
      </c>
      <c r="O102" t="s">
        <v>204</v>
      </c>
      <c r="P102" t="s">
        <v>631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  <c r="AF102">
        <v>58.2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1002</v>
      </c>
      <c r="F103" s="15">
        <v>46244.466851851852</v>
      </c>
      <c r="G103" t="s">
        <v>415</v>
      </c>
      <c r="H103">
        <v>1</v>
      </c>
      <c r="I103" t="s">
        <v>1003</v>
      </c>
      <c r="J103" s="15">
        <v>46247.593055555553</v>
      </c>
      <c r="K103" s="15">
        <v>46252.873611111114</v>
      </c>
      <c r="L103" s="15"/>
      <c r="M103">
        <v>1</v>
      </c>
      <c r="O103" t="s">
        <v>204</v>
      </c>
      <c r="P103" t="s">
        <v>631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  <c r="AF103">
        <v>15.8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1046</v>
      </c>
      <c r="F104" s="15">
        <v>46241.40283564815</v>
      </c>
      <c r="G104" t="s">
        <v>1047</v>
      </c>
      <c r="H104">
        <v>1</v>
      </c>
      <c r="I104" t="s">
        <v>1048</v>
      </c>
      <c r="J104" s="15">
        <v>46241.429861111108</v>
      </c>
      <c r="K104" s="15">
        <v>46246.593055555553</v>
      </c>
      <c r="L104" s="15"/>
      <c r="M104">
        <v>1</v>
      </c>
      <c r="O104" t="s">
        <v>204</v>
      </c>
      <c r="P104" t="s">
        <v>631</v>
      </c>
      <c r="S104" t="s">
        <v>366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366</v>
      </c>
      <c r="AC104">
        <v>109</v>
      </c>
      <c r="AD104" t="s">
        <v>236</v>
      </c>
      <c r="AE104">
        <v>1</v>
      </c>
      <c r="AF104">
        <v>74.3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471</v>
      </c>
      <c r="F105" s="15">
        <v>46202.512337962966</v>
      </c>
      <c r="G105" t="s">
        <v>470</v>
      </c>
      <c r="H105">
        <v>2</v>
      </c>
      <c r="I105" t="s">
        <v>1183</v>
      </c>
      <c r="J105" s="15">
        <v>46241.424259259256</v>
      </c>
      <c r="K105" s="15">
        <v>46248.483460648145</v>
      </c>
      <c r="L105" s="15"/>
      <c r="M105">
        <v>2</v>
      </c>
      <c r="O105" t="s">
        <v>204</v>
      </c>
      <c r="P105" t="s">
        <v>631</v>
      </c>
      <c r="S105" t="s">
        <v>366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366</v>
      </c>
      <c r="AC105">
        <v>109</v>
      </c>
      <c r="AD105" t="s">
        <v>236</v>
      </c>
      <c r="AE105">
        <v>1</v>
      </c>
      <c r="AF105">
        <v>64.400000000000006</v>
      </c>
    </row>
    <row r="106" spans="1:32" x14ac:dyDescent="0.3">
      <c r="A106" t="s">
        <v>355</v>
      </c>
      <c r="B106" t="s">
        <v>57</v>
      </c>
      <c r="C106" t="s">
        <v>117</v>
      </c>
      <c r="D106" t="s">
        <v>314</v>
      </c>
      <c r="E106" t="s">
        <v>1049</v>
      </c>
      <c r="F106" s="15">
        <v>46230.40084490741</v>
      </c>
      <c r="G106" t="s">
        <v>440</v>
      </c>
      <c r="H106">
        <v>6</v>
      </c>
      <c r="I106" t="s">
        <v>1050</v>
      </c>
      <c r="J106" s="15">
        <v>46233.454386574071</v>
      </c>
      <c r="K106" s="15">
        <v>46238.481249999997</v>
      </c>
      <c r="L106" s="15"/>
      <c r="M106">
        <v>6</v>
      </c>
      <c r="O106" t="s">
        <v>204</v>
      </c>
      <c r="P106" t="s">
        <v>631</v>
      </c>
      <c r="S106" t="s">
        <v>366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AA106" t="s">
        <v>127</v>
      </c>
      <c r="AB106" t="s">
        <v>366</v>
      </c>
      <c r="AC106">
        <v>109</v>
      </c>
      <c r="AD106" t="s">
        <v>236</v>
      </c>
      <c r="AE106">
        <v>1</v>
      </c>
      <c r="AF106">
        <v>1586.5</v>
      </c>
    </row>
    <row r="107" spans="1:32" x14ac:dyDescent="0.3">
      <c r="A107" t="s">
        <v>355</v>
      </c>
      <c r="B107" t="s">
        <v>57</v>
      </c>
      <c r="C107" t="s">
        <v>117</v>
      </c>
      <c r="D107" t="s">
        <v>314</v>
      </c>
      <c r="E107" t="s">
        <v>1049</v>
      </c>
      <c r="F107" s="15">
        <v>46230.40084490741</v>
      </c>
      <c r="G107" t="s">
        <v>440</v>
      </c>
      <c r="H107">
        <v>4</v>
      </c>
      <c r="I107" t="s">
        <v>1050</v>
      </c>
      <c r="J107" s="15">
        <v>46233.454386574071</v>
      </c>
      <c r="K107" s="15">
        <v>46238.481249999997</v>
      </c>
      <c r="L107" s="15"/>
      <c r="M107">
        <v>4</v>
      </c>
      <c r="O107" t="s">
        <v>627</v>
      </c>
      <c r="S107" t="s">
        <v>366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AA107" t="s">
        <v>127</v>
      </c>
      <c r="AB107" t="s">
        <v>366</v>
      </c>
      <c r="AC107">
        <v>109</v>
      </c>
      <c r="AD107" t="s">
        <v>236</v>
      </c>
      <c r="AE107">
        <v>1</v>
      </c>
    </row>
    <row r="108" spans="1:32" x14ac:dyDescent="0.3">
      <c r="A108" t="s">
        <v>355</v>
      </c>
      <c r="B108" t="s">
        <v>57</v>
      </c>
      <c r="C108" t="s">
        <v>117</v>
      </c>
      <c r="D108" t="s">
        <v>314</v>
      </c>
      <c r="E108" t="s">
        <v>1049</v>
      </c>
      <c r="F108" s="15">
        <v>46230.40084490741</v>
      </c>
      <c r="G108" t="s">
        <v>440</v>
      </c>
      <c r="H108">
        <v>5</v>
      </c>
      <c r="I108" t="s">
        <v>1050</v>
      </c>
      <c r="J108" s="15">
        <v>46233.454386574071</v>
      </c>
      <c r="K108" s="15">
        <v>46238.481249999997</v>
      </c>
      <c r="L108" s="15"/>
      <c r="M108">
        <v>5</v>
      </c>
      <c r="O108" t="s">
        <v>627</v>
      </c>
      <c r="S108" t="s">
        <v>366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AA108" t="s">
        <v>127</v>
      </c>
      <c r="AB108" t="s">
        <v>366</v>
      </c>
      <c r="AC108">
        <v>109</v>
      </c>
      <c r="AD108" t="s">
        <v>236</v>
      </c>
      <c r="AE108">
        <v>1</v>
      </c>
    </row>
    <row r="109" spans="1:32" x14ac:dyDescent="0.3">
      <c r="A109" t="s">
        <v>355</v>
      </c>
      <c r="B109" t="s">
        <v>57</v>
      </c>
      <c r="C109" t="s">
        <v>117</v>
      </c>
      <c r="D109" t="s">
        <v>314</v>
      </c>
      <c r="E109" t="s">
        <v>1049</v>
      </c>
      <c r="F109" s="15">
        <v>46230.40084490741</v>
      </c>
      <c r="G109" t="s">
        <v>440</v>
      </c>
      <c r="H109">
        <v>6</v>
      </c>
      <c r="I109" t="s">
        <v>1050</v>
      </c>
      <c r="J109" s="15">
        <v>46233.454386574071</v>
      </c>
      <c r="K109" s="15">
        <v>46238.481249999997</v>
      </c>
      <c r="L109" s="15"/>
      <c r="M109">
        <v>6</v>
      </c>
      <c r="O109" t="s">
        <v>627</v>
      </c>
      <c r="S109" t="s">
        <v>366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AA109" t="s">
        <v>127</v>
      </c>
      <c r="AB109" t="s">
        <v>366</v>
      </c>
      <c r="AC109">
        <v>109</v>
      </c>
      <c r="AD109" t="s">
        <v>236</v>
      </c>
      <c r="AE109">
        <v>1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1049</v>
      </c>
      <c r="F110" s="15">
        <v>46230.40084490741</v>
      </c>
      <c r="G110" t="s">
        <v>440</v>
      </c>
      <c r="H110">
        <v>4</v>
      </c>
      <c r="I110" t="s">
        <v>1050</v>
      </c>
      <c r="J110" s="15">
        <v>46233.454386574071</v>
      </c>
      <c r="K110" s="15">
        <v>46238.481249999997</v>
      </c>
      <c r="L110" s="15"/>
      <c r="M110">
        <v>4</v>
      </c>
      <c r="O110" t="s">
        <v>627</v>
      </c>
      <c r="S110" t="s">
        <v>366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366</v>
      </c>
      <c r="AC110">
        <v>109</v>
      </c>
      <c r="AD110" t="s">
        <v>236</v>
      </c>
      <c r="AE110">
        <v>1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1049</v>
      </c>
      <c r="F111" s="15">
        <v>46230.40084490741</v>
      </c>
      <c r="G111" t="s">
        <v>440</v>
      </c>
      <c r="H111">
        <v>5</v>
      </c>
      <c r="I111" t="s">
        <v>1050</v>
      </c>
      <c r="J111" s="15">
        <v>46233.454386574071</v>
      </c>
      <c r="K111" s="15">
        <v>46238.481249999997</v>
      </c>
      <c r="L111" s="15"/>
      <c r="M111">
        <v>5</v>
      </c>
      <c r="O111" t="s">
        <v>627</v>
      </c>
      <c r="S111" t="s">
        <v>366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366</v>
      </c>
      <c r="AC111">
        <v>109</v>
      </c>
      <c r="AD111" t="s">
        <v>236</v>
      </c>
      <c r="AE111">
        <v>1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1049</v>
      </c>
      <c r="F112" s="15">
        <v>46230.40084490741</v>
      </c>
      <c r="G112" t="s">
        <v>440</v>
      </c>
      <c r="H112">
        <v>6</v>
      </c>
      <c r="I112" t="s">
        <v>1050</v>
      </c>
      <c r="J112" s="15">
        <v>46233.454386574071</v>
      </c>
      <c r="K112" s="15">
        <v>46238.481249999997</v>
      </c>
      <c r="L112" s="15"/>
      <c r="M112">
        <v>6</v>
      </c>
      <c r="O112" t="s">
        <v>627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1049</v>
      </c>
      <c r="F113" s="15">
        <v>46230.40084490741</v>
      </c>
      <c r="G113" t="s">
        <v>440</v>
      </c>
      <c r="H113">
        <v>6</v>
      </c>
      <c r="I113" t="s">
        <v>1050</v>
      </c>
      <c r="J113" s="15">
        <v>46233.454386574071</v>
      </c>
      <c r="K113" s="15">
        <v>46238.481249999997</v>
      </c>
      <c r="L113" s="15"/>
      <c r="M113">
        <v>6</v>
      </c>
      <c r="O113" t="s">
        <v>627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3</v>
      </c>
      <c r="I114" t="s">
        <v>1050</v>
      </c>
      <c r="J114" s="15">
        <v>46233.454386574071</v>
      </c>
      <c r="K114" s="15">
        <v>46238.481249999997</v>
      </c>
      <c r="L114" s="15"/>
      <c r="M114">
        <v>3</v>
      </c>
      <c r="O114" t="s">
        <v>627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5</v>
      </c>
      <c r="I115" t="s">
        <v>1050</v>
      </c>
      <c r="J115" s="15">
        <v>46233.454386574071</v>
      </c>
      <c r="K115" s="15">
        <v>46238.481249999997</v>
      </c>
      <c r="L115" s="15"/>
      <c r="M115">
        <v>5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939</v>
      </c>
      <c r="F116" s="15">
        <v>46232.31826388889</v>
      </c>
      <c r="G116" t="s">
        <v>419</v>
      </c>
      <c r="H116">
        <v>1</v>
      </c>
      <c r="I116" t="s">
        <v>1175</v>
      </c>
      <c r="J116" s="15">
        <v>46232.407094907408</v>
      </c>
      <c r="K116" s="15">
        <v>46238.423611111109</v>
      </c>
      <c r="L116" s="15"/>
      <c r="M116">
        <v>1</v>
      </c>
      <c r="O116" t="s">
        <v>204</v>
      </c>
      <c r="P116" t="s">
        <v>631</v>
      </c>
      <c r="S116" t="s">
        <v>367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367</v>
      </c>
      <c r="AC116">
        <v>101</v>
      </c>
      <c r="AD116" t="s">
        <v>236</v>
      </c>
      <c r="AE116">
        <v>1</v>
      </c>
      <c r="AF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472</v>
      </c>
      <c r="F117" s="15">
        <v>46212.717303240737</v>
      </c>
      <c r="G117" t="s">
        <v>420</v>
      </c>
      <c r="H117">
        <v>2</v>
      </c>
      <c r="I117" t="s">
        <v>1181</v>
      </c>
      <c r="J117" s="15">
        <v>46231.477627314816</v>
      </c>
      <c r="K117" s="15">
        <v>46238.444444444445</v>
      </c>
      <c r="L117" s="15"/>
      <c r="M117">
        <v>2</v>
      </c>
      <c r="O117" t="s">
        <v>204</v>
      </c>
      <c r="P117" t="s">
        <v>631</v>
      </c>
      <c r="S117" t="s">
        <v>365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365</v>
      </c>
      <c r="AC117">
        <v>2200</v>
      </c>
      <c r="AD117" t="s">
        <v>236</v>
      </c>
      <c r="AE117">
        <v>1</v>
      </c>
      <c r="AF117">
        <v>134.9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472</v>
      </c>
      <c r="F118" s="15">
        <v>46212.717303240737</v>
      </c>
      <c r="G118" t="s">
        <v>420</v>
      </c>
      <c r="H118">
        <v>2</v>
      </c>
      <c r="I118" t="s">
        <v>1181</v>
      </c>
      <c r="J118" s="15">
        <v>46231.477627314816</v>
      </c>
      <c r="K118" s="15">
        <v>46238.444444444445</v>
      </c>
      <c r="L118" s="15"/>
      <c r="M118">
        <v>2</v>
      </c>
      <c r="O118" t="s">
        <v>627</v>
      </c>
      <c r="S118" t="s">
        <v>365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365</v>
      </c>
      <c r="AC118">
        <v>2200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1197</v>
      </c>
      <c r="F119" s="15">
        <v>46223.754212962966</v>
      </c>
      <c r="G119" t="s">
        <v>420</v>
      </c>
      <c r="H119">
        <v>1</v>
      </c>
      <c r="I119" t="s">
        <v>1198</v>
      </c>
      <c r="J119" s="15">
        <v>46232.484236111108</v>
      </c>
      <c r="K119" s="15">
        <v>46238.427083333336</v>
      </c>
      <c r="L119" s="15"/>
      <c r="M119">
        <v>1</v>
      </c>
      <c r="O119" t="s">
        <v>204</v>
      </c>
      <c r="P119" t="s">
        <v>631</v>
      </c>
      <c r="S119" t="s">
        <v>365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365</v>
      </c>
      <c r="AC119">
        <v>2200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1201</v>
      </c>
      <c r="F120" s="15">
        <v>46233.719895833332</v>
      </c>
      <c r="G120" t="s">
        <v>474</v>
      </c>
      <c r="H120">
        <v>6</v>
      </c>
      <c r="I120" t="s">
        <v>1202</v>
      </c>
      <c r="J120" s="15">
        <v>46234.410682870373</v>
      </c>
      <c r="K120" s="15">
        <v>46238.434027777781</v>
      </c>
      <c r="L120" s="15"/>
      <c r="M120">
        <v>6</v>
      </c>
      <c r="O120" t="s">
        <v>204</v>
      </c>
      <c r="P120" t="s">
        <v>631</v>
      </c>
      <c r="S120" t="s">
        <v>365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365</v>
      </c>
      <c r="AC120">
        <v>2200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1201</v>
      </c>
      <c r="F121" s="15">
        <v>46233.719895833332</v>
      </c>
      <c r="G121" t="s">
        <v>474</v>
      </c>
      <c r="H121">
        <v>2</v>
      </c>
      <c r="I121" t="s">
        <v>1243</v>
      </c>
      <c r="J121" s="15">
        <v>46234.408483796295</v>
      </c>
      <c r="K121" s="15">
        <v>46238.436805555553</v>
      </c>
      <c r="L121" s="15"/>
      <c r="M121">
        <v>2</v>
      </c>
      <c r="O121" t="s">
        <v>204</v>
      </c>
      <c r="P121" t="s">
        <v>631</v>
      </c>
      <c r="S121" t="s">
        <v>365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365</v>
      </c>
      <c r="AC121">
        <v>2200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1201</v>
      </c>
      <c r="F122" s="15">
        <v>46233.719895833332</v>
      </c>
      <c r="G122" t="s">
        <v>474</v>
      </c>
      <c r="H122">
        <v>6</v>
      </c>
      <c r="I122" t="s">
        <v>1202</v>
      </c>
      <c r="J122" s="15">
        <v>46234.410682870373</v>
      </c>
      <c r="K122" s="15">
        <v>46238.434027777781</v>
      </c>
      <c r="L122" s="15"/>
      <c r="M122">
        <v>6</v>
      </c>
      <c r="O122" t="s">
        <v>627</v>
      </c>
      <c r="S122" t="s">
        <v>365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365</v>
      </c>
      <c r="AC122">
        <v>2200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471</v>
      </c>
      <c r="F123" s="15">
        <v>46202.512337962966</v>
      </c>
      <c r="G123" t="s">
        <v>470</v>
      </c>
      <c r="H123">
        <v>1</v>
      </c>
      <c r="I123" t="s">
        <v>1182</v>
      </c>
      <c r="J123" s="15">
        <v>46203.361828703702</v>
      </c>
      <c r="K123" s="15">
        <v>46212.739201388889</v>
      </c>
      <c r="L123" s="15"/>
      <c r="M123">
        <v>26</v>
      </c>
      <c r="O123" t="s">
        <v>204</v>
      </c>
      <c r="P123" t="s">
        <v>631</v>
      </c>
      <c r="S123" t="s">
        <v>366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366</v>
      </c>
      <c r="AC123">
        <v>109</v>
      </c>
      <c r="AD123" t="s">
        <v>236</v>
      </c>
      <c r="AE123">
        <v>2.6</v>
      </c>
      <c r="AF123">
        <v>83.89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471</v>
      </c>
      <c r="F124" s="15">
        <v>46202.512337962966</v>
      </c>
      <c r="G124" t="s">
        <v>470</v>
      </c>
      <c r="H124">
        <v>1</v>
      </c>
      <c r="I124" t="s">
        <v>1182</v>
      </c>
      <c r="J124" s="15">
        <v>46203.361828703702</v>
      </c>
      <c r="K124" s="15">
        <v>46212.739201388889</v>
      </c>
      <c r="L124" s="15"/>
      <c r="M124">
        <v>13</v>
      </c>
      <c r="O124" t="s">
        <v>627</v>
      </c>
      <c r="S124" t="s">
        <v>366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366</v>
      </c>
      <c r="AC124">
        <v>109</v>
      </c>
      <c r="AD124" t="s">
        <v>236</v>
      </c>
      <c r="AE124">
        <v>1.3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471</v>
      </c>
      <c r="F125" s="15">
        <v>46202.512337962966</v>
      </c>
      <c r="G125" t="s">
        <v>470</v>
      </c>
      <c r="H125">
        <v>30</v>
      </c>
      <c r="I125" t="s">
        <v>1184</v>
      </c>
      <c r="J125" s="15">
        <v>46239.591469907406</v>
      </c>
      <c r="K125" s="15">
        <v>46241.497916666667</v>
      </c>
      <c r="L125" s="15"/>
      <c r="M125">
        <v>30</v>
      </c>
      <c r="O125" t="s">
        <v>204</v>
      </c>
      <c r="P125" t="s">
        <v>631</v>
      </c>
      <c r="S125" t="s">
        <v>366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366</v>
      </c>
      <c r="AC125">
        <v>109</v>
      </c>
      <c r="AD125" t="s">
        <v>236</v>
      </c>
      <c r="AE125">
        <v>3</v>
      </c>
      <c r="AF125">
        <v>51.3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1185</v>
      </c>
      <c r="F126" s="15">
        <v>46253.45040509259</v>
      </c>
      <c r="G126" t="s">
        <v>420</v>
      </c>
      <c r="H126">
        <v>1</v>
      </c>
      <c r="I126" t="s">
        <v>1186</v>
      </c>
      <c r="J126" s="15">
        <v>46255.393750000003</v>
      </c>
      <c r="K126" s="15">
        <v>46258.414583333331</v>
      </c>
      <c r="L126" s="15"/>
      <c r="M126">
        <v>1</v>
      </c>
      <c r="O126" t="s">
        <v>204</v>
      </c>
      <c r="P126" t="s">
        <v>631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  <c r="AF126">
        <v>57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1191</v>
      </c>
      <c r="F127" s="15">
        <v>46225.356817129628</v>
      </c>
      <c r="G127" t="s">
        <v>415</v>
      </c>
      <c r="H127">
        <v>1</v>
      </c>
      <c r="I127" t="s">
        <v>1192</v>
      </c>
      <c r="J127" s="15">
        <v>46233.380069444444</v>
      </c>
      <c r="K127" s="15">
        <v>46238.463194444441</v>
      </c>
      <c r="L127" s="15"/>
      <c r="M127">
        <v>1</v>
      </c>
      <c r="O127" t="s">
        <v>204</v>
      </c>
      <c r="P127" t="s">
        <v>631</v>
      </c>
      <c r="S127" t="s">
        <v>364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364</v>
      </c>
      <c r="AC127">
        <v>50</v>
      </c>
      <c r="AD127" t="s">
        <v>236</v>
      </c>
      <c r="AE127">
        <v>1</v>
      </c>
      <c r="AF127">
        <v>19.3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1206</v>
      </c>
      <c r="F128" s="15">
        <v>46223.623645833337</v>
      </c>
      <c r="G128" t="s">
        <v>420</v>
      </c>
      <c r="H128">
        <v>1</v>
      </c>
      <c r="I128" t="s">
        <v>1207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  <c r="AF128">
        <v>374.1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1206</v>
      </c>
      <c r="F129" s="15">
        <v>46223.623645833337</v>
      </c>
      <c r="G129" t="s">
        <v>420</v>
      </c>
      <c r="H129">
        <v>1</v>
      </c>
      <c r="I129" t="s">
        <v>1207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627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1206</v>
      </c>
      <c r="F130" s="15">
        <v>46223.623645833337</v>
      </c>
      <c r="G130" t="s">
        <v>420</v>
      </c>
      <c r="H130">
        <v>3</v>
      </c>
      <c r="I130" t="s">
        <v>1208</v>
      </c>
      <c r="J130" s="15">
        <v>46224.351388888892</v>
      </c>
      <c r="K130" s="15">
        <v>46227.68472222222</v>
      </c>
      <c r="L130" s="15"/>
      <c r="M130">
        <v>3</v>
      </c>
      <c r="O130" t="s">
        <v>204</v>
      </c>
      <c r="P130" t="s">
        <v>631</v>
      </c>
      <c r="S130" t="s">
        <v>365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365</v>
      </c>
      <c r="AC130">
        <v>2200</v>
      </c>
      <c r="AD130" t="s">
        <v>236</v>
      </c>
      <c r="AE130">
        <v>1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483</v>
      </c>
      <c r="F131" s="15">
        <v>46217.60359953704</v>
      </c>
      <c r="G131" t="s">
        <v>474</v>
      </c>
      <c r="H131">
        <v>1</v>
      </c>
      <c r="I131" t="s">
        <v>1211</v>
      </c>
      <c r="J131" s="15">
        <v>46220.352083333331</v>
      </c>
      <c r="K131" s="15">
        <v>46227.702777777777</v>
      </c>
      <c r="L131" s="15"/>
      <c r="M131">
        <v>1</v>
      </c>
      <c r="O131" t="s">
        <v>204</v>
      </c>
      <c r="P131" t="s">
        <v>631</v>
      </c>
      <c r="S131" t="s">
        <v>367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367</v>
      </c>
      <c r="AC131">
        <v>101</v>
      </c>
      <c r="AD131" t="s">
        <v>236</v>
      </c>
      <c r="AE131">
        <v>1</v>
      </c>
      <c r="AF131">
        <v>2.5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483</v>
      </c>
      <c r="F132" s="15">
        <v>46217.60359953704</v>
      </c>
      <c r="G132" t="s">
        <v>474</v>
      </c>
      <c r="H132">
        <v>4</v>
      </c>
      <c r="I132" t="s">
        <v>1211</v>
      </c>
      <c r="J132" s="15">
        <v>46220.352083333331</v>
      </c>
      <c r="K132" s="15">
        <v>46227.702777777777</v>
      </c>
      <c r="L132" s="15"/>
      <c r="M132">
        <v>4</v>
      </c>
      <c r="O132" t="s">
        <v>627</v>
      </c>
      <c r="S132" t="s">
        <v>367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367</v>
      </c>
      <c r="AC132">
        <v>101</v>
      </c>
      <c r="AD132" t="s">
        <v>236</v>
      </c>
      <c r="AE132">
        <v>1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483</v>
      </c>
      <c r="F133" s="15">
        <v>46217.60359953704</v>
      </c>
      <c r="G133" t="s">
        <v>474</v>
      </c>
      <c r="H133">
        <v>1</v>
      </c>
      <c r="I133" t="s">
        <v>1211</v>
      </c>
      <c r="J133" s="15">
        <v>46220.352083333331</v>
      </c>
      <c r="K133" s="15">
        <v>46227.702777777777</v>
      </c>
      <c r="L133" s="15"/>
      <c r="M133">
        <v>1</v>
      </c>
      <c r="O133" t="s">
        <v>627</v>
      </c>
      <c r="S133" t="s">
        <v>367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367</v>
      </c>
      <c r="AC133">
        <v>101</v>
      </c>
      <c r="AD133" t="s">
        <v>236</v>
      </c>
      <c r="AE133">
        <v>1</v>
      </c>
    </row>
    <row r="134" spans="1:32" x14ac:dyDescent="0.3">
      <c r="A134" t="s">
        <v>355</v>
      </c>
      <c r="B134" t="s">
        <v>282</v>
      </c>
      <c r="C134" t="s">
        <v>195</v>
      </c>
      <c r="D134" t="s">
        <v>314</v>
      </c>
      <c r="E134" t="s">
        <v>998</v>
      </c>
      <c r="F134" s="15">
        <v>46244.43917824074</v>
      </c>
      <c r="G134" t="s">
        <v>432</v>
      </c>
      <c r="H134">
        <v>1562</v>
      </c>
      <c r="I134" t="s">
        <v>999</v>
      </c>
      <c r="J134" s="15">
        <v>46245.671527777777</v>
      </c>
      <c r="K134" s="15">
        <v>46251.602083333331</v>
      </c>
      <c r="L134" s="15"/>
      <c r="M134">
        <v>1562</v>
      </c>
      <c r="O134" t="s">
        <v>627</v>
      </c>
      <c r="S134" t="s">
        <v>364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364</v>
      </c>
      <c r="AC134">
        <v>50</v>
      </c>
      <c r="AD134" t="s">
        <v>235</v>
      </c>
      <c r="AE134">
        <v>1562</v>
      </c>
    </row>
    <row r="135" spans="1:32" x14ac:dyDescent="0.3">
      <c r="A135" t="s">
        <v>355</v>
      </c>
      <c r="B135" t="s">
        <v>282</v>
      </c>
      <c r="C135" t="s">
        <v>195</v>
      </c>
      <c r="D135" t="s">
        <v>314</v>
      </c>
      <c r="E135" t="s">
        <v>998</v>
      </c>
      <c r="F135" s="15">
        <v>46244.43917824074</v>
      </c>
      <c r="G135" t="s">
        <v>432</v>
      </c>
      <c r="H135">
        <v>1816</v>
      </c>
      <c r="I135" t="s">
        <v>999</v>
      </c>
      <c r="J135" s="15">
        <v>46245.671527777777</v>
      </c>
      <c r="K135" s="15">
        <v>46251.602083333331</v>
      </c>
      <c r="L135" s="15"/>
      <c r="M135">
        <v>1816</v>
      </c>
      <c r="O135" t="s">
        <v>627</v>
      </c>
      <c r="S135" t="s">
        <v>364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364</v>
      </c>
      <c r="AC135">
        <v>50</v>
      </c>
      <c r="AD135" t="s">
        <v>235</v>
      </c>
      <c r="AE135">
        <v>1816</v>
      </c>
    </row>
    <row r="136" spans="1:32" x14ac:dyDescent="0.3">
      <c r="A136" t="s">
        <v>355</v>
      </c>
      <c r="B136" t="s">
        <v>282</v>
      </c>
      <c r="C136" t="s">
        <v>195</v>
      </c>
      <c r="D136" t="s">
        <v>314</v>
      </c>
      <c r="E136" t="s">
        <v>998</v>
      </c>
      <c r="F136" s="15">
        <v>46244.43917824074</v>
      </c>
      <c r="G136" t="s">
        <v>432</v>
      </c>
      <c r="H136">
        <v>1842</v>
      </c>
      <c r="I136" t="s">
        <v>999</v>
      </c>
      <c r="J136" s="15">
        <v>46245.671527777777</v>
      </c>
      <c r="K136" s="15">
        <v>46251.602083333331</v>
      </c>
      <c r="L136" s="15"/>
      <c r="M136">
        <v>1842</v>
      </c>
      <c r="O136" t="s">
        <v>627</v>
      </c>
      <c r="S136" t="s">
        <v>364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364</v>
      </c>
      <c r="AC136">
        <v>50</v>
      </c>
      <c r="AD136" t="s">
        <v>235</v>
      </c>
      <c r="AE136">
        <v>1842</v>
      </c>
    </row>
    <row r="137" spans="1:32" x14ac:dyDescent="0.3">
      <c r="A137" t="s">
        <v>355</v>
      </c>
      <c r="B137" t="s">
        <v>282</v>
      </c>
      <c r="C137" t="s">
        <v>195</v>
      </c>
      <c r="D137" t="s">
        <v>314</v>
      </c>
      <c r="E137" t="s">
        <v>998</v>
      </c>
      <c r="F137" s="15">
        <v>46244.43917824074</v>
      </c>
      <c r="G137" t="s">
        <v>432</v>
      </c>
      <c r="H137">
        <v>2221</v>
      </c>
      <c r="I137" t="s">
        <v>999</v>
      </c>
      <c r="J137" s="15">
        <v>46245.671527777777</v>
      </c>
      <c r="K137" s="15">
        <v>46251.602083333331</v>
      </c>
      <c r="L137" s="15"/>
      <c r="M137">
        <v>2221</v>
      </c>
      <c r="O137" t="s">
        <v>627</v>
      </c>
      <c r="S137" t="s">
        <v>364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364</v>
      </c>
      <c r="AC137">
        <v>50</v>
      </c>
      <c r="AD137" t="s">
        <v>235</v>
      </c>
      <c r="AE137">
        <v>2221</v>
      </c>
    </row>
    <row r="138" spans="1:32" x14ac:dyDescent="0.3">
      <c r="A138" t="s">
        <v>355</v>
      </c>
      <c r="B138" t="s">
        <v>282</v>
      </c>
      <c r="C138" t="s">
        <v>195</v>
      </c>
      <c r="D138" t="s">
        <v>314</v>
      </c>
      <c r="E138" t="s">
        <v>998</v>
      </c>
      <c r="F138" s="15">
        <v>46244.43917824074</v>
      </c>
      <c r="G138" t="s">
        <v>432</v>
      </c>
      <c r="H138">
        <v>1702</v>
      </c>
      <c r="I138" t="s">
        <v>999</v>
      </c>
      <c r="J138" s="15">
        <v>46245.671527777777</v>
      </c>
      <c r="K138" s="15">
        <v>46251.602083333331</v>
      </c>
      <c r="L138" s="15"/>
      <c r="M138">
        <v>1702</v>
      </c>
      <c r="O138" t="s">
        <v>627</v>
      </c>
      <c r="S138" t="s">
        <v>364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364</v>
      </c>
      <c r="AC138">
        <v>50</v>
      </c>
      <c r="AD138" t="s">
        <v>235</v>
      </c>
      <c r="AE138">
        <v>1702</v>
      </c>
    </row>
    <row r="139" spans="1:32" x14ac:dyDescent="0.3">
      <c r="A139" t="s">
        <v>355</v>
      </c>
      <c r="B139" t="s">
        <v>282</v>
      </c>
      <c r="C139" t="s">
        <v>195</v>
      </c>
      <c r="D139" t="s">
        <v>314</v>
      </c>
      <c r="E139" t="s">
        <v>998</v>
      </c>
      <c r="F139" s="15">
        <v>46244.43917824074</v>
      </c>
      <c r="G139" t="s">
        <v>432</v>
      </c>
      <c r="H139">
        <v>1957</v>
      </c>
      <c r="I139" t="s">
        <v>999</v>
      </c>
      <c r="J139" s="15">
        <v>46245.671527777777</v>
      </c>
      <c r="K139" s="15">
        <v>46251.602083333331</v>
      </c>
      <c r="L139" s="15"/>
      <c r="M139">
        <v>1957</v>
      </c>
      <c r="O139" t="s">
        <v>627</v>
      </c>
      <c r="S139" t="s">
        <v>364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364</v>
      </c>
      <c r="AC139">
        <v>50</v>
      </c>
      <c r="AD139" t="s">
        <v>235</v>
      </c>
      <c r="AE139">
        <v>1957</v>
      </c>
    </row>
    <row r="140" spans="1:32" x14ac:dyDescent="0.3">
      <c r="A140" t="s">
        <v>355</v>
      </c>
      <c r="B140" t="s">
        <v>282</v>
      </c>
      <c r="C140" t="s">
        <v>195</v>
      </c>
      <c r="D140" t="s">
        <v>314</v>
      </c>
      <c r="E140" t="s">
        <v>1000</v>
      </c>
      <c r="F140" s="15">
        <v>46244.468541666669</v>
      </c>
      <c r="G140" t="s">
        <v>415</v>
      </c>
      <c r="H140">
        <v>580</v>
      </c>
      <c r="I140" t="s">
        <v>1001</v>
      </c>
      <c r="J140" s="15">
        <v>46244.694444444445</v>
      </c>
      <c r="K140" s="15">
        <v>46248.702777777777</v>
      </c>
      <c r="L140" s="15"/>
      <c r="M140">
        <v>580</v>
      </c>
      <c r="O140" t="s">
        <v>204</v>
      </c>
      <c r="P140" t="s">
        <v>630</v>
      </c>
      <c r="S140" t="s">
        <v>364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364</v>
      </c>
      <c r="AC140">
        <v>50</v>
      </c>
      <c r="AD140" t="s">
        <v>235</v>
      </c>
      <c r="AE140">
        <v>580</v>
      </c>
    </row>
    <row r="141" spans="1:32" x14ac:dyDescent="0.3">
      <c r="A141" t="s">
        <v>355</v>
      </c>
      <c r="B141" t="s">
        <v>282</v>
      </c>
      <c r="C141" t="s">
        <v>195</v>
      </c>
      <c r="D141" t="s">
        <v>314</v>
      </c>
      <c r="E141" t="s">
        <v>1002</v>
      </c>
      <c r="F141" s="15">
        <v>46244.466851851852</v>
      </c>
      <c r="G141" t="s">
        <v>415</v>
      </c>
      <c r="H141">
        <v>156</v>
      </c>
      <c r="I141" t="s">
        <v>1003</v>
      </c>
      <c r="J141" s="15">
        <v>46247.593055555553</v>
      </c>
      <c r="K141" s="15">
        <v>46252.873611111114</v>
      </c>
      <c r="L141" s="15"/>
      <c r="M141">
        <v>156</v>
      </c>
      <c r="O141" t="s">
        <v>204</v>
      </c>
      <c r="P141" t="s">
        <v>630</v>
      </c>
      <c r="S141" t="s">
        <v>364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364</v>
      </c>
      <c r="AC141">
        <v>50</v>
      </c>
      <c r="AD141" t="s">
        <v>235</v>
      </c>
      <c r="AE141">
        <v>156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1046</v>
      </c>
      <c r="F142" s="15">
        <v>46241.40283564815</v>
      </c>
      <c r="G142" t="s">
        <v>1047</v>
      </c>
      <c r="H142">
        <v>741</v>
      </c>
      <c r="I142" t="s">
        <v>1048</v>
      </c>
      <c r="J142" s="15">
        <v>46241.429861111108</v>
      </c>
      <c r="K142" s="15">
        <v>46246.593055555553</v>
      </c>
      <c r="L142" s="15"/>
      <c r="M142">
        <v>741</v>
      </c>
      <c r="O142" t="s">
        <v>204</v>
      </c>
      <c r="P142" t="s">
        <v>630</v>
      </c>
      <c r="S142" t="s">
        <v>366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366</v>
      </c>
      <c r="AC142">
        <v>109</v>
      </c>
      <c r="AD142" t="s">
        <v>235</v>
      </c>
      <c r="AE142">
        <v>741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471</v>
      </c>
      <c r="F143" s="15">
        <v>46202.512337962966</v>
      </c>
      <c r="G143" t="s">
        <v>470</v>
      </c>
      <c r="H143">
        <v>641</v>
      </c>
      <c r="I143" t="s">
        <v>1183</v>
      </c>
      <c r="J143" s="15">
        <v>46241.424259259256</v>
      </c>
      <c r="K143" s="15">
        <v>46248.483460648145</v>
      </c>
      <c r="L143" s="15"/>
      <c r="M143">
        <v>641</v>
      </c>
      <c r="O143" t="s">
        <v>204</v>
      </c>
      <c r="P143" t="s">
        <v>630</v>
      </c>
      <c r="S143" t="s">
        <v>366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366</v>
      </c>
      <c r="AC143">
        <v>109</v>
      </c>
      <c r="AD143" t="s">
        <v>235</v>
      </c>
      <c r="AE143">
        <v>641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1049</v>
      </c>
      <c r="F144" s="15">
        <v>46230.40084490741</v>
      </c>
      <c r="G144" t="s">
        <v>440</v>
      </c>
      <c r="H144">
        <v>3027</v>
      </c>
      <c r="I144" t="s">
        <v>1050</v>
      </c>
      <c r="J144" s="15">
        <v>46233.454386574071</v>
      </c>
      <c r="K144" s="15">
        <v>46238.481249999997</v>
      </c>
      <c r="L144" s="15"/>
      <c r="M144">
        <v>3027</v>
      </c>
      <c r="O144" t="s">
        <v>204</v>
      </c>
      <c r="P144" t="s">
        <v>630</v>
      </c>
      <c r="S144" t="s">
        <v>366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366</v>
      </c>
      <c r="AC144">
        <v>109</v>
      </c>
      <c r="AD144" t="s">
        <v>235</v>
      </c>
      <c r="AE144">
        <v>3027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1049</v>
      </c>
      <c r="F145" s="15">
        <v>46230.40084490741</v>
      </c>
      <c r="G145" t="s">
        <v>440</v>
      </c>
      <c r="H145">
        <v>687</v>
      </c>
      <c r="I145" t="s">
        <v>1050</v>
      </c>
      <c r="J145" s="15">
        <v>46233.454386574071</v>
      </c>
      <c r="K145" s="15">
        <v>46238.481249999997</v>
      </c>
      <c r="L145" s="15"/>
      <c r="M145">
        <v>687</v>
      </c>
      <c r="O145" t="s">
        <v>627</v>
      </c>
      <c r="S145" t="s">
        <v>366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366</v>
      </c>
      <c r="AC145">
        <v>109</v>
      </c>
      <c r="AD145" t="s">
        <v>235</v>
      </c>
      <c r="AE145">
        <v>687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1049</v>
      </c>
      <c r="F146" s="15">
        <v>46230.40084490741</v>
      </c>
      <c r="G146" t="s">
        <v>440</v>
      </c>
      <c r="H146">
        <v>1378</v>
      </c>
      <c r="I146" t="s">
        <v>1050</v>
      </c>
      <c r="J146" s="15">
        <v>46233.454386574071</v>
      </c>
      <c r="K146" s="15">
        <v>46238.481249999997</v>
      </c>
      <c r="L146" s="15"/>
      <c r="M146">
        <v>1378</v>
      </c>
      <c r="O146" t="s">
        <v>627</v>
      </c>
      <c r="S146" t="s">
        <v>366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366</v>
      </c>
      <c r="AC146">
        <v>109</v>
      </c>
      <c r="AD146" t="s">
        <v>235</v>
      </c>
      <c r="AE146">
        <v>1378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1049</v>
      </c>
      <c r="F147" s="15">
        <v>46230.40084490741</v>
      </c>
      <c r="G147" t="s">
        <v>440</v>
      </c>
      <c r="H147">
        <v>1789</v>
      </c>
      <c r="I147" t="s">
        <v>1050</v>
      </c>
      <c r="J147" s="15">
        <v>46233.454386574071</v>
      </c>
      <c r="K147" s="15">
        <v>46238.481249999997</v>
      </c>
      <c r="L147" s="15"/>
      <c r="M147">
        <v>1789</v>
      </c>
      <c r="O147" t="s">
        <v>627</v>
      </c>
      <c r="S147" t="s">
        <v>366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366</v>
      </c>
      <c r="AC147">
        <v>109</v>
      </c>
      <c r="AD147" t="s">
        <v>235</v>
      </c>
      <c r="AE147">
        <v>1789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1049</v>
      </c>
      <c r="F148" s="15">
        <v>46230.40084490741</v>
      </c>
      <c r="G148" t="s">
        <v>440</v>
      </c>
      <c r="H148">
        <v>1710</v>
      </c>
      <c r="I148" t="s">
        <v>1050</v>
      </c>
      <c r="J148" s="15">
        <v>46233.454386574071</v>
      </c>
      <c r="K148" s="15">
        <v>46238.481249999997</v>
      </c>
      <c r="L148" s="15"/>
      <c r="M148">
        <v>1710</v>
      </c>
      <c r="O148" t="s">
        <v>627</v>
      </c>
      <c r="S148" t="s">
        <v>366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366</v>
      </c>
      <c r="AC148">
        <v>109</v>
      </c>
      <c r="AD148" t="s">
        <v>235</v>
      </c>
      <c r="AE148">
        <v>1710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1049</v>
      </c>
      <c r="F149" s="15">
        <v>46230.40084490741</v>
      </c>
      <c r="G149" t="s">
        <v>440</v>
      </c>
      <c r="H149">
        <v>1421</v>
      </c>
      <c r="I149" t="s">
        <v>1050</v>
      </c>
      <c r="J149" s="15">
        <v>46233.454386574071</v>
      </c>
      <c r="K149" s="15">
        <v>46238.481249999997</v>
      </c>
      <c r="L149" s="15"/>
      <c r="M149">
        <v>1421</v>
      </c>
      <c r="O149" t="s">
        <v>627</v>
      </c>
      <c r="S149" t="s">
        <v>366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366</v>
      </c>
      <c r="AC149">
        <v>109</v>
      </c>
      <c r="AD149" t="s">
        <v>235</v>
      </c>
      <c r="AE149">
        <v>1421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1049</v>
      </c>
      <c r="F150" s="15">
        <v>46230.40084490741</v>
      </c>
      <c r="G150" t="s">
        <v>440</v>
      </c>
      <c r="H150">
        <v>1299</v>
      </c>
      <c r="I150" t="s">
        <v>1050</v>
      </c>
      <c r="J150" s="15">
        <v>46233.454386574071</v>
      </c>
      <c r="K150" s="15">
        <v>46238.481249999997</v>
      </c>
      <c r="L150" s="15"/>
      <c r="M150">
        <v>1299</v>
      </c>
      <c r="O150" t="s">
        <v>627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1299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1049</v>
      </c>
      <c r="F151" s="15">
        <v>46230.40084490741</v>
      </c>
      <c r="G151" t="s">
        <v>440</v>
      </c>
      <c r="H151">
        <v>1459</v>
      </c>
      <c r="I151" t="s">
        <v>1050</v>
      </c>
      <c r="J151" s="15">
        <v>46233.454386574071</v>
      </c>
      <c r="K151" s="15">
        <v>46238.481249999997</v>
      </c>
      <c r="L151" s="15"/>
      <c r="M151">
        <v>1459</v>
      </c>
      <c r="O151" t="s">
        <v>627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1459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1476</v>
      </c>
      <c r="I152" t="s">
        <v>1050</v>
      </c>
      <c r="J152" s="15">
        <v>46233.454386574071</v>
      </c>
      <c r="K152" s="15">
        <v>46238.481249999997</v>
      </c>
      <c r="L152" s="15"/>
      <c r="M152">
        <v>1476</v>
      </c>
      <c r="O152" t="s">
        <v>627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1476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1559</v>
      </c>
      <c r="I153" t="s">
        <v>1050</v>
      </c>
      <c r="J153" s="15">
        <v>46233.454386574071</v>
      </c>
      <c r="K153" s="15">
        <v>46238.481249999997</v>
      </c>
      <c r="L153" s="15"/>
      <c r="M153">
        <v>1559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1559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939</v>
      </c>
      <c r="F154" s="15">
        <v>46232.31826388889</v>
      </c>
      <c r="G154" t="s">
        <v>419</v>
      </c>
      <c r="H154">
        <v>6</v>
      </c>
      <c r="I154" t="s">
        <v>1175</v>
      </c>
      <c r="J154" s="15">
        <v>46232.407094907408</v>
      </c>
      <c r="K154" s="15">
        <v>46238.423611111109</v>
      </c>
      <c r="L154" s="15"/>
      <c r="M154">
        <v>6</v>
      </c>
      <c r="O154" t="s">
        <v>204</v>
      </c>
      <c r="P154" t="s">
        <v>630</v>
      </c>
      <c r="S154" t="s">
        <v>367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367</v>
      </c>
      <c r="AC154">
        <v>101</v>
      </c>
      <c r="AD154" t="s">
        <v>235</v>
      </c>
      <c r="AE154">
        <v>6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1185</v>
      </c>
      <c r="F155" s="15">
        <v>46253.45040509259</v>
      </c>
      <c r="G155" t="s">
        <v>420</v>
      </c>
      <c r="H155">
        <v>568</v>
      </c>
      <c r="I155" t="s">
        <v>1186</v>
      </c>
      <c r="J155" s="15">
        <v>46255.393750000003</v>
      </c>
      <c r="K155" s="15">
        <v>46258.414583333331</v>
      </c>
      <c r="L155" s="15"/>
      <c r="M155">
        <v>568</v>
      </c>
      <c r="O155" t="s">
        <v>204</v>
      </c>
      <c r="P155" t="s">
        <v>631</v>
      </c>
      <c r="S155" t="s">
        <v>365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365</v>
      </c>
      <c r="AC155">
        <v>2200</v>
      </c>
      <c r="AD155" t="s">
        <v>235</v>
      </c>
      <c r="AE155">
        <v>568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1191</v>
      </c>
      <c r="F156" s="15">
        <v>46225.356817129628</v>
      </c>
      <c r="G156" t="s">
        <v>415</v>
      </c>
      <c r="H156">
        <v>191</v>
      </c>
      <c r="I156" t="s">
        <v>1192</v>
      </c>
      <c r="J156" s="15">
        <v>46233.380069444444</v>
      </c>
      <c r="K156" s="15">
        <v>46238.463194444441</v>
      </c>
      <c r="L156" s="15"/>
      <c r="M156">
        <v>191</v>
      </c>
      <c r="O156" t="s">
        <v>204</v>
      </c>
      <c r="P156" t="s">
        <v>630</v>
      </c>
      <c r="S156" t="s">
        <v>364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364</v>
      </c>
      <c r="AC156">
        <v>50</v>
      </c>
      <c r="AD156" t="s">
        <v>235</v>
      </c>
      <c r="AE156">
        <v>191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1197</v>
      </c>
      <c r="F157" s="15">
        <v>46223.754212962966</v>
      </c>
      <c r="G157" t="s">
        <v>420</v>
      </c>
      <c r="H157">
        <v>42</v>
      </c>
      <c r="I157" t="s">
        <v>1198</v>
      </c>
      <c r="J157" s="15">
        <v>46232.484236111108</v>
      </c>
      <c r="K157" s="15">
        <v>46238.427083333336</v>
      </c>
      <c r="L157" s="15"/>
      <c r="M157">
        <v>42</v>
      </c>
      <c r="O157" t="s">
        <v>204</v>
      </c>
      <c r="P157" t="s">
        <v>630</v>
      </c>
      <c r="S157" t="s">
        <v>365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365</v>
      </c>
      <c r="AC157">
        <v>2200</v>
      </c>
      <c r="AD157" t="s">
        <v>235</v>
      </c>
      <c r="AE157">
        <v>42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1206</v>
      </c>
      <c r="F158" s="15">
        <v>46223.623645833337</v>
      </c>
      <c r="G158" t="s">
        <v>420</v>
      </c>
      <c r="H158">
        <v>2</v>
      </c>
      <c r="I158" t="s">
        <v>1207</v>
      </c>
      <c r="J158" s="15">
        <v>46224.351388888892</v>
      </c>
      <c r="K158" s="15">
        <v>46227.68472222222</v>
      </c>
      <c r="L158" s="15">
        <v>46234.655555555553</v>
      </c>
      <c r="M158">
        <v>2</v>
      </c>
      <c r="O158" t="s">
        <v>204</v>
      </c>
      <c r="P158" t="s">
        <v>630</v>
      </c>
      <c r="S158" t="s">
        <v>365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365</v>
      </c>
      <c r="AC158">
        <v>2200</v>
      </c>
      <c r="AD158" t="s">
        <v>235</v>
      </c>
      <c r="AE158">
        <v>2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1206</v>
      </c>
      <c r="F159" s="15">
        <v>46223.623645833337</v>
      </c>
      <c r="G159" t="s">
        <v>420</v>
      </c>
      <c r="H159">
        <v>560</v>
      </c>
      <c r="I159" t="s">
        <v>1207</v>
      </c>
      <c r="J159" s="15">
        <v>46224.351388888892</v>
      </c>
      <c r="K159" s="15">
        <v>46227.68472222222</v>
      </c>
      <c r="L159" s="15">
        <v>46234.655555555553</v>
      </c>
      <c r="M159">
        <v>560</v>
      </c>
      <c r="O159" t="s">
        <v>627</v>
      </c>
      <c r="S159" t="s">
        <v>365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365</v>
      </c>
      <c r="AC159">
        <v>2200</v>
      </c>
      <c r="AD159" t="s">
        <v>235</v>
      </c>
      <c r="AE159">
        <v>560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1206</v>
      </c>
      <c r="F160" s="15">
        <v>46223.623645833337</v>
      </c>
      <c r="G160" t="s">
        <v>420</v>
      </c>
      <c r="H160">
        <v>3171</v>
      </c>
      <c r="I160" t="s">
        <v>1208</v>
      </c>
      <c r="J160" s="15">
        <v>46224.351388888892</v>
      </c>
      <c r="K160" s="15">
        <v>46227.68472222222</v>
      </c>
      <c r="L160" s="15"/>
      <c r="M160">
        <v>3171</v>
      </c>
      <c r="O160" t="s">
        <v>204</v>
      </c>
      <c r="P160" t="s">
        <v>630</v>
      </c>
      <c r="S160" t="s">
        <v>365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365</v>
      </c>
      <c r="AC160">
        <v>2200</v>
      </c>
      <c r="AD160" t="s">
        <v>235</v>
      </c>
      <c r="AE160">
        <v>3171</v>
      </c>
    </row>
    <row r="161" spans="1:31" x14ac:dyDescent="0.3">
      <c r="A161" t="s">
        <v>355</v>
      </c>
      <c r="B161" t="s">
        <v>63</v>
      </c>
      <c r="C161" t="s">
        <v>95</v>
      </c>
      <c r="D161" t="s">
        <v>314</v>
      </c>
      <c r="E161" t="s">
        <v>980</v>
      </c>
      <c r="F161" s="15">
        <v>46248.437847222223</v>
      </c>
      <c r="G161" t="s">
        <v>419</v>
      </c>
      <c r="H161">
        <v>1</v>
      </c>
      <c r="I161" t="s">
        <v>981</v>
      </c>
      <c r="J161" s="15">
        <v>46248.662499999999</v>
      </c>
      <c r="K161" s="15">
        <v>46253.628472222219</v>
      </c>
      <c r="L161" s="15"/>
      <c r="M161">
        <v>1</v>
      </c>
      <c r="O161" t="s">
        <v>204</v>
      </c>
      <c r="P161" t="s">
        <v>631</v>
      </c>
      <c r="S161" t="s">
        <v>367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AA161" t="s">
        <v>96</v>
      </c>
      <c r="AB161" t="s">
        <v>367</v>
      </c>
      <c r="AC161">
        <v>101</v>
      </c>
      <c r="AD161" t="s">
        <v>228</v>
      </c>
      <c r="AE161">
        <v>1</v>
      </c>
    </row>
    <row r="162" spans="1:31" x14ac:dyDescent="0.3">
      <c r="A162" t="s">
        <v>355</v>
      </c>
      <c r="B162" t="s">
        <v>63</v>
      </c>
      <c r="C162" t="s">
        <v>95</v>
      </c>
      <c r="D162" t="s">
        <v>314</v>
      </c>
      <c r="E162" t="s">
        <v>982</v>
      </c>
      <c r="F162" s="15">
        <v>46239.634884259256</v>
      </c>
      <c r="G162" t="s">
        <v>419</v>
      </c>
      <c r="H162">
        <v>1</v>
      </c>
      <c r="I162" t="s">
        <v>983</v>
      </c>
      <c r="J162" s="15">
        <v>46240.408333333333</v>
      </c>
      <c r="K162" s="15">
        <v>46246.645833333336</v>
      </c>
      <c r="L162" s="15"/>
      <c r="M162">
        <v>1</v>
      </c>
      <c r="O162" t="s">
        <v>204</v>
      </c>
      <c r="P162" t="s">
        <v>631</v>
      </c>
      <c r="S162" t="s">
        <v>367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AA162" t="s">
        <v>96</v>
      </c>
      <c r="AB162" t="s">
        <v>367</v>
      </c>
      <c r="AC162">
        <v>101</v>
      </c>
      <c r="AD162" t="s">
        <v>228</v>
      </c>
      <c r="AE162">
        <v>1</v>
      </c>
    </row>
    <row r="163" spans="1:31" x14ac:dyDescent="0.3">
      <c r="A163" t="s">
        <v>355</v>
      </c>
      <c r="B163" t="s">
        <v>63</v>
      </c>
      <c r="C163" t="s">
        <v>95</v>
      </c>
      <c r="D163" t="s">
        <v>314</v>
      </c>
      <c r="E163" t="s">
        <v>984</v>
      </c>
      <c r="F163" s="15">
        <v>46245.601261574076</v>
      </c>
      <c r="G163" t="s">
        <v>429</v>
      </c>
      <c r="H163">
        <v>1</v>
      </c>
      <c r="I163" t="s">
        <v>985</v>
      </c>
      <c r="J163" s="15">
        <v>46246.638194444444</v>
      </c>
      <c r="K163" s="15">
        <v>46252.386805555558</v>
      </c>
      <c r="L163" s="15"/>
      <c r="M163">
        <v>1</v>
      </c>
      <c r="O163" t="s">
        <v>204</v>
      </c>
      <c r="P163" t="s">
        <v>631</v>
      </c>
      <c r="S163" t="s">
        <v>365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AA163" t="s">
        <v>96</v>
      </c>
      <c r="AB163" t="s">
        <v>365</v>
      </c>
      <c r="AC163">
        <v>2200</v>
      </c>
      <c r="AD163" t="s">
        <v>228</v>
      </c>
      <c r="AE163">
        <v>1</v>
      </c>
    </row>
    <row r="164" spans="1:31" x14ac:dyDescent="0.3">
      <c r="A164" t="s">
        <v>355</v>
      </c>
      <c r="B164" t="s">
        <v>63</v>
      </c>
      <c r="C164" t="s">
        <v>95</v>
      </c>
      <c r="D164" t="s">
        <v>314</v>
      </c>
      <c r="E164" t="s">
        <v>986</v>
      </c>
      <c r="F164" s="15">
        <v>46245.375648148147</v>
      </c>
      <c r="G164" t="s">
        <v>420</v>
      </c>
      <c r="H164">
        <v>5</v>
      </c>
      <c r="I164" t="s">
        <v>987</v>
      </c>
      <c r="J164" s="15">
        <v>46246.395138888889</v>
      </c>
      <c r="K164" s="15">
        <v>46248.681250000001</v>
      </c>
      <c r="L164" s="15"/>
      <c r="M164">
        <v>5</v>
      </c>
      <c r="O164" t="s">
        <v>204</v>
      </c>
      <c r="P164" t="s">
        <v>631</v>
      </c>
      <c r="S164" t="s">
        <v>365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AA164" t="s">
        <v>96</v>
      </c>
      <c r="AB164" t="s">
        <v>365</v>
      </c>
      <c r="AC164">
        <v>2200</v>
      </c>
      <c r="AD164" t="s">
        <v>228</v>
      </c>
      <c r="AE164">
        <v>5</v>
      </c>
    </row>
    <row r="165" spans="1:31" x14ac:dyDescent="0.3">
      <c r="A165" t="s">
        <v>355</v>
      </c>
      <c r="B165" t="s">
        <v>63</v>
      </c>
      <c r="C165" t="s">
        <v>95</v>
      </c>
      <c r="D165" t="s">
        <v>314</v>
      </c>
      <c r="E165" t="s">
        <v>988</v>
      </c>
      <c r="F165" s="15">
        <v>46239.715613425928</v>
      </c>
      <c r="G165" t="s">
        <v>420</v>
      </c>
      <c r="H165">
        <v>3</v>
      </c>
      <c r="I165" t="s">
        <v>989</v>
      </c>
      <c r="J165" s="15">
        <v>46241.71597222222</v>
      </c>
      <c r="K165" s="15">
        <v>46246.671527777777</v>
      </c>
      <c r="L165" s="15"/>
      <c r="M165">
        <v>3</v>
      </c>
      <c r="O165" t="s">
        <v>204</v>
      </c>
      <c r="P165" t="s">
        <v>631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AA165" t="s">
        <v>96</v>
      </c>
      <c r="AB165" t="s">
        <v>365</v>
      </c>
      <c r="AC165">
        <v>2200</v>
      </c>
      <c r="AD165" t="s">
        <v>228</v>
      </c>
      <c r="AE165">
        <v>3</v>
      </c>
    </row>
    <row r="166" spans="1:31" x14ac:dyDescent="0.3">
      <c r="A166" t="s">
        <v>355</v>
      </c>
      <c r="B166" t="s">
        <v>63</v>
      </c>
      <c r="C166" t="s">
        <v>95</v>
      </c>
      <c r="D166" t="s">
        <v>314</v>
      </c>
      <c r="E166" t="s">
        <v>990</v>
      </c>
      <c r="F166" s="15">
        <v>46238.474398148152</v>
      </c>
      <c r="G166" t="s">
        <v>420</v>
      </c>
      <c r="H166">
        <v>1</v>
      </c>
      <c r="I166" t="s">
        <v>991</v>
      </c>
      <c r="J166" s="15">
        <v>46238.659722222219</v>
      </c>
      <c r="K166" s="15">
        <v>46241.456944444442</v>
      </c>
      <c r="L166" s="15"/>
      <c r="M166">
        <v>1</v>
      </c>
      <c r="O166" t="s">
        <v>204</v>
      </c>
      <c r="P166" t="s">
        <v>631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AA166" t="s">
        <v>96</v>
      </c>
      <c r="AB166" t="s">
        <v>365</v>
      </c>
      <c r="AC166">
        <v>2200</v>
      </c>
      <c r="AD166" t="s">
        <v>228</v>
      </c>
      <c r="AE166">
        <v>1</v>
      </c>
    </row>
    <row r="167" spans="1:31" x14ac:dyDescent="0.3">
      <c r="A167" t="s">
        <v>355</v>
      </c>
      <c r="B167" t="s">
        <v>63</v>
      </c>
      <c r="C167" t="s">
        <v>95</v>
      </c>
      <c r="D167" t="s">
        <v>314</v>
      </c>
      <c r="E167" t="s">
        <v>998</v>
      </c>
      <c r="F167" s="15">
        <v>46244.43917824074</v>
      </c>
      <c r="G167" t="s">
        <v>432</v>
      </c>
      <c r="H167">
        <v>1</v>
      </c>
      <c r="I167" t="s">
        <v>999</v>
      </c>
      <c r="J167" s="15">
        <v>46245.671527777777</v>
      </c>
      <c r="K167" s="15">
        <v>46251.602083333331</v>
      </c>
      <c r="L167" s="15"/>
      <c r="M167">
        <v>1</v>
      </c>
      <c r="O167" t="s">
        <v>204</v>
      </c>
      <c r="P167" t="s">
        <v>631</v>
      </c>
      <c r="S167" t="s">
        <v>364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AA167" t="s">
        <v>96</v>
      </c>
      <c r="AB167" t="s">
        <v>364</v>
      </c>
      <c r="AC167">
        <v>50</v>
      </c>
      <c r="AD167" t="s">
        <v>228</v>
      </c>
      <c r="AE167">
        <v>1</v>
      </c>
    </row>
    <row r="168" spans="1:31" x14ac:dyDescent="0.3">
      <c r="A168" t="s">
        <v>355</v>
      </c>
      <c r="B168" t="s">
        <v>63</v>
      </c>
      <c r="C168" t="s">
        <v>95</v>
      </c>
      <c r="D168" t="s">
        <v>314</v>
      </c>
      <c r="E168" t="s">
        <v>998</v>
      </c>
      <c r="F168" s="15">
        <v>46244.43917824074</v>
      </c>
      <c r="G168" t="s">
        <v>432</v>
      </c>
      <c r="H168">
        <v>2</v>
      </c>
      <c r="I168" t="s">
        <v>999</v>
      </c>
      <c r="J168" s="15">
        <v>46245.671527777777</v>
      </c>
      <c r="K168" s="15">
        <v>46251.602083333331</v>
      </c>
      <c r="L168" s="15"/>
      <c r="M168">
        <v>2</v>
      </c>
      <c r="O168" t="s">
        <v>627</v>
      </c>
      <c r="S168" t="s">
        <v>364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AA168" t="s">
        <v>96</v>
      </c>
      <c r="AB168" t="s">
        <v>364</v>
      </c>
      <c r="AC168">
        <v>50</v>
      </c>
      <c r="AD168" t="s">
        <v>228</v>
      </c>
      <c r="AE168">
        <v>2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998</v>
      </c>
      <c r="F169" s="15">
        <v>46244.43917824074</v>
      </c>
      <c r="G169" t="s">
        <v>432</v>
      </c>
      <c r="H169">
        <v>4</v>
      </c>
      <c r="I169" t="s">
        <v>999</v>
      </c>
      <c r="J169" s="15">
        <v>46245.671527777777</v>
      </c>
      <c r="K169" s="15">
        <v>46251.602083333331</v>
      </c>
      <c r="L169" s="15"/>
      <c r="M169">
        <v>4</v>
      </c>
      <c r="O169" t="s">
        <v>627</v>
      </c>
      <c r="S169" t="s">
        <v>364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364</v>
      </c>
      <c r="AC169">
        <v>50</v>
      </c>
      <c r="AD169" t="s">
        <v>228</v>
      </c>
      <c r="AE169">
        <v>4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998</v>
      </c>
      <c r="F170" s="15">
        <v>46244.43917824074</v>
      </c>
      <c r="G170" t="s">
        <v>432</v>
      </c>
      <c r="H170">
        <v>1</v>
      </c>
      <c r="I170" t="s">
        <v>999</v>
      </c>
      <c r="J170" s="15">
        <v>46245.671527777777</v>
      </c>
      <c r="K170" s="15">
        <v>46251.602083333331</v>
      </c>
      <c r="L170" s="15"/>
      <c r="M170">
        <v>1</v>
      </c>
      <c r="O170" t="s">
        <v>627</v>
      </c>
      <c r="S170" t="s">
        <v>364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364</v>
      </c>
      <c r="AC170">
        <v>50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998</v>
      </c>
      <c r="F171" s="15">
        <v>46244.43917824074</v>
      </c>
      <c r="G171" t="s">
        <v>432</v>
      </c>
      <c r="H171">
        <v>3</v>
      </c>
      <c r="I171" t="s">
        <v>999</v>
      </c>
      <c r="J171" s="15">
        <v>46245.671527777777</v>
      </c>
      <c r="K171" s="15">
        <v>46251.602083333331</v>
      </c>
      <c r="L171" s="15"/>
      <c r="M171">
        <v>3</v>
      </c>
      <c r="O171" t="s">
        <v>627</v>
      </c>
      <c r="S171" t="s">
        <v>364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364</v>
      </c>
      <c r="AC171">
        <v>50</v>
      </c>
      <c r="AD171" t="s">
        <v>228</v>
      </c>
      <c r="AE171">
        <v>3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998</v>
      </c>
      <c r="F172" s="15">
        <v>46244.43917824074</v>
      </c>
      <c r="G172" t="s">
        <v>432</v>
      </c>
      <c r="H172">
        <v>4</v>
      </c>
      <c r="I172" t="s">
        <v>999</v>
      </c>
      <c r="J172" s="15">
        <v>46245.671527777777</v>
      </c>
      <c r="K172" s="15">
        <v>46251.602083333331</v>
      </c>
      <c r="L172" s="15"/>
      <c r="M172">
        <v>4</v>
      </c>
      <c r="O172" t="s">
        <v>627</v>
      </c>
      <c r="S172" t="s">
        <v>364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364</v>
      </c>
      <c r="AC172">
        <v>50</v>
      </c>
      <c r="AD172" t="s">
        <v>228</v>
      </c>
      <c r="AE172">
        <v>4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998</v>
      </c>
      <c r="F173" s="15">
        <v>46244.43917824074</v>
      </c>
      <c r="G173" t="s">
        <v>432</v>
      </c>
      <c r="H173">
        <v>2</v>
      </c>
      <c r="I173" t="s">
        <v>999</v>
      </c>
      <c r="J173" s="15">
        <v>46245.671527777777</v>
      </c>
      <c r="K173" s="15">
        <v>46251.602083333331</v>
      </c>
      <c r="L173" s="15"/>
      <c r="M173">
        <v>2</v>
      </c>
      <c r="O173" t="s">
        <v>627</v>
      </c>
      <c r="S173" t="s">
        <v>364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364</v>
      </c>
      <c r="AC173">
        <v>50</v>
      </c>
      <c r="AD173" t="s">
        <v>228</v>
      </c>
      <c r="AE173">
        <v>2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998</v>
      </c>
      <c r="F174" s="15">
        <v>46244.43917824074</v>
      </c>
      <c r="G174" t="s">
        <v>432</v>
      </c>
      <c r="H174">
        <v>2</v>
      </c>
      <c r="I174" t="s">
        <v>999</v>
      </c>
      <c r="J174" s="15">
        <v>46245.671527777777</v>
      </c>
      <c r="K174" s="15">
        <v>46251.602083333331</v>
      </c>
      <c r="L174" s="15"/>
      <c r="M174">
        <v>2</v>
      </c>
      <c r="O174" t="s">
        <v>627</v>
      </c>
      <c r="S174" t="s">
        <v>364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364</v>
      </c>
      <c r="AC174">
        <v>50</v>
      </c>
      <c r="AD174" t="s">
        <v>228</v>
      </c>
      <c r="AE174">
        <v>2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2</v>
      </c>
      <c r="I175" t="s">
        <v>999</v>
      </c>
      <c r="J175" s="15">
        <v>46245.671527777777</v>
      </c>
      <c r="K175" s="15">
        <v>46251.602083333331</v>
      </c>
      <c r="L175" s="15"/>
      <c r="M175">
        <v>2</v>
      </c>
      <c r="O175" t="s">
        <v>627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2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1000</v>
      </c>
      <c r="F176" s="15">
        <v>46244.468541666669</v>
      </c>
      <c r="G176" t="s">
        <v>415</v>
      </c>
      <c r="H176">
        <v>1</v>
      </c>
      <c r="I176" t="s">
        <v>1001</v>
      </c>
      <c r="J176" s="15">
        <v>46244.694444444445</v>
      </c>
      <c r="K176" s="15">
        <v>46248.702777777777</v>
      </c>
      <c r="L176" s="15"/>
      <c r="M176">
        <v>1</v>
      </c>
      <c r="O176" t="s">
        <v>204</v>
      </c>
      <c r="P176" t="s">
        <v>631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1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1002</v>
      </c>
      <c r="F177" s="15">
        <v>46244.466851851852</v>
      </c>
      <c r="G177" t="s">
        <v>415</v>
      </c>
      <c r="H177">
        <v>1</v>
      </c>
      <c r="I177" t="s">
        <v>1003</v>
      </c>
      <c r="J177" s="15">
        <v>46247.593055555553</v>
      </c>
      <c r="K177" s="15">
        <v>46252.873611111114</v>
      </c>
      <c r="L177" s="15"/>
      <c r="M177">
        <v>1</v>
      </c>
      <c r="O177" t="s">
        <v>204</v>
      </c>
      <c r="P177" t="s">
        <v>631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1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1046</v>
      </c>
      <c r="F178" s="15">
        <v>46241.40283564815</v>
      </c>
      <c r="G178" t="s">
        <v>1047</v>
      </c>
      <c r="H178">
        <v>1</v>
      </c>
      <c r="I178" t="s">
        <v>1048</v>
      </c>
      <c r="J178" s="15">
        <v>46241.429861111108</v>
      </c>
      <c r="K178" s="15">
        <v>46246.593055555553</v>
      </c>
      <c r="L178" s="15"/>
      <c r="M178">
        <v>1</v>
      </c>
      <c r="O178" t="s">
        <v>204</v>
      </c>
      <c r="P178" t="s">
        <v>631</v>
      </c>
      <c r="S178" t="s">
        <v>366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366</v>
      </c>
      <c r="AC178">
        <v>109</v>
      </c>
      <c r="AD178" t="s">
        <v>228</v>
      </c>
      <c r="AE178">
        <v>1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471</v>
      </c>
      <c r="F179" s="15">
        <v>46202.512337962966</v>
      </c>
      <c r="G179" t="s">
        <v>470</v>
      </c>
      <c r="H179">
        <v>2</v>
      </c>
      <c r="I179" t="s">
        <v>1183</v>
      </c>
      <c r="J179" s="15">
        <v>46241.424259259256</v>
      </c>
      <c r="K179" s="15">
        <v>46248.483460648145</v>
      </c>
      <c r="L179" s="15"/>
      <c r="M179">
        <v>2</v>
      </c>
      <c r="O179" t="s">
        <v>204</v>
      </c>
      <c r="P179" t="s">
        <v>631</v>
      </c>
      <c r="S179" t="s">
        <v>366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366</v>
      </c>
      <c r="AC179">
        <v>109</v>
      </c>
      <c r="AD179" t="s">
        <v>228</v>
      </c>
      <c r="AE179">
        <v>2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1049</v>
      </c>
      <c r="F180" s="15">
        <v>46230.40084490741</v>
      </c>
      <c r="G180" t="s">
        <v>440</v>
      </c>
      <c r="H180">
        <v>6</v>
      </c>
      <c r="I180" t="s">
        <v>1050</v>
      </c>
      <c r="J180" s="15">
        <v>46233.454386574071</v>
      </c>
      <c r="K180" s="15">
        <v>46238.481249999997</v>
      </c>
      <c r="L180" s="15"/>
      <c r="M180">
        <v>6</v>
      </c>
      <c r="O180" t="s">
        <v>204</v>
      </c>
      <c r="P180" t="s">
        <v>631</v>
      </c>
      <c r="S180" t="s">
        <v>366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366</v>
      </c>
      <c r="AC180">
        <v>109</v>
      </c>
      <c r="AD180" t="s">
        <v>228</v>
      </c>
      <c r="AE180">
        <v>6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1049</v>
      </c>
      <c r="F181" s="15">
        <v>46230.40084490741</v>
      </c>
      <c r="G181" t="s">
        <v>440</v>
      </c>
      <c r="H181">
        <v>4</v>
      </c>
      <c r="I181" t="s">
        <v>1050</v>
      </c>
      <c r="J181" s="15">
        <v>46233.454386574071</v>
      </c>
      <c r="K181" s="15">
        <v>46238.481249999997</v>
      </c>
      <c r="L181" s="15"/>
      <c r="M181">
        <v>4</v>
      </c>
      <c r="O181" t="s">
        <v>627</v>
      </c>
      <c r="S181" t="s">
        <v>366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366</v>
      </c>
      <c r="AC181">
        <v>109</v>
      </c>
      <c r="AD181" t="s">
        <v>228</v>
      </c>
      <c r="AE181">
        <v>4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1049</v>
      </c>
      <c r="F182" s="15">
        <v>46230.40084490741</v>
      </c>
      <c r="G182" t="s">
        <v>440</v>
      </c>
      <c r="H182">
        <v>5</v>
      </c>
      <c r="I182" t="s">
        <v>1050</v>
      </c>
      <c r="J182" s="15">
        <v>46233.454386574071</v>
      </c>
      <c r="K182" s="15">
        <v>46238.481249999997</v>
      </c>
      <c r="L182" s="15"/>
      <c r="M182">
        <v>5</v>
      </c>
      <c r="O182" t="s">
        <v>627</v>
      </c>
      <c r="S182" t="s">
        <v>366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366</v>
      </c>
      <c r="AC182">
        <v>109</v>
      </c>
      <c r="AD182" t="s">
        <v>228</v>
      </c>
      <c r="AE182">
        <v>5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1049</v>
      </c>
      <c r="F183" s="15">
        <v>46230.40084490741</v>
      </c>
      <c r="G183" t="s">
        <v>440</v>
      </c>
      <c r="H183">
        <v>5</v>
      </c>
      <c r="I183" t="s">
        <v>1050</v>
      </c>
      <c r="J183" s="15">
        <v>46233.454386574071</v>
      </c>
      <c r="K183" s="15">
        <v>46238.481249999997</v>
      </c>
      <c r="L183" s="15"/>
      <c r="M183">
        <v>5</v>
      </c>
      <c r="O183" t="s">
        <v>627</v>
      </c>
      <c r="S183" t="s">
        <v>366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366</v>
      </c>
      <c r="AC183">
        <v>109</v>
      </c>
      <c r="AD183" t="s">
        <v>228</v>
      </c>
      <c r="AE183">
        <v>5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1049</v>
      </c>
      <c r="F184" s="15">
        <v>46230.40084490741</v>
      </c>
      <c r="G184" t="s">
        <v>440</v>
      </c>
      <c r="H184">
        <v>6</v>
      </c>
      <c r="I184" t="s">
        <v>1050</v>
      </c>
      <c r="J184" s="15">
        <v>46233.454386574071</v>
      </c>
      <c r="K184" s="15">
        <v>46238.481249999997</v>
      </c>
      <c r="L184" s="15"/>
      <c r="M184">
        <v>6</v>
      </c>
      <c r="O184" t="s">
        <v>627</v>
      </c>
      <c r="S184" t="s">
        <v>366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366</v>
      </c>
      <c r="AC184">
        <v>109</v>
      </c>
      <c r="AD184" t="s">
        <v>228</v>
      </c>
      <c r="AE184">
        <v>6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1049</v>
      </c>
      <c r="F185" s="15">
        <v>46230.40084490741</v>
      </c>
      <c r="G185" t="s">
        <v>440</v>
      </c>
      <c r="H185">
        <v>4</v>
      </c>
      <c r="I185" t="s">
        <v>1050</v>
      </c>
      <c r="J185" s="15">
        <v>46233.454386574071</v>
      </c>
      <c r="K185" s="15">
        <v>46238.481249999997</v>
      </c>
      <c r="L185" s="15"/>
      <c r="M185">
        <v>4</v>
      </c>
      <c r="O185" t="s">
        <v>627</v>
      </c>
      <c r="S185" t="s">
        <v>366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366</v>
      </c>
      <c r="AC185">
        <v>109</v>
      </c>
      <c r="AD185" t="s">
        <v>228</v>
      </c>
      <c r="AE185">
        <v>4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1049</v>
      </c>
      <c r="F186" s="15">
        <v>46230.40084490741</v>
      </c>
      <c r="G186" t="s">
        <v>440</v>
      </c>
      <c r="H186">
        <v>6</v>
      </c>
      <c r="I186" t="s">
        <v>1050</v>
      </c>
      <c r="J186" s="15">
        <v>46233.454386574071</v>
      </c>
      <c r="K186" s="15">
        <v>46238.481249999997</v>
      </c>
      <c r="L186" s="15"/>
      <c r="M186">
        <v>6</v>
      </c>
      <c r="O186" t="s">
        <v>627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6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1049</v>
      </c>
      <c r="F187" s="15">
        <v>46230.40084490741</v>
      </c>
      <c r="G187" t="s">
        <v>440</v>
      </c>
      <c r="H187">
        <v>3</v>
      </c>
      <c r="I187" t="s">
        <v>1050</v>
      </c>
      <c r="J187" s="15">
        <v>46233.454386574071</v>
      </c>
      <c r="K187" s="15">
        <v>46238.481249999997</v>
      </c>
      <c r="L187" s="15"/>
      <c r="M187">
        <v>3</v>
      </c>
      <c r="O187" t="s">
        <v>627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3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5</v>
      </c>
      <c r="I188" t="s">
        <v>1050</v>
      </c>
      <c r="J188" s="15">
        <v>46233.454386574071</v>
      </c>
      <c r="K188" s="15">
        <v>46238.481249999997</v>
      </c>
      <c r="L188" s="15"/>
      <c r="M188">
        <v>5</v>
      </c>
      <c r="O188" t="s">
        <v>627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5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6</v>
      </c>
      <c r="I189" t="s">
        <v>1050</v>
      </c>
      <c r="J189" s="15">
        <v>46233.454386574071</v>
      </c>
      <c r="K189" s="15">
        <v>46238.481249999997</v>
      </c>
      <c r="L189" s="15"/>
      <c r="M189">
        <v>6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6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472</v>
      </c>
      <c r="F190" s="15">
        <v>46212.717303240737</v>
      </c>
      <c r="G190" t="s">
        <v>420</v>
      </c>
      <c r="H190">
        <v>2</v>
      </c>
      <c r="I190" t="s">
        <v>1181</v>
      </c>
      <c r="J190" s="15">
        <v>46231.477627314816</v>
      </c>
      <c r="K190" s="15">
        <v>46238.444444444445</v>
      </c>
      <c r="L190" s="15"/>
      <c r="M190">
        <v>2</v>
      </c>
      <c r="O190" t="s">
        <v>204</v>
      </c>
      <c r="P190" t="s">
        <v>631</v>
      </c>
      <c r="S190" t="s">
        <v>365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365</v>
      </c>
      <c r="AC190">
        <v>2200</v>
      </c>
      <c r="AD190" t="s">
        <v>228</v>
      </c>
      <c r="AE190">
        <v>2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472</v>
      </c>
      <c r="F191" s="15">
        <v>46212.717303240737</v>
      </c>
      <c r="G191" t="s">
        <v>420</v>
      </c>
      <c r="H191">
        <v>2</v>
      </c>
      <c r="I191" t="s">
        <v>1181</v>
      </c>
      <c r="J191" s="15">
        <v>46231.477627314816</v>
      </c>
      <c r="K191" s="15">
        <v>46238.444444444445</v>
      </c>
      <c r="L191" s="15"/>
      <c r="M191">
        <v>2</v>
      </c>
      <c r="O191" t="s">
        <v>627</v>
      </c>
      <c r="S191" t="s">
        <v>365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365</v>
      </c>
      <c r="AC191">
        <v>2200</v>
      </c>
      <c r="AD191" t="s">
        <v>228</v>
      </c>
      <c r="AE191">
        <v>2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471</v>
      </c>
      <c r="F192" s="15">
        <v>46202.512337962966</v>
      </c>
      <c r="G192" t="s">
        <v>470</v>
      </c>
      <c r="H192">
        <v>1</v>
      </c>
      <c r="I192" t="s">
        <v>1182</v>
      </c>
      <c r="J192" s="15">
        <v>46203.361828703702</v>
      </c>
      <c r="K192" s="15">
        <v>46212.739201388889</v>
      </c>
      <c r="L192" s="15"/>
      <c r="M192">
        <v>26</v>
      </c>
      <c r="O192" t="s">
        <v>204</v>
      </c>
      <c r="P192" t="s">
        <v>631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26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471</v>
      </c>
      <c r="F193" s="15">
        <v>46202.512337962966</v>
      </c>
      <c r="G193" t="s">
        <v>470</v>
      </c>
      <c r="H193">
        <v>1</v>
      </c>
      <c r="I193" t="s">
        <v>1182</v>
      </c>
      <c r="J193" s="15">
        <v>46203.361828703702</v>
      </c>
      <c r="K193" s="15">
        <v>46212.739201388889</v>
      </c>
      <c r="L193" s="15"/>
      <c r="M193">
        <v>13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13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471</v>
      </c>
      <c r="F194" s="15">
        <v>46202.512337962966</v>
      </c>
      <c r="G194" t="s">
        <v>470</v>
      </c>
      <c r="H194">
        <v>30</v>
      </c>
      <c r="I194" t="s">
        <v>1184</v>
      </c>
      <c r="J194" s="15">
        <v>46239.591469907406</v>
      </c>
      <c r="K194" s="15">
        <v>46241.497916666667</v>
      </c>
      <c r="L194" s="15"/>
      <c r="M194">
        <v>30</v>
      </c>
      <c r="O194" t="s">
        <v>204</v>
      </c>
      <c r="P194" t="s">
        <v>631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30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1185</v>
      </c>
      <c r="F195" s="15">
        <v>46253.45040509259</v>
      </c>
      <c r="G195" t="s">
        <v>420</v>
      </c>
      <c r="H195">
        <v>1</v>
      </c>
      <c r="I195" t="s">
        <v>1186</v>
      </c>
      <c r="J195" s="15">
        <v>46255.393750000003</v>
      </c>
      <c r="K195" s="15">
        <v>46258.414583333331</v>
      </c>
      <c r="L195" s="15"/>
      <c r="M195">
        <v>1</v>
      </c>
      <c r="O195" t="s">
        <v>204</v>
      </c>
      <c r="P195" t="s">
        <v>631</v>
      </c>
      <c r="S195" t="s">
        <v>365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365</v>
      </c>
      <c r="AC195">
        <v>2200</v>
      </c>
      <c r="AD195" t="s">
        <v>228</v>
      </c>
      <c r="AE195">
        <v>1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1191</v>
      </c>
      <c r="F196" s="15">
        <v>46225.356817129628</v>
      </c>
      <c r="G196" t="s">
        <v>415</v>
      </c>
      <c r="H196">
        <v>1</v>
      </c>
      <c r="I196" t="s">
        <v>1192</v>
      </c>
      <c r="J196" s="15">
        <v>46233.380069444444</v>
      </c>
      <c r="K196" s="15">
        <v>46238.463194444441</v>
      </c>
      <c r="L196" s="15"/>
      <c r="M196">
        <v>1</v>
      </c>
      <c r="O196" t="s">
        <v>204</v>
      </c>
      <c r="P196" t="s">
        <v>631</v>
      </c>
      <c r="S196" t="s">
        <v>364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364</v>
      </c>
      <c r="AC196">
        <v>50</v>
      </c>
      <c r="AD196" t="s">
        <v>228</v>
      </c>
      <c r="AE196">
        <v>1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1197</v>
      </c>
      <c r="F197" s="15">
        <v>46223.754212962966</v>
      </c>
      <c r="G197" t="s">
        <v>420</v>
      </c>
      <c r="H197">
        <v>1</v>
      </c>
      <c r="I197" t="s">
        <v>1198</v>
      </c>
      <c r="J197" s="15">
        <v>46232.484236111108</v>
      </c>
      <c r="K197" s="15">
        <v>46238.427083333336</v>
      </c>
      <c r="L197" s="15"/>
      <c r="M197">
        <v>1</v>
      </c>
      <c r="O197" t="s">
        <v>204</v>
      </c>
      <c r="P197" t="s">
        <v>631</v>
      </c>
      <c r="S197" t="s">
        <v>365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365</v>
      </c>
      <c r="AC197">
        <v>2200</v>
      </c>
      <c r="AD197" t="s">
        <v>228</v>
      </c>
      <c r="AE197">
        <v>1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939</v>
      </c>
      <c r="F198" s="15">
        <v>46232.31826388889</v>
      </c>
      <c r="G198" t="s">
        <v>419</v>
      </c>
      <c r="H198">
        <v>1</v>
      </c>
      <c r="I198" t="s">
        <v>1175</v>
      </c>
      <c r="J198" s="15">
        <v>46232.407094907408</v>
      </c>
      <c r="K198" s="15">
        <v>46238.423611111109</v>
      </c>
      <c r="L198" s="15"/>
      <c r="M198">
        <v>1</v>
      </c>
      <c r="O198" t="s">
        <v>204</v>
      </c>
      <c r="P198" t="s">
        <v>631</v>
      </c>
      <c r="S198" t="s">
        <v>367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367</v>
      </c>
      <c r="AC198">
        <v>101</v>
      </c>
      <c r="AD198" t="s">
        <v>228</v>
      </c>
      <c r="AE198">
        <v>1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1206</v>
      </c>
      <c r="F199" s="15">
        <v>46223.623645833337</v>
      </c>
      <c r="G199" t="s">
        <v>420</v>
      </c>
      <c r="H199">
        <v>1</v>
      </c>
      <c r="I199" t="s">
        <v>1207</v>
      </c>
      <c r="J199" s="15">
        <v>46224.351388888892</v>
      </c>
      <c r="K199" s="15">
        <v>46227.68472222222</v>
      </c>
      <c r="L199" s="15">
        <v>46234.655555555553</v>
      </c>
      <c r="M199">
        <v>1</v>
      </c>
      <c r="O199" t="s">
        <v>204</v>
      </c>
      <c r="P199" t="s">
        <v>631</v>
      </c>
      <c r="S199" t="s">
        <v>365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365</v>
      </c>
      <c r="AC199">
        <v>2200</v>
      </c>
      <c r="AD199" t="s">
        <v>228</v>
      </c>
      <c r="AE199">
        <v>1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1206</v>
      </c>
      <c r="F200" s="15">
        <v>46223.623645833337</v>
      </c>
      <c r="G200" t="s">
        <v>420</v>
      </c>
      <c r="H200">
        <v>1</v>
      </c>
      <c r="I200" t="s">
        <v>1207</v>
      </c>
      <c r="J200" s="15">
        <v>46224.351388888892</v>
      </c>
      <c r="K200" s="15">
        <v>46227.68472222222</v>
      </c>
      <c r="L200" s="15">
        <v>46234.655555555553</v>
      </c>
      <c r="M200">
        <v>1</v>
      </c>
      <c r="O200" t="s">
        <v>627</v>
      </c>
      <c r="S200" t="s">
        <v>365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365</v>
      </c>
      <c r="AC200">
        <v>2200</v>
      </c>
      <c r="AD200" t="s">
        <v>228</v>
      </c>
      <c r="AE200">
        <v>1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1206</v>
      </c>
      <c r="F201" s="15">
        <v>46223.623645833337</v>
      </c>
      <c r="G201" t="s">
        <v>420</v>
      </c>
      <c r="H201">
        <v>3</v>
      </c>
      <c r="I201" t="s">
        <v>1208</v>
      </c>
      <c r="J201" s="15">
        <v>46224.351388888892</v>
      </c>
      <c r="K201" s="15">
        <v>46227.68472222222</v>
      </c>
      <c r="L201" s="15"/>
      <c r="M201">
        <v>3</v>
      </c>
      <c r="O201" t="s">
        <v>204</v>
      </c>
      <c r="P201" t="s">
        <v>631</v>
      </c>
      <c r="S201" t="s">
        <v>365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365</v>
      </c>
      <c r="AC201">
        <v>2200</v>
      </c>
      <c r="AD201" t="s">
        <v>228</v>
      </c>
      <c r="AE201">
        <v>3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483</v>
      </c>
      <c r="F202" s="15">
        <v>46217.60359953704</v>
      </c>
      <c r="G202" t="s">
        <v>474</v>
      </c>
      <c r="H202">
        <v>1</v>
      </c>
      <c r="I202" t="s">
        <v>1211</v>
      </c>
      <c r="J202" s="15">
        <v>46220.352083333331</v>
      </c>
      <c r="K202" s="15">
        <v>46227.702777777777</v>
      </c>
      <c r="L202" s="15"/>
      <c r="M202">
        <v>1</v>
      </c>
      <c r="O202" t="s">
        <v>204</v>
      </c>
      <c r="P202" t="s">
        <v>631</v>
      </c>
      <c r="S202" t="s">
        <v>367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367</v>
      </c>
      <c r="AC202">
        <v>101</v>
      </c>
      <c r="AD202" t="s">
        <v>228</v>
      </c>
      <c r="AE202">
        <v>1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483</v>
      </c>
      <c r="F203" s="15">
        <v>46217.60359953704</v>
      </c>
      <c r="G203" t="s">
        <v>474</v>
      </c>
      <c r="H203">
        <v>4</v>
      </c>
      <c r="I203" t="s">
        <v>1211</v>
      </c>
      <c r="J203" s="15">
        <v>46220.352083333331</v>
      </c>
      <c r="K203" s="15">
        <v>46227.702777777777</v>
      </c>
      <c r="L203" s="15"/>
      <c r="M203">
        <v>4</v>
      </c>
      <c r="O203" t="s">
        <v>627</v>
      </c>
      <c r="S203" t="s">
        <v>367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367</v>
      </c>
      <c r="AC203">
        <v>101</v>
      </c>
      <c r="AD203" t="s">
        <v>228</v>
      </c>
      <c r="AE203">
        <v>4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483</v>
      </c>
      <c r="F204" s="15">
        <v>46217.60359953704</v>
      </c>
      <c r="G204" t="s">
        <v>474</v>
      </c>
      <c r="H204">
        <v>1</v>
      </c>
      <c r="I204" t="s">
        <v>1211</v>
      </c>
      <c r="J204" s="15">
        <v>46220.352083333331</v>
      </c>
      <c r="K204" s="15">
        <v>46227.702777777777</v>
      </c>
      <c r="L204" s="15"/>
      <c r="M204">
        <v>1</v>
      </c>
      <c r="O204" t="s">
        <v>627</v>
      </c>
      <c r="S204" t="s">
        <v>367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367</v>
      </c>
      <c r="AC204">
        <v>101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1201</v>
      </c>
      <c r="F205" s="15">
        <v>46233.719895833332</v>
      </c>
      <c r="G205" t="s">
        <v>474</v>
      </c>
      <c r="H205">
        <v>6</v>
      </c>
      <c r="I205" t="s">
        <v>1202</v>
      </c>
      <c r="J205" s="15">
        <v>46234.410682870373</v>
      </c>
      <c r="K205" s="15">
        <v>46238.434027777781</v>
      </c>
      <c r="L205" s="15"/>
      <c r="M205">
        <v>6</v>
      </c>
      <c r="O205" t="s">
        <v>204</v>
      </c>
      <c r="P205" t="s">
        <v>631</v>
      </c>
      <c r="S205" t="s">
        <v>365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365</v>
      </c>
      <c r="AC205">
        <v>2200</v>
      </c>
      <c r="AD205" t="s">
        <v>228</v>
      </c>
      <c r="AE205">
        <v>6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1201</v>
      </c>
      <c r="F206" s="15">
        <v>46233.719895833332</v>
      </c>
      <c r="G206" t="s">
        <v>474</v>
      </c>
      <c r="H206">
        <v>2</v>
      </c>
      <c r="I206" t="s">
        <v>1243</v>
      </c>
      <c r="J206" s="15">
        <v>46234.408483796295</v>
      </c>
      <c r="K206" s="15">
        <v>46238.436805555553</v>
      </c>
      <c r="L206" s="15"/>
      <c r="M206">
        <v>2</v>
      </c>
      <c r="O206" t="s">
        <v>204</v>
      </c>
      <c r="P206" t="s">
        <v>631</v>
      </c>
      <c r="S206" t="s">
        <v>365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365</v>
      </c>
      <c r="AC206">
        <v>2200</v>
      </c>
      <c r="AD206" t="s">
        <v>228</v>
      </c>
      <c r="AE206">
        <v>2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1201</v>
      </c>
      <c r="F207" s="15">
        <v>46233.719895833332</v>
      </c>
      <c r="G207" t="s">
        <v>474</v>
      </c>
      <c r="H207">
        <v>6</v>
      </c>
      <c r="I207" t="s">
        <v>1202</v>
      </c>
      <c r="J207" s="15">
        <v>46234.410682870373</v>
      </c>
      <c r="K207" s="15">
        <v>46238.434027777781</v>
      </c>
      <c r="L207" s="15"/>
      <c r="M207">
        <v>6</v>
      </c>
      <c r="O207" t="s">
        <v>627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6</v>
      </c>
    </row>
    <row r="208" spans="1:31" x14ac:dyDescent="0.3">
      <c r="A208" t="s">
        <v>355</v>
      </c>
      <c r="B208" t="s">
        <v>284</v>
      </c>
      <c r="C208" t="s">
        <v>85</v>
      </c>
      <c r="D208" t="s">
        <v>314</v>
      </c>
      <c r="E208" t="s">
        <v>483</v>
      </c>
      <c r="F208" s="15">
        <v>46217.60359953704</v>
      </c>
      <c r="G208" t="s">
        <v>474</v>
      </c>
      <c r="H208">
        <v>1</v>
      </c>
      <c r="I208" t="s">
        <v>1211</v>
      </c>
      <c r="J208" s="15">
        <v>46220.352083333331</v>
      </c>
      <c r="K208" s="15">
        <v>46227.702777777777</v>
      </c>
      <c r="L208" s="15"/>
      <c r="M208">
        <v>1</v>
      </c>
      <c r="O208" t="s">
        <v>204</v>
      </c>
      <c r="P208" t="s">
        <v>630</v>
      </c>
      <c r="S208" t="s">
        <v>367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367</v>
      </c>
      <c r="AC208">
        <v>101</v>
      </c>
      <c r="AD208" t="s">
        <v>234</v>
      </c>
      <c r="AE208">
        <v>1</v>
      </c>
    </row>
    <row r="209" spans="1:32" x14ac:dyDescent="0.3">
      <c r="A209" t="s">
        <v>355</v>
      </c>
      <c r="B209" t="s">
        <v>284</v>
      </c>
      <c r="C209" t="s">
        <v>85</v>
      </c>
      <c r="D209" t="s">
        <v>314</v>
      </c>
      <c r="E209" t="s">
        <v>483</v>
      </c>
      <c r="F209" s="15">
        <v>46217.60359953704</v>
      </c>
      <c r="G209" t="s">
        <v>474</v>
      </c>
      <c r="H209">
        <v>14</v>
      </c>
      <c r="I209" t="s">
        <v>1211</v>
      </c>
      <c r="J209" s="15">
        <v>46220.352083333331</v>
      </c>
      <c r="K209" s="15">
        <v>46227.702777777777</v>
      </c>
      <c r="L209" s="15"/>
      <c r="M209">
        <v>14</v>
      </c>
      <c r="O209" t="s">
        <v>627</v>
      </c>
      <c r="S209" t="s">
        <v>367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367</v>
      </c>
      <c r="AC209">
        <v>101</v>
      </c>
      <c r="AD209" t="s">
        <v>234</v>
      </c>
      <c r="AE209">
        <v>14</v>
      </c>
    </row>
    <row r="210" spans="1:32" x14ac:dyDescent="0.3">
      <c r="A210" t="s">
        <v>355</v>
      </c>
      <c r="B210" t="s">
        <v>282</v>
      </c>
      <c r="C210" t="s">
        <v>200</v>
      </c>
      <c r="D210" t="s">
        <v>314</v>
      </c>
      <c r="E210" t="s">
        <v>1201</v>
      </c>
      <c r="F210" s="15">
        <v>46233.719895833332</v>
      </c>
      <c r="G210" t="s">
        <v>474</v>
      </c>
      <c r="H210">
        <v>31</v>
      </c>
      <c r="I210" t="s">
        <v>1202</v>
      </c>
      <c r="J210" s="15">
        <v>46234.410682870373</v>
      </c>
      <c r="K210" s="15">
        <v>46238.434027777781</v>
      </c>
      <c r="L210" s="15"/>
      <c r="M210">
        <v>31</v>
      </c>
      <c r="O210" t="s">
        <v>204</v>
      </c>
      <c r="P210" t="s">
        <v>631</v>
      </c>
      <c r="S210" t="s">
        <v>365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Z210">
        <v>16</v>
      </c>
      <c r="AA210" t="s">
        <v>122</v>
      </c>
      <c r="AB210" t="s">
        <v>365</v>
      </c>
      <c r="AC210">
        <v>2200</v>
      </c>
      <c r="AD210" t="s">
        <v>235</v>
      </c>
      <c r="AE210">
        <v>496</v>
      </c>
    </row>
    <row r="211" spans="1:32" x14ac:dyDescent="0.3">
      <c r="A211" t="s">
        <v>355</v>
      </c>
      <c r="B211" t="s">
        <v>282</v>
      </c>
      <c r="C211" t="s">
        <v>200</v>
      </c>
      <c r="D211" t="s">
        <v>314</v>
      </c>
      <c r="E211" t="s">
        <v>1201</v>
      </c>
      <c r="F211" s="15">
        <v>46233.719895833332</v>
      </c>
      <c r="G211" t="s">
        <v>474</v>
      </c>
      <c r="H211">
        <v>11</v>
      </c>
      <c r="I211" t="s">
        <v>1202</v>
      </c>
      <c r="J211" s="15">
        <v>46234.410682870373</v>
      </c>
      <c r="K211" s="15">
        <v>46238.434027777781</v>
      </c>
      <c r="L211" s="15"/>
      <c r="M211">
        <v>11</v>
      </c>
      <c r="O211" t="s">
        <v>627</v>
      </c>
      <c r="S211" t="s">
        <v>365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Z211">
        <v>16</v>
      </c>
      <c r="AA211" t="s">
        <v>122</v>
      </c>
      <c r="AB211" t="s">
        <v>365</v>
      </c>
      <c r="AC211">
        <v>2200</v>
      </c>
      <c r="AD211" t="s">
        <v>235</v>
      </c>
      <c r="AE211">
        <v>176</v>
      </c>
    </row>
    <row r="212" spans="1:32" x14ac:dyDescent="0.3">
      <c r="A212" t="s">
        <v>355</v>
      </c>
      <c r="B212" t="s">
        <v>282</v>
      </c>
      <c r="C212" t="s">
        <v>200</v>
      </c>
      <c r="D212" t="s">
        <v>314</v>
      </c>
      <c r="E212" t="s">
        <v>472</v>
      </c>
      <c r="F212" s="15">
        <v>46212.717303240737</v>
      </c>
      <c r="G212" t="s">
        <v>420</v>
      </c>
      <c r="H212">
        <v>24</v>
      </c>
      <c r="I212" t="s">
        <v>1181</v>
      </c>
      <c r="J212" s="15">
        <v>46231.477627314816</v>
      </c>
      <c r="K212" s="15">
        <v>46238.444444444445</v>
      </c>
      <c r="L212" s="15"/>
      <c r="M212">
        <v>24</v>
      </c>
      <c r="O212" t="s">
        <v>204</v>
      </c>
      <c r="P212" t="s">
        <v>630</v>
      </c>
      <c r="S212" t="s">
        <v>365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Z212">
        <v>16</v>
      </c>
      <c r="AA212" t="s">
        <v>122</v>
      </c>
      <c r="AB212" t="s">
        <v>365</v>
      </c>
      <c r="AC212">
        <v>2200</v>
      </c>
      <c r="AD212" t="s">
        <v>235</v>
      </c>
      <c r="AE212">
        <v>384</v>
      </c>
    </row>
    <row r="213" spans="1:32" x14ac:dyDescent="0.3">
      <c r="A213" t="s">
        <v>355</v>
      </c>
      <c r="B213" t="s">
        <v>282</v>
      </c>
      <c r="C213" t="s">
        <v>200</v>
      </c>
      <c r="D213" t="s">
        <v>314</v>
      </c>
      <c r="E213" t="s">
        <v>472</v>
      </c>
      <c r="F213" s="15">
        <v>46212.717303240737</v>
      </c>
      <c r="G213" t="s">
        <v>420</v>
      </c>
      <c r="H213">
        <v>14</v>
      </c>
      <c r="I213" t="s">
        <v>1181</v>
      </c>
      <c r="J213" s="15">
        <v>46231.477627314816</v>
      </c>
      <c r="K213" s="15">
        <v>46238.444444444445</v>
      </c>
      <c r="L213" s="15"/>
      <c r="M213">
        <v>14</v>
      </c>
      <c r="O213" t="s">
        <v>627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Z213">
        <v>16</v>
      </c>
      <c r="AA213" t="s">
        <v>122</v>
      </c>
      <c r="AB213" t="s">
        <v>365</v>
      </c>
      <c r="AC213">
        <v>2200</v>
      </c>
      <c r="AD213" t="s">
        <v>235</v>
      </c>
      <c r="AE213">
        <v>224</v>
      </c>
    </row>
    <row r="214" spans="1:32" x14ac:dyDescent="0.3">
      <c r="A214" t="s">
        <v>355</v>
      </c>
      <c r="B214" t="s">
        <v>282</v>
      </c>
      <c r="C214" t="s">
        <v>200</v>
      </c>
      <c r="D214" t="s">
        <v>314</v>
      </c>
      <c r="E214" t="s">
        <v>471</v>
      </c>
      <c r="F214" s="15">
        <v>46202.512337962966</v>
      </c>
      <c r="G214" t="s">
        <v>470</v>
      </c>
      <c r="H214">
        <v>30</v>
      </c>
      <c r="I214" t="s">
        <v>1184</v>
      </c>
      <c r="J214" s="15">
        <v>46239.591469907406</v>
      </c>
      <c r="K214" s="15">
        <v>46241.497916666667</v>
      </c>
      <c r="L214" s="15"/>
      <c r="M214">
        <v>30</v>
      </c>
      <c r="O214" t="s">
        <v>204</v>
      </c>
      <c r="P214" t="s">
        <v>631</v>
      </c>
      <c r="S214" t="s">
        <v>366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Z214">
        <v>16</v>
      </c>
      <c r="AA214" t="s">
        <v>122</v>
      </c>
      <c r="AB214" t="s">
        <v>366</v>
      </c>
      <c r="AC214">
        <v>109</v>
      </c>
      <c r="AD214" t="s">
        <v>235</v>
      </c>
      <c r="AE214">
        <v>480</v>
      </c>
    </row>
    <row r="215" spans="1:32" x14ac:dyDescent="0.3">
      <c r="A215" t="s">
        <v>355</v>
      </c>
      <c r="B215" t="s">
        <v>60</v>
      </c>
      <c r="C215" t="s">
        <v>92</v>
      </c>
      <c r="D215" t="s">
        <v>314</v>
      </c>
      <c r="E215" t="s">
        <v>471</v>
      </c>
      <c r="F215" s="15">
        <v>46202.512337962966</v>
      </c>
      <c r="G215" t="s">
        <v>470</v>
      </c>
      <c r="H215">
        <v>1</v>
      </c>
      <c r="I215" t="s">
        <v>1182</v>
      </c>
      <c r="J215" s="15">
        <v>46203.361828703702</v>
      </c>
      <c r="K215" s="15">
        <v>46212.739201388889</v>
      </c>
      <c r="L215" s="15"/>
      <c r="M215">
        <v>736</v>
      </c>
      <c r="O215" t="s">
        <v>204</v>
      </c>
      <c r="P215" t="s">
        <v>631</v>
      </c>
      <c r="S215" t="s">
        <v>366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AA215" t="s">
        <v>92</v>
      </c>
      <c r="AB215" t="s">
        <v>366</v>
      </c>
      <c r="AC215">
        <v>109</v>
      </c>
      <c r="AD215" t="s">
        <v>239</v>
      </c>
      <c r="AE215">
        <v>736</v>
      </c>
    </row>
    <row r="216" spans="1:32" x14ac:dyDescent="0.3">
      <c r="A216" t="s">
        <v>355</v>
      </c>
      <c r="B216" t="s">
        <v>60</v>
      </c>
      <c r="C216" t="s">
        <v>92</v>
      </c>
      <c r="D216" t="s">
        <v>314</v>
      </c>
      <c r="E216" t="s">
        <v>471</v>
      </c>
      <c r="F216" s="15">
        <v>46202.512337962966</v>
      </c>
      <c r="G216" t="s">
        <v>470</v>
      </c>
      <c r="H216">
        <v>1</v>
      </c>
      <c r="I216" t="s">
        <v>1182</v>
      </c>
      <c r="J216" s="15">
        <v>46203.361828703702</v>
      </c>
      <c r="K216" s="15">
        <v>46212.739201388889</v>
      </c>
      <c r="L216" s="15"/>
      <c r="M216">
        <v>60</v>
      </c>
      <c r="O216" t="s">
        <v>627</v>
      </c>
      <c r="S216" t="s">
        <v>366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AA216" t="s">
        <v>92</v>
      </c>
      <c r="AB216" t="s">
        <v>366</v>
      </c>
      <c r="AC216">
        <v>109</v>
      </c>
      <c r="AD216" t="s">
        <v>239</v>
      </c>
      <c r="AE216">
        <v>60</v>
      </c>
    </row>
    <row r="217" spans="1:32" x14ac:dyDescent="0.3">
      <c r="A217" t="s">
        <v>355</v>
      </c>
      <c r="B217" t="s">
        <v>42</v>
      </c>
      <c r="C217" t="s">
        <v>68</v>
      </c>
      <c r="D217" t="s">
        <v>314</v>
      </c>
      <c r="E217" t="s">
        <v>1231</v>
      </c>
      <c r="F217" s="15">
        <v>46227.417442129627</v>
      </c>
      <c r="G217" t="s">
        <v>420</v>
      </c>
      <c r="H217">
        <v>1</v>
      </c>
      <c r="I217" t="s">
        <v>1232</v>
      </c>
      <c r="J217" s="15">
        <v>46230.382638888892</v>
      </c>
      <c r="K217" s="15">
        <v>46231.361111111109</v>
      </c>
      <c r="L217" s="15"/>
      <c r="M217">
        <v>1</v>
      </c>
      <c r="O217" t="s">
        <v>629</v>
      </c>
      <c r="S217" t="s">
        <v>364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AA217" t="s">
        <v>67</v>
      </c>
      <c r="AB217" t="s">
        <v>364</v>
      </c>
      <c r="AC217">
        <v>50</v>
      </c>
      <c r="AD217" t="s">
        <v>7</v>
      </c>
    </row>
    <row r="218" spans="1:32" x14ac:dyDescent="0.3">
      <c r="A218" t="s">
        <v>355</v>
      </c>
      <c r="B218" t="s">
        <v>284</v>
      </c>
      <c r="C218" t="s">
        <v>85</v>
      </c>
      <c r="D218" t="s">
        <v>314</v>
      </c>
      <c r="E218" t="s">
        <v>1237</v>
      </c>
      <c r="F218" s="15">
        <v>46238.326192129629</v>
      </c>
      <c r="G218" t="s">
        <v>419</v>
      </c>
      <c r="H218">
        <v>5</v>
      </c>
      <c r="I218" t="s">
        <v>1238</v>
      </c>
      <c r="J218" s="15">
        <v>46238.341504629629</v>
      </c>
      <c r="K218" s="15">
        <v>46239.65625</v>
      </c>
      <c r="L218" s="15"/>
      <c r="M218">
        <v>5</v>
      </c>
      <c r="O218" t="s">
        <v>204</v>
      </c>
      <c r="P218" t="s">
        <v>631</v>
      </c>
      <c r="S218" t="s">
        <v>367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367</v>
      </c>
      <c r="AC218">
        <v>101</v>
      </c>
      <c r="AD218" t="s">
        <v>234</v>
      </c>
      <c r="AE218">
        <v>5</v>
      </c>
      <c r="AF218">
        <v>23.630000000000003</v>
      </c>
    </row>
    <row r="219" spans="1:32" x14ac:dyDescent="0.3">
      <c r="A219" t="s">
        <v>355</v>
      </c>
      <c r="B219" t="s">
        <v>284</v>
      </c>
      <c r="C219" t="s">
        <v>85</v>
      </c>
      <c r="D219" t="s">
        <v>314</v>
      </c>
      <c r="E219" t="s">
        <v>1237</v>
      </c>
      <c r="F219" s="15">
        <v>46238.326192129629</v>
      </c>
      <c r="G219" t="s">
        <v>419</v>
      </c>
      <c r="H219">
        <v>5</v>
      </c>
      <c r="I219" t="s">
        <v>1238</v>
      </c>
      <c r="J219" s="15">
        <v>46238.341504629629</v>
      </c>
      <c r="K219" s="15">
        <v>46239.65625</v>
      </c>
      <c r="L219" s="15"/>
      <c r="M219">
        <v>5</v>
      </c>
      <c r="O219" t="s">
        <v>627</v>
      </c>
      <c r="S219" t="s">
        <v>367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367</v>
      </c>
      <c r="AC219">
        <v>101</v>
      </c>
      <c r="AD219" t="s">
        <v>234</v>
      </c>
      <c r="AE219">
        <v>5</v>
      </c>
    </row>
    <row r="220" spans="1:32" x14ac:dyDescent="0.3">
      <c r="A220" t="s">
        <v>355</v>
      </c>
      <c r="B220" t="s">
        <v>63</v>
      </c>
      <c r="C220" t="s">
        <v>95</v>
      </c>
      <c r="D220" t="s">
        <v>314</v>
      </c>
      <c r="E220" t="s">
        <v>1237</v>
      </c>
      <c r="F220" s="15">
        <v>46238.326192129629</v>
      </c>
      <c r="G220" t="s">
        <v>419</v>
      </c>
      <c r="H220">
        <v>1</v>
      </c>
      <c r="I220" t="s">
        <v>1238</v>
      </c>
      <c r="J220" s="15">
        <v>46238.341504629629</v>
      </c>
      <c r="K220" s="15">
        <v>46239.65625</v>
      </c>
      <c r="L220" s="15"/>
      <c r="M220">
        <v>1</v>
      </c>
      <c r="O220" t="s">
        <v>204</v>
      </c>
      <c r="P220" t="s">
        <v>631</v>
      </c>
      <c r="S220" t="s">
        <v>367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AA220" t="s">
        <v>96</v>
      </c>
      <c r="AB220" t="s">
        <v>367</v>
      </c>
      <c r="AC220">
        <v>101</v>
      </c>
      <c r="AD220" t="s">
        <v>228</v>
      </c>
      <c r="AE220">
        <v>1</v>
      </c>
    </row>
    <row r="221" spans="1:32" x14ac:dyDescent="0.3">
      <c r="A221" t="s">
        <v>355</v>
      </c>
      <c r="B221" t="s">
        <v>63</v>
      </c>
      <c r="C221" t="s">
        <v>95</v>
      </c>
      <c r="D221" t="s">
        <v>314</v>
      </c>
      <c r="E221" t="s">
        <v>1237</v>
      </c>
      <c r="F221" s="15">
        <v>46238.326192129629</v>
      </c>
      <c r="G221" t="s">
        <v>419</v>
      </c>
      <c r="H221">
        <v>1</v>
      </c>
      <c r="I221" t="s">
        <v>1238</v>
      </c>
      <c r="J221" s="15">
        <v>46238.341504629629</v>
      </c>
      <c r="K221" s="15">
        <v>46239.65625</v>
      </c>
      <c r="L221" s="15"/>
      <c r="M221">
        <v>1</v>
      </c>
      <c r="O221" t="s">
        <v>627</v>
      </c>
      <c r="S221" t="s">
        <v>367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AA221" t="s">
        <v>96</v>
      </c>
      <c r="AB221" t="s">
        <v>367</v>
      </c>
      <c r="AC221">
        <v>101</v>
      </c>
      <c r="AD221" t="s">
        <v>228</v>
      </c>
      <c r="AE221">
        <v>1</v>
      </c>
    </row>
    <row r="222" spans="1:32" x14ac:dyDescent="0.3">
      <c r="A222" t="s">
        <v>355</v>
      </c>
      <c r="B222" t="s">
        <v>57</v>
      </c>
      <c r="C222" t="s">
        <v>117</v>
      </c>
      <c r="D222" t="s">
        <v>314</v>
      </c>
      <c r="E222" t="s">
        <v>1237</v>
      </c>
      <c r="F222" s="15">
        <v>46238.326192129629</v>
      </c>
      <c r="G222" t="s">
        <v>419</v>
      </c>
      <c r="H222">
        <v>1</v>
      </c>
      <c r="I222" t="s">
        <v>1238</v>
      </c>
      <c r="J222" s="15">
        <v>46238.341504629629</v>
      </c>
      <c r="K222" s="15">
        <v>46239.65625</v>
      </c>
      <c r="L222" s="15"/>
      <c r="M222">
        <v>1</v>
      </c>
      <c r="O222" t="s">
        <v>204</v>
      </c>
      <c r="P222" t="s">
        <v>631</v>
      </c>
      <c r="S222" t="s">
        <v>367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AA222" t="s">
        <v>127</v>
      </c>
      <c r="AB222" t="s">
        <v>367</v>
      </c>
      <c r="AC222">
        <v>101</v>
      </c>
      <c r="AD222" t="s">
        <v>236</v>
      </c>
      <c r="AE222">
        <v>1</v>
      </c>
    </row>
    <row r="223" spans="1:32" x14ac:dyDescent="0.3">
      <c r="A223" t="s">
        <v>355</v>
      </c>
      <c r="B223" t="s">
        <v>57</v>
      </c>
      <c r="C223" t="s">
        <v>117</v>
      </c>
      <c r="D223" t="s">
        <v>314</v>
      </c>
      <c r="E223" t="s">
        <v>1237</v>
      </c>
      <c r="F223" s="15">
        <v>46238.326192129629</v>
      </c>
      <c r="G223" t="s">
        <v>419</v>
      </c>
      <c r="H223">
        <v>1</v>
      </c>
      <c r="I223" t="s">
        <v>1238</v>
      </c>
      <c r="J223" s="15">
        <v>46238.341504629629</v>
      </c>
      <c r="K223" s="15">
        <v>46239.65625</v>
      </c>
      <c r="L223" s="15"/>
      <c r="M223">
        <v>1</v>
      </c>
      <c r="O223" t="s">
        <v>627</v>
      </c>
      <c r="S223" t="s">
        <v>367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127</v>
      </c>
      <c r="AB223" t="s">
        <v>367</v>
      </c>
      <c r="AC223">
        <v>101</v>
      </c>
      <c r="AD223" t="s">
        <v>236</v>
      </c>
      <c r="AE223">
        <v>1</v>
      </c>
    </row>
    <row r="224" spans="1:32" x14ac:dyDescent="0.3">
      <c r="A224" t="s">
        <v>355</v>
      </c>
      <c r="B224" t="s">
        <v>63</v>
      </c>
      <c r="C224" t="s">
        <v>95</v>
      </c>
      <c r="D224" t="s">
        <v>314</v>
      </c>
      <c r="E224" t="s">
        <v>1201</v>
      </c>
      <c r="F224" s="15">
        <v>46233.719895833332</v>
      </c>
      <c r="G224" t="s">
        <v>474</v>
      </c>
      <c r="H224">
        <v>108</v>
      </c>
      <c r="I224" t="s">
        <v>1241</v>
      </c>
      <c r="J224" s="15">
        <v>46244.494745370372</v>
      </c>
      <c r="K224" s="15">
        <v>46247.731863425928</v>
      </c>
      <c r="L224" s="15"/>
      <c r="M224">
        <v>108</v>
      </c>
      <c r="O224" t="s">
        <v>204</v>
      </c>
      <c r="P224" t="s">
        <v>631</v>
      </c>
      <c r="S224" t="s">
        <v>365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96</v>
      </c>
      <c r="AB224" t="s">
        <v>365</v>
      </c>
      <c r="AC224">
        <v>2200</v>
      </c>
      <c r="AD224" t="s">
        <v>228</v>
      </c>
      <c r="AE224">
        <v>108</v>
      </c>
      <c r="AF224">
        <v>184.68</v>
      </c>
    </row>
    <row r="225" spans="1:32" x14ac:dyDescent="0.3">
      <c r="A225" t="s">
        <v>355</v>
      </c>
      <c r="B225" t="s">
        <v>57</v>
      </c>
      <c r="C225" t="s">
        <v>117</v>
      </c>
      <c r="D225" t="s">
        <v>314</v>
      </c>
      <c r="E225" t="s">
        <v>1201</v>
      </c>
      <c r="F225" s="15">
        <v>46233.719895833332</v>
      </c>
      <c r="G225" t="s">
        <v>474</v>
      </c>
      <c r="H225">
        <v>108</v>
      </c>
      <c r="I225" t="s">
        <v>1241</v>
      </c>
      <c r="J225" s="15">
        <v>46244.494745370372</v>
      </c>
      <c r="K225" s="15">
        <v>46247.731863425928</v>
      </c>
      <c r="L225" s="15"/>
      <c r="M225">
        <v>108</v>
      </c>
      <c r="O225" t="s">
        <v>204</v>
      </c>
      <c r="P225" t="s">
        <v>631</v>
      </c>
      <c r="S225" t="s">
        <v>365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AA225" t="s">
        <v>127</v>
      </c>
      <c r="AB225" t="s">
        <v>365</v>
      </c>
      <c r="AC225">
        <v>2200</v>
      </c>
      <c r="AD225" t="s">
        <v>236</v>
      </c>
      <c r="AE225">
        <v>10.8</v>
      </c>
    </row>
    <row r="226" spans="1:32" x14ac:dyDescent="0.3">
      <c r="A226" t="s">
        <v>355</v>
      </c>
      <c r="B226" t="s">
        <v>63</v>
      </c>
      <c r="C226" t="s">
        <v>95</v>
      </c>
      <c r="D226" t="s">
        <v>314</v>
      </c>
      <c r="E226" t="s">
        <v>1201</v>
      </c>
      <c r="F226" s="15">
        <v>46233.719895833332</v>
      </c>
      <c r="G226" t="s">
        <v>474</v>
      </c>
      <c r="H226">
        <v>12</v>
      </c>
      <c r="I226" t="s">
        <v>1242</v>
      </c>
      <c r="J226" s="15">
        <v>46237.708252314813</v>
      </c>
      <c r="K226" s="15">
        <v>46240.458333333336</v>
      </c>
      <c r="L226" s="15"/>
      <c r="M226">
        <v>12</v>
      </c>
      <c r="O226" t="s">
        <v>204</v>
      </c>
      <c r="P226" t="s">
        <v>631</v>
      </c>
      <c r="S226" t="s">
        <v>365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AA226" t="s">
        <v>96</v>
      </c>
      <c r="AB226" t="s">
        <v>365</v>
      </c>
      <c r="AC226">
        <v>2200</v>
      </c>
      <c r="AD226" t="s">
        <v>228</v>
      </c>
      <c r="AE226">
        <v>12</v>
      </c>
      <c r="AF226">
        <v>20.52</v>
      </c>
    </row>
    <row r="227" spans="1:32" x14ac:dyDescent="0.3">
      <c r="A227" t="s">
        <v>355</v>
      </c>
      <c r="B227" t="s">
        <v>57</v>
      </c>
      <c r="C227" t="s">
        <v>117</v>
      </c>
      <c r="D227" t="s">
        <v>314</v>
      </c>
      <c r="E227" t="s">
        <v>1201</v>
      </c>
      <c r="F227" s="15">
        <v>46233.719895833332</v>
      </c>
      <c r="G227" t="s">
        <v>474</v>
      </c>
      <c r="H227">
        <v>12</v>
      </c>
      <c r="I227" t="s">
        <v>1242</v>
      </c>
      <c r="J227" s="15">
        <v>46237.708252314813</v>
      </c>
      <c r="K227" s="15">
        <v>46240.458333333336</v>
      </c>
      <c r="L227" s="15"/>
      <c r="M227">
        <v>12</v>
      </c>
      <c r="O227" t="s">
        <v>204</v>
      </c>
      <c r="P227" t="s">
        <v>631</v>
      </c>
      <c r="S227" t="s">
        <v>365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AA227" t="s">
        <v>127</v>
      </c>
      <c r="AB227" t="s">
        <v>365</v>
      </c>
      <c r="AC227">
        <v>2200</v>
      </c>
      <c r="AD227" t="s">
        <v>236</v>
      </c>
      <c r="AE227">
        <v>1.2</v>
      </c>
    </row>
    <row r="228" spans="1:32" x14ac:dyDescent="0.3">
      <c r="A228" t="s">
        <v>355</v>
      </c>
      <c r="B228" t="s">
        <v>282</v>
      </c>
      <c r="C228" t="s">
        <v>200</v>
      </c>
      <c r="D228" t="s">
        <v>314</v>
      </c>
      <c r="E228" t="s">
        <v>1201</v>
      </c>
      <c r="F228" s="15">
        <v>46233.719895833332</v>
      </c>
      <c r="G228" t="s">
        <v>474</v>
      </c>
      <c r="H228">
        <v>12</v>
      </c>
      <c r="I228" t="s">
        <v>1242</v>
      </c>
      <c r="J228" s="15">
        <v>46237.708252314813</v>
      </c>
      <c r="K228" s="15">
        <v>46240.458333333336</v>
      </c>
      <c r="L228" s="15"/>
      <c r="M228">
        <v>12</v>
      </c>
      <c r="O228" t="s">
        <v>204</v>
      </c>
      <c r="P228" t="s">
        <v>631</v>
      </c>
      <c r="S228" t="s">
        <v>365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365</v>
      </c>
      <c r="AC228">
        <v>2200</v>
      </c>
      <c r="AD228" t="s">
        <v>235</v>
      </c>
      <c r="AE228">
        <v>192</v>
      </c>
    </row>
    <row r="229" spans="1:32" x14ac:dyDescent="0.3">
      <c r="A229" t="s">
        <v>355</v>
      </c>
      <c r="B229" t="s">
        <v>284</v>
      </c>
      <c r="C229" t="s">
        <v>85</v>
      </c>
      <c r="D229" t="s">
        <v>314</v>
      </c>
      <c r="E229" t="s">
        <v>1201</v>
      </c>
      <c r="F229" s="15">
        <v>46233.719895833332</v>
      </c>
      <c r="G229" t="s">
        <v>474</v>
      </c>
      <c r="H229">
        <v>2</v>
      </c>
      <c r="I229" t="s">
        <v>1243</v>
      </c>
      <c r="J229" s="15">
        <v>46234.408483796295</v>
      </c>
      <c r="K229" s="15">
        <v>46238.436805555553</v>
      </c>
      <c r="L229" s="15"/>
      <c r="M229">
        <v>2</v>
      </c>
      <c r="O229" t="s">
        <v>204</v>
      </c>
      <c r="P229" t="s">
        <v>631</v>
      </c>
      <c r="S229" t="s">
        <v>365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365</v>
      </c>
      <c r="AC229">
        <v>2200</v>
      </c>
      <c r="AD229" t="s">
        <v>234</v>
      </c>
      <c r="AE229">
        <v>2</v>
      </c>
    </row>
    <row r="230" spans="1:32" x14ac:dyDescent="0.3">
      <c r="A230" t="s">
        <v>355</v>
      </c>
      <c r="B230" t="s">
        <v>282</v>
      </c>
      <c r="C230" t="s">
        <v>200</v>
      </c>
      <c r="D230" t="s">
        <v>314</v>
      </c>
      <c r="E230" t="s">
        <v>1201</v>
      </c>
      <c r="F230" s="15">
        <v>46233.719895833332</v>
      </c>
      <c r="G230" t="s">
        <v>474</v>
      </c>
      <c r="H230">
        <v>108</v>
      </c>
      <c r="I230" t="s">
        <v>1241</v>
      </c>
      <c r="J230" s="15">
        <v>46244.494745370372</v>
      </c>
      <c r="K230" s="15">
        <v>46247.731863425928</v>
      </c>
      <c r="L230" s="15"/>
      <c r="M230">
        <v>108</v>
      </c>
      <c r="O230" t="s">
        <v>204</v>
      </c>
      <c r="P230" t="s">
        <v>630</v>
      </c>
      <c r="S230" t="s">
        <v>365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365</v>
      </c>
      <c r="AC230">
        <v>2200</v>
      </c>
      <c r="AD230" t="s">
        <v>235</v>
      </c>
      <c r="AE230">
        <v>1728</v>
      </c>
    </row>
    <row r="231" spans="1:32" x14ac:dyDescent="0.3">
      <c r="A231" t="s">
        <v>355</v>
      </c>
      <c r="B231" t="s">
        <v>47</v>
      </c>
      <c r="C231" t="s">
        <v>68</v>
      </c>
      <c r="D231" t="s">
        <v>314</v>
      </c>
      <c r="E231" t="s">
        <v>481</v>
      </c>
      <c r="F231" s="15">
        <v>46211.698680555557</v>
      </c>
      <c r="G231" t="s">
        <v>422</v>
      </c>
      <c r="H231">
        <v>2</v>
      </c>
      <c r="I231" t="s">
        <v>546</v>
      </c>
      <c r="J231" s="15">
        <v>46219.448703703703</v>
      </c>
      <c r="K231" s="15">
        <v>46220.459722222222</v>
      </c>
      <c r="L231" s="15"/>
      <c r="M231">
        <v>2</v>
      </c>
      <c r="O231" t="s">
        <v>204</v>
      </c>
      <c r="P231" t="s">
        <v>630</v>
      </c>
      <c r="S231" t="s">
        <v>366</v>
      </c>
      <c r="T231" t="s">
        <v>382</v>
      </c>
      <c r="U231" t="s">
        <v>242</v>
      </c>
      <c r="V231" t="s">
        <v>355</v>
      </c>
      <c r="W231" t="s">
        <v>382</v>
      </c>
      <c r="X231" t="s">
        <v>242</v>
      </c>
      <c r="Y231">
        <v>0</v>
      </c>
      <c r="AA231" t="s">
        <v>90</v>
      </c>
      <c r="AB231" t="s">
        <v>366</v>
      </c>
      <c r="AC231">
        <v>109</v>
      </c>
      <c r="AD231" t="s">
        <v>221</v>
      </c>
      <c r="AE231">
        <v>1</v>
      </c>
      <c r="AF231">
        <v>1</v>
      </c>
    </row>
    <row r="232" spans="1:32" x14ac:dyDescent="0.3">
      <c r="A232" t="s">
        <v>355</v>
      </c>
      <c r="B232" t="s">
        <v>282</v>
      </c>
      <c r="C232" t="s">
        <v>200</v>
      </c>
      <c r="D232" t="s">
        <v>314</v>
      </c>
      <c r="E232" t="s">
        <v>483</v>
      </c>
      <c r="F232" s="15">
        <v>46217.60359953704</v>
      </c>
      <c r="G232" t="s">
        <v>474</v>
      </c>
      <c r="H232">
        <v>13</v>
      </c>
      <c r="I232" t="s">
        <v>1244</v>
      </c>
      <c r="J232" s="15">
        <v>46237.518055555556</v>
      </c>
      <c r="K232" s="15">
        <v>46239.647916666669</v>
      </c>
      <c r="L232" s="15"/>
      <c r="M232">
        <v>13</v>
      </c>
      <c r="O232" t="s">
        <v>204</v>
      </c>
      <c r="P232" t="s">
        <v>631</v>
      </c>
      <c r="S232" t="s">
        <v>367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367</v>
      </c>
      <c r="AC232">
        <v>101</v>
      </c>
      <c r="AD232" t="s">
        <v>235</v>
      </c>
      <c r="AE232">
        <v>208</v>
      </c>
    </row>
    <row r="233" spans="1:32" x14ac:dyDescent="0.3">
      <c r="A233" t="s">
        <v>355</v>
      </c>
      <c r="B233" t="s">
        <v>57</v>
      </c>
      <c r="C233" t="s">
        <v>117</v>
      </c>
      <c r="D233" t="s">
        <v>314</v>
      </c>
      <c r="E233" t="s">
        <v>964</v>
      </c>
      <c r="F233" s="15">
        <v>46247.424131944441</v>
      </c>
      <c r="G233" t="s">
        <v>415</v>
      </c>
      <c r="H233">
        <v>1</v>
      </c>
      <c r="I233" t="s">
        <v>965</v>
      </c>
      <c r="J233" s="15">
        <v>46247.640277777777</v>
      </c>
      <c r="K233" s="15">
        <v>46253.622916666667</v>
      </c>
      <c r="L233" s="15"/>
      <c r="M233">
        <v>1</v>
      </c>
      <c r="O233" t="s">
        <v>204</v>
      </c>
      <c r="P233" t="s">
        <v>631</v>
      </c>
      <c r="S233" t="s">
        <v>363</v>
      </c>
      <c r="T233" t="s">
        <v>381</v>
      </c>
      <c r="U233" t="s">
        <v>242</v>
      </c>
      <c r="V233" t="s">
        <v>7</v>
      </c>
      <c r="W233" t="s">
        <v>7</v>
      </c>
      <c r="X233" t="s">
        <v>7</v>
      </c>
      <c r="AA233" t="s">
        <v>127</v>
      </c>
      <c r="AB233" t="s">
        <v>363</v>
      </c>
      <c r="AC233">
        <v>2100</v>
      </c>
      <c r="AD233" t="s">
        <v>236</v>
      </c>
      <c r="AE233">
        <v>1</v>
      </c>
      <c r="AF233">
        <v>95.4</v>
      </c>
    </row>
    <row r="234" spans="1:32" x14ac:dyDescent="0.3">
      <c r="A234" t="s">
        <v>355</v>
      </c>
      <c r="B234" t="s">
        <v>57</v>
      </c>
      <c r="C234" t="s">
        <v>117</v>
      </c>
      <c r="D234" t="s">
        <v>314</v>
      </c>
      <c r="E234" t="s">
        <v>962</v>
      </c>
      <c r="F234" s="15">
        <v>46241.653622685182</v>
      </c>
      <c r="G234" t="s">
        <v>415</v>
      </c>
      <c r="H234">
        <v>1</v>
      </c>
      <c r="I234" t="s">
        <v>963</v>
      </c>
      <c r="J234" s="15">
        <v>46247.673611111109</v>
      </c>
      <c r="K234" s="15">
        <v>46253.618055555555</v>
      </c>
      <c r="L234" s="15"/>
      <c r="M234">
        <v>1</v>
      </c>
      <c r="O234" t="s">
        <v>204</v>
      </c>
      <c r="P234" t="s">
        <v>631</v>
      </c>
      <c r="S234" t="s">
        <v>363</v>
      </c>
      <c r="T234" t="s">
        <v>381</v>
      </c>
      <c r="U234" t="s">
        <v>242</v>
      </c>
      <c r="V234" t="s">
        <v>7</v>
      </c>
      <c r="W234" t="s">
        <v>7</v>
      </c>
      <c r="X234" t="s">
        <v>7</v>
      </c>
      <c r="AA234" t="s">
        <v>127</v>
      </c>
      <c r="AB234" t="s">
        <v>363</v>
      </c>
      <c r="AC234">
        <v>2100</v>
      </c>
      <c r="AD234" t="s">
        <v>236</v>
      </c>
      <c r="AE234">
        <v>1</v>
      </c>
    </row>
    <row r="235" spans="1:32" x14ac:dyDescent="0.3">
      <c r="A235" t="s">
        <v>355</v>
      </c>
      <c r="B235" t="s">
        <v>57</v>
      </c>
      <c r="C235" t="s">
        <v>117</v>
      </c>
      <c r="D235" t="s">
        <v>314</v>
      </c>
      <c r="E235" t="s">
        <v>966</v>
      </c>
      <c r="F235" s="15">
        <v>46238.350578703707</v>
      </c>
      <c r="G235" t="s">
        <v>415</v>
      </c>
      <c r="H235">
        <v>1</v>
      </c>
      <c r="I235" t="s">
        <v>967</v>
      </c>
      <c r="J235" s="15">
        <v>46238.650694444441</v>
      </c>
      <c r="K235" s="15">
        <v>46241.494444444441</v>
      </c>
      <c r="L235" s="15"/>
      <c r="M235">
        <v>1</v>
      </c>
      <c r="O235" t="s">
        <v>204</v>
      </c>
      <c r="P235" t="s">
        <v>631</v>
      </c>
      <c r="S235" t="s">
        <v>363</v>
      </c>
      <c r="T235" t="s">
        <v>381</v>
      </c>
      <c r="U235" t="s">
        <v>242</v>
      </c>
      <c r="V235" t="s">
        <v>7</v>
      </c>
      <c r="W235" t="s">
        <v>7</v>
      </c>
      <c r="X235" t="s">
        <v>7</v>
      </c>
      <c r="AA235" t="s">
        <v>127</v>
      </c>
      <c r="AB235" t="s">
        <v>363</v>
      </c>
      <c r="AC235">
        <v>2100</v>
      </c>
      <c r="AD235" t="s">
        <v>236</v>
      </c>
      <c r="AE235">
        <v>1</v>
      </c>
      <c r="AF235">
        <v>22.6</v>
      </c>
    </row>
    <row r="236" spans="1:32" x14ac:dyDescent="0.3">
      <c r="A236" t="s">
        <v>355</v>
      </c>
      <c r="B236" t="s">
        <v>282</v>
      </c>
      <c r="C236" t="s">
        <v>195</v>
      </c>
      <c r="D236" t="s">
        <v>314</v>
      </c>
      <c r="E236" t="s">
        <v>964</v>
      </c>
      <c r="F236" s="15">
        <v>46247.424131944441</v>
      </c>
      <c r="G236" t="s">
        <v>415</v>
      </c>
      <c r="H236">
        <v>557</v>
      </c>
      <c r="I236" t="s">
        <v>965</v>
      </c>
      <c r="J236" s="15">
        <v>46247.640277777777</v>
      </c>
      <c r="K236" s="15">
        <v>46253.622916666667</v>
      </c>
      <c r="L236" s="15"/>
      <c r="M236">
        <v>557</v>
      </c>
      <c r="O236" t="s">
        <v>204</v>
      </c>
      <c r="P236" t="s">
        <v>630</v>
      </c>
      <c r="S236" t="s">
        <v>363</v>
      </c>
      <c r="T236" t="s">
        <v>381</v>
      </c>
      <c r="U236" t="s">
        <v>242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363</v>
      </c>
      <c r="AC236">
        <v>2100</v>
      </c>
      <c r="AD236" t="s">
        <v>235</v>
      </c>
      <c r="AE236">
        <v>557</v>
      </c>
    </row>
    <row r="237" spans="1:32" x14ac:dyDescent="0.3">
      <c r="A237" t="s">
        <v>355</v>
      </c>
      <c r="B237" t="s">
        <v>282</v>
      </c>
      <c r="C237" t="s">
        <v>195</v>
      </c>
      <c r="D237" t="s">
        <v>314</v>
      </c>
      <c r="E237" t="s">
        <v>962</v>
      </c>
      <c r="F237" s="15">
        <v>46241.653622685182</v>
      </c>
      <c r="G237" t="s">
        <v>415</v>
      </c>
      <c r="H237">
        <v>393</v>
      </c>
      <c r="I237" t="s">
        <v>963</v>
      </c>
      <c r="J237" s="15">
        <v>46247.673611111109</v>
      </c>
      <c r="K237" s="15">
        <v>46253.618055555555</v>
      </c>
      <c r="L237" s="15"/>
      <c r="M237">
        <v>393</v>
      </c>
      <c r="O237" t="s">
        <v>204</v>
      </c>
      <c r="P237" t="s">
        <v>630</v>
      </c>
      <c r="S237" t="s">
        <v>363</v>
      </c>
      <c r="T237" t="s">
        <v>381</v>
      </c>
      <c r="U237" t="s">
        <v>242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363</v>
      </c>
      <c r="AC237">
        <v>2100</v>
      </c>
      <c r="AD237" t="s">
        <v>235</v>
      </c>
      <c r="AE237">
        <v>393</v>
      </c>
    </row>
    <row r="238" spans="1:32" x14ac:dyDescent="0.3">
      <c r="A238" t="s">
        <v>355</v>
      </c>
      <c r="B238" t="s">
        <v>282</v>
      </c>
      <c r="C238" t="s">
        <v>195</v>
      </c>
      <c r="D238" t="s">
        <v>314</v>
      </c>
      <c r="E238" t="s">
        <v>966</v>
      </c>
      <c r="F238" s="15">
        <v>46238.350578703707</v>
      </c>
      <c r="G238" t="s">
        <v>415</v>
      </c>
      <c r="H238">
        <v>224</v>
      </c>
      <c r="I238" t="s">
        <v>967</v>
      </c>
      <c r="J238" s="15">
        <v>46238.650694444441</v>
      </c>
      <c r="K238" s="15">
        <v>46241.494444444441</v>
      </c>
      <c r="L238" s="15"/>
      <c r="M238">
        <v>224</v>
      </c>
      <c r="O238" t="s">
        <v>204</v>
      </c>
      <c r="P238" t="s">
        <v>631</v>
      </c>
      <c r="S238" t="s">
        <v>363</v>
      </c>
      <c r="T238" t="s">
        <v>381</v>
      </c>
      <c r="U238" t="s">
        <v>242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363</v>
      </c>
      <c r="AC238">
        <v>2100</v>
      </c>
      <c r="AD238" t="s">
        <v>235</v>
      </c>
      <c r="AE238">
        <v>224</v>
      </c>
    </row>
    <row r="239" spans="1:32" x14ac:dyDescent="0.3">
      <c r="A239" t="s">
        <v>355</v>
      </c>
      <c r="B239" t="s">
        <v>63</v>
      </c>
      <c r="C239" t="s">
        <v>95</v>
      </c>
      <c r="D239" t="s">
        <v>314</v>
      </c>
      <c r="E239" t="s">
        <v>964</v>
      </c>
      <c r="F239" s="15">
        <v>46247.424131944441</v>
      </c>
      <c r="G239" t="s">
        <v>415</v>
      </c>
      <c r="H239">
        <v>1</v>
      </c>
      <c r="I239" t="s">
        <v>965</v>
      </c>
      <c r="J239" s="15">
        <v>46247.640277777777</v>
      </c>
      <c r="K239" s="15">
        <v>46253.622916666667</v>
      </c>
      <c r="L239" s="15"/>
      <c r="M239">
        <v>1</v>
      </c>
      <c r="O239" t="s">
        <v>204</v>
      </c>
      <c r="P239" t="s">
        <v>631</v>
      </c>
      <c r="S239" t="s">
        <v>363</v>
      </c>
      <c r="T239" t="s">
        <v>381</v>
      </c>
      <c r="U239" t="s">
        <v>242</v>
      </c>
      <c r="V239" t="s">
        <v>7</v>
      </c>
      <c r="W239" t="s">
        <v>7</v>
      </c>
      <c r="X239" t="s">
        <v>7</v>
      </c>
      <c r="AA239" t="s">
        <v>96</v>
      </c>
      <c r="AB239" t="s">
        <v>363</v>
      </c>
      <c r="AC239">
        <v>2100</v>
      </c>
      <c r="AD239" t="s">
        <v>228</v>
      </c>
      <c r="AE239">
        <v>1</v>
      </c>
    </row>
    <row r="240" spans="1:32" x14ac:dyDescent="0.3">
      <c r="A240" t="s">
        <v>355</v>
      </c>
      <c r="B240" t="s">
        <v>63</v>
      </c>
      <c r="C240" t="s">
        <v>95</v>
      </c>
      <c r="D240" t="s">
        <v>314</v>
      </c>
      <c r="E240" t="s">
        <v>962</v>
      </c>
      <c r="F240" s="15">
        <v>46241.653622685182</v>
      </c>
      <c r="G240" t="s">
        <v>415</v>
      </c>
      <c r="H240">
        <v>1</v>
      </c>
      <c r="I240" t="s">
        <v>963</v>
      </c>
      <c r="J240" s="15">
        <v>46247.673611111109</v>
      </c>
      <c r="K240" s="15">
        <v>46253.618055555555</v>
      </c>
      <c r="L240" s="15"/>
      <c r="M240">
        <v>1</v>
      </c>
      <c r="O240" t="s">
        <v>204</v>
      </c>
      <c r="P240" t="s">
        <v>631</v>
      </c>
      <c r="S240" t="s">
        <v>363</v>
      </c>
      <c r="T240" t="s">
        <v>381</v>
      </c>
      <c r="U240" t="s">
        <v>242</v>
      </c>
      <c r="V240" t="s">
        <v>7</v>
      </c>
      <c r="W240" t="s">
        <v>7</v>
      </c>
      <c r="X240" t="s">
        <v>7</v>
      </c>
      <c r="AA240" t="s">
        <v>96</v>
      </c>
      <c r="AB240" t="s">
        <v>363</v>
      </c>
      <c r="AC240">
        <v>2100</v>
      </c>
      <c r="AD240" t="s">
        <v>228</v>
      </c>
      <c r="AE240">
        <v>1</v>
      </c>
    </row>
    <row r="241" spans="1:32" x14ac:dyDescent="0.3">
      <c r="A241" t="s">
        <v>355</v>
      </c>
      <c r="B241" t="s">
        <v>63</v>
      </c>
      <c r="C241" t="s">
        <v>95</v>
      </c>
      <c r="D241" t="s">
        <v>314</v>
      </c>
      <c r="E241" t="s">
        <v>966</v>
      </c>
      <c r="F241" s="15">
        <v>46238.350578703707</v>
      </c>
      <c r="G241" t="s">
        <v>415</v>
      </c>
      <c r="H241">
        <v>1</v>
      </c>
      <c r="I241" t="s">
        <v>967</v>
      </c>
      <c r="J241" s="15">
        <v>46238.650694444441</v>
      </c>
      <c r="K241" s="15">
        <v>46241.494444444441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96</v>
      </c>
      <c r="AB241" t="s">
        <v>363</v>
      </c>
      <c r="AC241">
        <v>2100</v>
      </c>
      <c r="AD241" t="s">
        <v>228</v>
      </c>
      <c r="AE241">
        <v>1</v>
      </c>
    </row>
    <row r="242" spans="1:32" x14ac:dyDescent="0.3">
      <c r="A242" t="s">
        <v>355</v>
      </c>
      <c r="B242" t="s">
        <v>45</v>
      </c>
      <c r="C242" t="s">
        <v>68</v>
      </c>
      <c r="D242" t="s">
        <v>314</v>
      </c>
      <c r="E242" t="s">
        <v>1009</v>
      </c>
      <c r="F242" s="15">
        <v>46234.569490740738</v>
      </c>
      <c r="G242" t="s">
        <v>413</v>
      </c>
      <c r="H242">
        <v>5</v>
      </c>
      <c r="I242" t="s">
        <v>1010</v>
      </c>
      <c r="J242" s="15">
        <v>46234.710416666669</v>
      </c>
      <c r="K242" s="15">
        <v>46239.541666666664</v>
      </c>
      <c r="L242" s="15"/>
      <c r="M242">
        <v>5</v>
      </c>
      <c r="O242" t="s">
        <v>204</v>
      </c>
      <c r="P242" t="s">
        <v>630</v>
      </c>
      <c r="S242" t="s">
        <v>363</v>
      </c>
      <c r="T242" t="s">
        <v>381</v>
      </c>
      <c r="U242" t="s">
        <v>242</v>
      </c>
      <c r="V242" t="s">
        <v>355</v>
      </c>
      <c r="W242" t="s">
        <v>382</v>
      </c>
      <c r="X242" t="s">
        <v>242</v>
      </c>
      <c r="Y242">
        <v>103</v>
      </c>
      <c r="AA242" t="s">
        <v>67</v>
      </c>
      <c r="AB242" t="s">
        <v>363</v>
      </c>
      <c r="AC242">
        <v>2100</v>
      </c>
      <c r="AD242" t="s">
        <v>220</v>
      </c>
      <c r="AE242">
        <v>1</v>
      </c>
      <c r="AF242">
        <v>1</v>
      </c>
    </row>
    <row r="243" spans="1:32" x14ac:dyDescent="0.3">
      <c r="A243" t="s">
        <v>355</v>
      </c>
      <c r="B243" t="s">
        <v>45</v>
      </c>
      <c r="C243" t="s">
        <v>68</v>
      </c>
      <c r="D243" t="s">
        <v>314</v>
      </c>
      <c r="E243" t="s">
        <v>1011</v>
      </c>
      <c r="F243" s="15">
        <v>46233.473078703704</v>
      </c>
      <c r="G243" t="s">
        <v>413</v>
      </c>
      <c r="H243">
        <v>3</v>
      </c>
      <c r="I243" t="s">
        <v>1012</v>
      </c>
      <c r="J243" s="15">
        <v>46233.640972222223</v>
      </c>
      <c r="K243" s="15">
        <v>46237.458333333336</v>
      </c>
      <c r="L243" s="15"/>
      <c r="M243">
        <v>3</v>
      </c>
      <c r="O243" t="s">
        <v>204</v>
      </c>
      <c r="P243" t="s">
        <v>631</v>
      </c>
      <c r="S243" t="s">
        <v>363</v>
      </c>
      <c r="T243" t="s">
        <v>381</v>
      </c>
      <c r="U243" t="s">
        <v>242</v>
      </c>
      <c r="V243" t="s">
        <v>355</v>
      </c>
      <c r="W243" t="s">
        <v>382</v>
      </c>
      <c r="X243" t="s">
        <v>242</v>
      </c>
      <c r="Y243">
        <v>103</v>
      </c>
      <c r="AA243" t="s">
        <v>67</v>
      </c>
      <c r="AB243" t="s">
        <v>363</v>
      </c>
      <c r="AC243">
        <v>2100</v>
      </c>
      <c r="AD243" t="s">
        <v>220</v>
      </c>
      <c r="AE243">
        <v>1</v>
      </c>
      <c r="AF243">
        <v>1</v>
      </c>
    </row>
    <row r="244" spans="1:32" x14ac:dyDescent="0.3">
      <c r="A244" t="s">
        <v>355</v>
      </c>
      <c r="B244" t="s">
        <v>45</v>
      </c>
      <c r="C244" t="s">
        <v>68</v>
      </c>
      <c r="D244" t="s">
        <v>314</v>
      </c>
      <c r="E244" t="s">
        <v>1013</v>
      </c>
      <c r="F244" s="15">
        <v>46233.472222222219</v>
      </c>
      <c r="G244" t="s">
        <v>413</v>
      </c>
      <c r="H244">
        <v>2</v>
      </c>
      <c r="I244" t="s">
        <v>1012</v>
      </c>
      <c r="J244" s="15">
        <v>46233.640972222223</v>
      </c>
      <c r="K244" s="15">
        <v>46237.458333333336</v>
      </c>
      <c r="L244" s="15"/>
      <c r="M244">
        <v>2</v>
      </c>
      <c r="O244" t="s">
        <v>204</v>
      </c>
      <c r="P244" t="s">
        <v>631</v>
      </c>
      <c r="S244" t="s">
        <v>363</v>
      </c>
      <c r="T244" t="s">
        <v>381</v>
      </c>
      <c r="U244" t="s">
        <v>242</v>
      </c>
      <c r="V244" t="s">
        <v>355</v>
      </c>
      <c r="W244" t="s">
        <v>382</v>
      </c>
      <c r="X244" t="s">
        <v>242</v>
      </c>
      <c r="AA244" t="s">
        <v>67</v>
      </c>
      <c r="AB244" t="s">
        <v>363</v>
      </c>
      <c r="AC244">
        <v>2100</v>
      </c>
      <c r="AD244" t="s">
        <v>220</v>
      </c>
      <c r="AE244">
        <v>1</v>
      </c>
    </row>
    <row r="245" spans="1:32" x14ac:dyDescent="0.3">
      <c r="A245" t="s">
        <v>355</v>
      </c>
      <c r="B245" t="s">
        <v>45</v>
      </c>
      <c r="C245" t="s">
        <v>68</v>
      </c>
      <c r="D245" t="s">
        <v>314</v>
      </c>
      <c r="E245" t="s">
        <v>1014</v>
      </c>
      <c r="F245" s="15">
        <v>46233.471770833334</v>
      </c>
      <c r="G245" t="s">
        <v>413</v>
      </c>
      <c r="H245">
        <v>3</v>
      </c>
      <c r="I245" t="s">
        <v>1012</v>
      </c>
      <c r="J245" s="15">
        <v>46233.640972222223</v>
      </c>
      <c r="K245" s="15">
        <v>46237.458333333336</v>
      </c>
      <c r="L245" s="15"/>
      <c r="M245">
        <v>3</v>
      </c>
      <c r="O245" t="s">
        <v>204</v>
      </c>
      <c r="P245" t="s">
        <v>631</v>
      </c>
      <c r="S245" t="s">
        <v>363</v>
      </c>
      <c r="T245" t="s">
        <v>381</v>
      </c>
      <c r="U245" t="s">
        <v>242</v>
      </c>
      <c r="V245" t="s">
        <v>355</v>
      </c>
      <c r="W245" t="s">
        <v>382</v>
      </c>
      <c r="X245" t="s">
        <v>242</v>
      </c>
      <c r="AA245" t="s">
        <v>67</v>
      </c>
      <c r="AB245" t="s">
        <v>363</v>
      </c>
      <c r="AC245">
        <v>2100</v>
      </c>
      <c r="AD245" t="s">
        <v>220</v>
      </c>
      <c r="AE245">
        <v>1</v>
      </c>
    </row>
    <row r="246" spans="1:32" x14ac:dyDescent="0.3">
      <c r="A246" t="s">
        <v>355</v>
      </c>
      <c r="B246" t="s">
        <v>282</v>
      </c>
      <c r="C246" t="s">
        <v>200</v>
      </c>
      <c r="D246" t="s">
        <v>314</v>
      </c>
      <c r="E246" t="s">
        <v>970</v>
      </c>
      <c r="F246" s="15">
        <v>46239.427071759259</v>
      </c>
      <c r="G246" t="s">
        <v>420</v>
      </c>
      <c r="H246">
        <v>1</v>
      </c>
      <c r="I246" t="s">
        <v>971</v>
      </c>
      <c r="J246" s="15">
        <v>46240.368750000001</v>
      </c>
      <c r="K246" s="15">
        <v>46246.47152777778</v>
      </c>
      <c r="L246" s="15"/>
      <c r="M246">
        <v>1</v>
      </c>
      <c r="O246" t="s">
        <v>204</v>
      </c>
      <c r="P246" t="s">
        <v>630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363</v>
      </c>
      <c r="AC246">
        <v>2100</v>
      </c>
      <c r="AD246" t="s">
        <v>235</v>
      </c>
      <c r="AE246">
        <v>16</v>
      </c>
      <c r="AF246">
        <v>65.25</v>
      </c>
    </row>
    <row r="247" spans="1:32" x14ac:dyDescent="0.3">
      <c r="A247" t="s">
        <v>355</v>
      </c>
      <c r="B247" t="s">
        <v>282</v>
      </c>
      <c r="C247" t="s">
        <v>200</v>
      </c>
      <c r="D247" t="s">
        <v>314</v>
      </c>
      <c r="E247" t="s">
        <v>970</v>
      </c>
      <c r="F247" s="15">
        <v>46239.427071759259</v>
      </c>
      <c r="G247" t="s">
        <v>420</v>
      </c>
      <c r="H247">
        <v>9</v>
      </c>
      <c r="I247" t="s">
        <v>971</v>
      </c>
      <c r="J247" s="15">
        <v>46240.368750000001</v>
      </c>
      <c r="K247" s="15">
        <v>46246.47152777778</v>
      </c>
      <c r="L247" s="15"/>
      <c r="M247">
        <v>9</v>
      </c>
      <c r="O247" t="s">
        <v>627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363</v>
      </c>
      <c r="AC247">
        <v>2100</v>
      </c>
      <c r="AD247" t="s">
        <v>235</v>
      </c>
      <c r="AE247">
        <v>144</v>
      </c>
    </row>
    <row r="248" spans="1:32" x14ac:dyDescent="0.3">
      <c r="A248" t="s">
        <v>355</v>
      </c>
      <c r="B248" t="s">
        <v>282</v>
      </c>
      <c r="C248" t="s">
        <v>200</v>
      </c>
      <c r="D248" t="s">
        <v>314</v>
      </c>
      <c r="E248" t="s">
        <v>970</v>
      </c>
      <c r="F248" s="15">
        <v>46239.427071759259</v>
      </c>
      <c r="G248" t="s">
        <v>420</v>
      </c>
      <c r="H248">
        <v>25</v>
      </c>
      <c r="I248" t="s">
        <v>971</v>
      </c>
      <c r="J248" s="15">
        <v>46240.368750000001</v>
      </c>
      <c r="K248" s="15">
        <v>46246.47152777778</v>
      </c>
      <c r="L248" s="15"/>
      <c r="M248">
        <v>25</v>
      </c>
      <c r="O248" t="s">
        <v>627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363</v>
      </c>
      <c r="AC248">
        <v>2100</v>
      </c>
      <c r="AD248" t="s">
        <v>235</v>
      </c>
      <c r="AE248">
        <v>400</v>
      </c>
    </row>
    <row r="249" spans="1:32" x14ac:dyDescent="0.3">
      <c r="A249" t="s">
        <v>355</v>
      </c>
      <c r="B249" t="s">
        <v>282</v>
      </c>
      <c r="C249" t="s">
        <v>200</v>
      </c>
      <c r="D249" t="s">
        <v>314</v>
      </c>
      <c r="E249" t="s">
        <v>970</v>
      </c>
      <c r="F249" s="15">
        <v>46239.427071759259</v>
      </c>
      <c r="G249" t="s">
        <v>420</v>
      </c>
      <c r="H249">
        <v>1</v>
      </c>
      <c r="I249" t="s">
        <v>971</v>
      </c>
      <c r="J249" s="15">
        <v>46240.368750000001</v>
      </c>
      <c r="K249" s="15">
        <v>46246.47152777778</v>
      </c>
      <c r="L249" s="15"/>
      <c r="M249">
        <v>1</v>
      </c>
      <c r="O249" t="s">
        <v>627</v>
      </c>
      <c r="S249" t="s">
        <v>363</v>
      </c>
      <c r="T249" t="s">
        <v>381</v>
      </c>
      <c r="U249" t="s">
        <v>242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363</v>
      </c>
      <c r="AC249">
        <v>2100</v>
      </c>
      <c r="AD249" t="s">
        <v>235</v>
      </c>
      <c r="AE249">
        <v>16</v>
      </c>
    </row>
    <row r="250" spans="1:32" x14ac:dyDescent="0.3">
      <c r="A250" t="s">
        <v>355</v>
      </c>
      <c r="B250" t="s">
        <v>282</v>
      </c>
      <c r="C250" t="s">
        <v>200</v>
      </c>
      <c r="D250" t="s">
        <v>314</v>
      </c>
      <c r="E250" t="s">
        <v>970</v>
      </c>
      <c r="F250" s="15">
        <v>46239.427071759259</v>
      </c>
      <c r="G250" t="s">
        <v>420</v>
      </c>
      <c r="H250">
        <v>2</v>
      </c>
      <c r="I250" t="s">
        <v>971</v>
      </c>
      <c r="J250" s="15">
        <v>46240.368750000001</v>
      </c>
      <c r="K250" s="15">
        <v>46246.47152777778</v>
      </c>
      <c r="L250" s="15"/>
      <c r="M250">
        <v>2</v>
      </c>
      <c r="O250" t="s">
        <v>627</v>
      </c>
      <c r="S250" t="s">
        <v>363</v>
      </c>
      <c r="T250" t="s">
        <v>381</v>
      </c>
      <c r="U250" t="s">
        <v>242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363</v>
      </c>
      <c r="AC250">
        <v>2100</v>
      </c>
      <c r="AD250" t="s">
        <v>235</v>
      </c>
      <c r="AE250">
        <v>32</v>
      </c>
    </row>
    <row r="251" spans="1:32" x14ac:dyDescent="0.3">
      <c r="A251" t="s">
        <v>355</v>
      </c>
      <c r="B251" t="s">
        <v>63</v>
      </c>
      <c r="C251" t="s">
        <v>95</v>
      </c>
      <c r="D251" t="s">
        <v>314</v>
      </c>
      <c r="E251" t="s">
        <v>970</v>
      </c>
      <c r="F251" s="15">
        <v>46239.427071759259</v>
      </c>
      <c r="G251" t="s">
        <v>420</v>
      </c>
      <c r="H251">
        <v>9</v>
      </c>
      <c r="I251" t="s">
        <v>971</v>
      </c>
      <c r="J251" s="15">
        <v>46240.368750000001</v>
      </c>
      <c r="K251" s="15">
        <v>46246.47152777778</v>
      </c>
      <c r="L251" s="15"/>
      <c r="M251">
        <v>9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7</v>
      </c>
      <c r="W251" t="s">
        <v>7</v>
      </c>
      <c r="X251" t="s">
        <v>7</v>
      </c>
      <c r="AA251" t="s">
        <v>96</v>
      </c>
      <c r="AB251" t="s">
        <v>363</v>
      </c>
      <c r="AC251">
        <v>2100</v>
      </c>
      <c r="AD251" t="s">
        <v>228</v>
      </c>
      <c r="AE251">
        <v>9</v>
      </c>
    </row>
    <row r="252" spans="1:32" x14ac:dyDescent="0.3">
      <c r="A252" t="s">
        <v>355</v>
      </c>
      <c r="B252" t="s">
        <v>63</v>
      </c>
      <c r="C252" t="s">
        <v>95</v>
      </c>
      <c r="D252" t="s">
        <v>314</v>
      </c>
      <c r="E252" t="s">
        <v>970</v>
      </c>
      <c r="F252" s="15">
        <v>46239.427071759259</v>
      </c>
      <c r="G252" t="s">
        <v>420</v>
      </c>
      <c r="H252">
        <v>25</v>
      </c>
      <c r="I252" t="s">
        <v>971</v>
      </c>
      <c r="J252" s="15">
        <v>46240.368750000001</v>
      </c>
      <c r="K252" s="15">
        <v>46246.47152777778</v>
      </c>
      <c r="L252" s="15"/>
      <c r="M252">
        <v>25</v>
      </c>
      <c r="O252" t="s">
        <v>627</v>
      </c>
      <c r="S252" t="s">
        <v>363</v>
      </c>
      <c r="T252" t="s">
        <v>381</v>
      </c>
      <c r="U252" t="s">
        <v>242</v>
      </c>
      <c r="V252" t="s">
        <v>7</v>
      </c>
      <c r="W252" t="s">
        <v>7</v>
      </c>
      <c r="X252" t="s">
        <v>7</v>
      </c>
      <c r="AA252" t="s">
        <v>96</v>
      </c>
      <c r="AB252" t="s">
        <v>363</v>
      </c>
      <c r="AC252">
        <v>2100</v>
      </c>
      <c r="AD252" t="s">
        <v>228</v>
      </c>
      <c r="AE252">
        <v>25</v>
      </c>
    </row>
    <row r="253" spans="1:32" x14ac:dyDescent="0.3">
      <c r="A253" t="s">
        <v>355</v>
      </c>
      <c r="B253" t="s">
        <v>63</v>
      </c>
      <c r="C253" t="s">
        <v>95</v>
      </c>
      <c r="D253" t="s">
        <v>314</v>
      </c>
      <c r="E253" t="s">
        <v>970</v>
      </c>
      <c r="F253" s="15">
        <v>46239.427071759259</v>
      </c>
      <c r="G253" t="s">
        <v>420</v>
      </c>
      <c r="H253">
        <v>1</v>
      </c>
      <c r="I253" t="s">
        <v>971</v>
      </c>
      <c r="J253" s="15">
        <v>46240.368750000001</v>
      </c>
      <c r="K253" s="15">
        <v>46246.47152777778</v>
      </c>
      <c r="L253" s="15"/>
      <c r="M253">
        <v>1</v>
      </c>
      <c r="O253" t="s">
        <v>627</v>
      </c>
      <c r="S253" t="s">
        <v>363</v>
      </c>
      <c r="T253" t="s">
        <v>381</v>
      </c>
      <c r="U253" t="s">
        <v>242</v>
      </c>
      <c r="V253" t="s">
        <v>7</v>
      </c>
      <c r="W253" t="s">
        <v>7</v>
      </c>
      <c r="X253" t="s">
        <v>7</v>
      </c>
      <c r="AA253" t="s">
        <v>96</v>
      </c>
      <c r="AB253" t="s">
        <v>363</v>
      </c>
      <c r="AC253">
        <v>2100</v>
      </c>
      <c r="AD253" t="s">
        <v>228</v>
      </c>
      <c r="AE253">
        <v>1</v>
      </c>
    </row>
    <row r="254" spans="1:32" x14ac:dyDescent="0.3">
      <c r="A254" t="s">
        <v>355</v>
      </c>
      <c r="B254" t="s">
        <v>63</v>
      </c>
      <c r="C254" t="s">
        <v>95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2</v>
      </c>
      <c r="I254" t="s">
        <v>971</v>
      </c>
      <c r="J254" s="15">
        <v>46240.368750000001</v>
      </c>
      <c r="K254" s="15">
        <v>46246.47152777778</v>
      </c>
      <c r="L254" s="15"/>
      <c r="M254">
        <v>2</v>
      </c>
      <c r="O254" t="s">
        <v>627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AA254" t="s">
        <v>96</v>
      </c>
      <c r="AB254" t="s">
        <v>363</v>
      </c>
      <c r="AC254">
        <v>2100</v>
      </c>
      <c r="AD254" t="s">
        <v>228</v>
      </c>
      <c r="AE254">
        <v>2</v>
      </c>
    </row>
    <row r="255" spans="1:32" x14ac:dyDescent="0.3">
      <c r="A255" t="s">
        <v>355</v>
      </c>
      <c r="B255" t="s">
        <v>63</v>
      </c>
      <c r="C255" t="s">
        <v>95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1</v>
      </c>
      <c r="I255" t="s">
        <v>971</v>
      </c>
      <c r="J255" s="15">
        <v>46240.368750000001</v>
      </c>
      <c r="K255" s="15">
        <v>46246.47152777778</v>
      </c>
      <c r="L255" s="15"/>
      <c r="M255">
        <v>1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AA255" t="s">
        <v>96</v>
      </c>
      <c r="AB255" t="s">
        <v>363</v>
      </c>
      <c r="AC255">
        <v>2100</v>
      </c>
      <c r="AD255" t="s">
        <v>228</v>
      </c>
      <c r="AE255">
        <v>1</v>
      </c>
    </row>
    <row r="256" spans="1:32" x14ac:dyDescent="0.3">
      <c r="A256" t="s">
        <v>355</v>
      </c>
      <c r="B256" t="s">
        <v>57</v>
      </c>
      <c r="C256" t="s">
        <v>117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9</v>
      </c>
      <c r="I256" t="s">
        <v>971</v>
      </c>
      <c r="J256" s="15">
        <v>46240.368750000001</v>
      </c>
      <c r="K256" s="15">
        <v>46246.47152777778</v>
      </c>
      <c r="L256" s="15"/>
      <c r="M256">
        <v>9</v>
      </c>
      <c r="O256" t="s">
        <v>204</v>
      </c>
      <c r="P256" t="s">
        <v>631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AA256" t="s">
        <v>127</v>
      </c>
      <c r="AB256" t="s">
        <v>363</v>
      </c>
      <c r="AC256">
        <v>2100</v>
      </c>
      <c r="AD256" t="s">
        <v>236</v>
      </c>
      <c r="AE256">
        <v>1</v>
      </c>
    </row>
    <row r="257" spans="1:32" x14ac:dyDescent="0.3">
      <c r="A257" t="s">
        <v>355</v>
      </c>
      <c r="B257" t="s">
        <v>57</v>
      </c>
      <c r="C257" t="s">
        <v>117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25</v>
      </c>
      <c r="I257" t="s">
        <v>971</v>
      </c>
      <c r="J257" s="15">
        <v>46240.368750000001</v>
      </c>
      <c r="K257" s="15">
        <v>46246.47152777778</v>
      </c>
      <c r="L257" s="15"/>
      <c r="M257">
        <v>25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AA257" t="s">
        <v>127</v>
      </c>
      <c r="AB257" t="s">
        <v>363</v>
      </c>
      <c r="AC257">
        <v>2100</v>
      </c>
      <c r="AD257" t="s">
        <v>236</v>
      </c>
      <c r="AE257">
        <v>2.5</v>
      </c>
    </row>
    <row r="258" spans="1:32" x14ac:dyDescent="0.3">
      <c r="A258" t="s">
        <v>355</v>
      </c>
      <c r="B258" t="s">
        <v>57</v>
      </c>
      <c r="C258" t="s">
        <v>117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1</v>
      </c>
      <c r="I258" t="s">
        <v>971</v>
      </c>
      <c r="J258" s="15">
        <v>46240.368750000001</v>
      </c>
      <c r="K258" s="15">
        <v>46246.47152777778</v>
      </c>
      <c r="L258" s="15"/>
      <c r="M258">
        <v>1</v>
      </c>
      <c r="O258" t="s">
        <v>627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AA258" t="s">
        <v>127</v>
      </c>
      <c r="AB258" t="s">
        <v>363</v>
      </c>
      <c r="AC258">
        <v>2100</v>
      </c>
      <c r="AD258" t="s">
        <v>236</v>
      </c>
      <c r="AE258">
        <v>1</v>
      </c>
    </row>
    <row r="259" spans="1:32" x14ac:dyDescent="0.3">
      <c r="A259" t="s">
        <v>355</v>
      </c>
      <c r="B259" t="s">
        <v>57</v>
      </c>
      <c r="C259" t="s">
        <v>117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1</v>
      </c>
      <c r="I259" t="s">
        <v>971</v>
      </c>
      <c r="J259" s="15">
        <v>46240.368750000001</v>
      </c>
      <c r="K259" s="15">
        <v>46246.47152777778</v>
      </c>
      <c r="L259" s="15"/>
      <c r="M259">
        <v>1</v>
      </c>
      <c r="O259" t="s">
        <v>627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127</v>
      </c>
      <c r="AB259" t="s">
        <v>363</v>
      </c>
      <c r="AC259">
        <v>2100</v>
      </c>
      <c r="AD259" t="s">
        <v>236</v>
      </c>
      <c r="AE259">
        <v>1</v>
      </c>
    </row>
    <row r="260" spans="1:32" x14ac:dyDescent="0.3">
      <c r="A260" t="s">
        <v>355</v>
      </c>
      <c r="B260" t="s">
        <v>57</v>
      </c>
      <c r="C260" t="s">
        <v>117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2</v>
      </c>
      <c r="I260" t="s">
        <v>971</v>
      </c>
      <c r="J260" s="15">
        <v>46240.368750000001</v>
      </c>
      <c r="K260" s="15">
        <v>46246.47152777778</v>
      </c>
      <c r="L260" s="15"/>
      <c r="M260">
        <v>2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127</v>
      </c>
      <c r="AB260" t="s">
        <v>363</v>
      </c>
      <c r="AC260">
        <v>2100</v>
      </c>
      <c r="AD260" t="s">
        <v>236</v>
      </c>
      <c r="AE260">
        <v>1</v>
      </c>
    </row>
    <row r="261" spans="1:32" x14ac:dyDescent="0.3">
      <c r="A261" t="s">
        <v>355</v>
      </c>
      <c r="B261" t="s">
        <v>45</v>
      </c>
      <c r="C261" t="s">
        <v>68</v>
      </c>
      <c r="D261" t="s">
        <v>314</v>
      </c>
      <c r="E261" t="s">
        <v>1019</v>
      </c>
      <c r="F261" s="15">
        <v>46244.473298611112</v>
      </c>
      <c r="G261" t="s">
        <v>413</v>
      </c>
      <c r="H261">
        <v>2</v>
      </c>
      <c r="I261" t="s">
        <v>1020</v>
      </c>
      <c r="J261" s="15">
        <v>46245.607638888891</v>
      </c>
      <c r="K261" s="15">
        <v>46246.458333333336</v>
      </c>
      <c r="L261" s="15"/>
      <c r="M261">
        <v>2</v>
      </c>
      <c r="O261" t="s">
        <v>204</v>
      </c>
      <c r="P261" t="s">
        <v>631</v>
      </c>
      <c r="S261" t="s">
        <v>363</v>
      </c>
      <c r="T261" t="s">
        <v>381</v>
      </c>
      <c r="U261" t="s">
        <v>242</v>
      </c>
      <c r="V261" t="s">
        <v>355</v>
      </c>
      <c r="W261" t="s">
        <v>382</v>
      </c>
      <c r="X261" t="s">
        <v>242</v>
      </c>
      <c r="Y261">
        <v>103</v>
      </c>
      <c r="AA261" t="s">
        <v>67</v>
      </c>
      <c r="AB261" t="s">
        <v>363</v>
      </c>
      <c r="AC261">
        <v>2100</v>
      </c>
      <c r="AD261" t="s">
        <v>220</v>
      </c>
      <c r="AE261">
        <v>1</v>
      </c>
      <c r="AF261">
        <v>1</v>
      </c>
    </row>
    <row r="262" spans="1:32" x14ac:dyDescent="0.3">
      <c r="A262" t="s">
        <v>355</v>
      </c>
      <c r="B262" t="s">
        <v>45</v>
      </c>
      <c r="C262" t="s">
        <v>68</v>
      </c>
      <c r="D262" t="s">
        <v>314</v>
      </c>
      <c r="E262" t="s">
        <v>1027</v>
      </c>
      <c r="F262" s="15">
        <v>46246.66033564815</v>
      </c>
      <c r="G262" t="s">
        <v>413</v>
      </c>
      <c r="H262">
        <v>3</v>
      </c>
      <c r="I262" t="s">
        <v>1026</v>
      </c>
      <c r="J262" s="15">
        <v>46246.69027777778</v>
      </c>
      <c r="K262" s="15">
        <v>46252.458333333336</v>
      </c>
      <c r="L262" s="15"/>
      <c r="M262">
        <v>3</v>
      </c>
      <c r="O262" t="s">
        <v>204</v>
      </c>
      <c r="P262" t="s">
        <v>630</v>
      </c>
      <c r="S262" t="s">
        <v>363</v>
      </c>
      <c r="T262" t="s">
        <v>381</v>
      </c>
      <c r="U262" t="s">
        <v>242</v>
      </c>
      <c r="V262" t="s">
        <v>355</v>
      </c>
      <c r="W262" t="s">
        <v>382</v>
      </c>
      <c r="X262" t="s">
        <v>242</v>
      </c>
      <c r="Y262">
        <v>103</v>
      </c>
      <c r="AA262" t="s">
        <v>67</v>
      </c>
      <c r="AB262" t="s">
        <v>363</v>
      </c>
      <c r="AC262">
        <v>2100</v>
      </c>
      <c r="AD262" t="s">
        <v>220</v>
      </c>
      <c r="AE262">
        <v>1</v>
      </c>
      <c r="AF262">
        <v>1</v>
      </c>
    </row>
    <row r="263" spans="1:32" x14ac:dyDescent="0.3">
      <c r="A263" t="s">
        <v>355</v>
      </c>
      <c r="B263" t="s">
        <v>45</v>
      </c>
      <c r="C263" t="s">
        <v>68</v>
      </c>
      <c r="D263" t="s">
        <v>314</v>
      </c>
      <c r="E263" t="s">
        <v>1028</v>
      </c>
      <c r="F263" s="15">
        <v>46246.659872685188</v>
      </c>
      <c r="G263" t="s">
        <v>1029</v>
      </c>
      <c r="H263">
        <v>3</v>
      </c>
      <c r="I263" t="s">
        <v>1026</v>
      </c>
      <c r="J263" s="15">
        <v>46246.69027777778</v>
      </c>
      <c r="K263" s="15">
        <v>46252.458333333336</v>
      </c>
      <c r="L263" s="15"/>
      <c r="M263">
        <v>3</v>
      </c>
      <c r="O263" t="s">
        <v>204</v>
      </c>
      <c r="P263" t="s">
        <v>630</v>
      </c>
      <c r="S263" t="s">
        <v>363</v>
      </c>
      <c r="T263" t="s">
        <v>381</v>
      </c>
      <c r="U263" t="s">
        <v>242</v>
      </c>
      <c r="V263" t="s">
        <v>355</v>
      </c>
      <c r="W263" t="s">
        <v>382</v>
      </c>
      <c r="X263" t="s">
        <v>242</v>
      </c>
      <c r="AA263" t="s">
        <v>67</v>
      </c>
      <c r="AB263" t="s">
        <v>363</v>
      </c>
      <c r="AC263">
        <v>2100</v>
      </c>
      <c r="AD263" t="s">
        <v>220</v>
      </c>
      <c r="AE263">
        <v>1</v>
      </c>
    </row>
    <row r="264" spans="1:32" x14ac:dyDescent="0.3">
      <c r="A264" t="s">
        <v>355</v>
      </c>
      <c r="B264" t="s">
        <v>45</v>
      </c>
      <c r="C264" t="s">
        <v>68</v>
      </c>
      <c r="D264" t="s">
        <v>314</v>
      </c>
      <c r="E264" t="s">
        <v>1021</v>
      </c>
      <c r="F264" s="15">
        <v>46245.574305555558</v>
      </c>
      <c r="G264" t="s">
        <v>413</v>
      </c>
      <c r="H264">
        <v>3</v>
      </c>
      <c r="I264" t="s">
        <v>1022</v>
      </c>
      <c r="J264" s="15">
        <v>46245.65902777778</v>
      </c>
      <c r="K264" s="15">
        <v>46246.458333333336</v>
      </c>
      <c r="L264" s="15"/>
      <c r="M264">
        <v>3</v>
      </c>
      <c r="O264" t="s">
        <v>204</v>
      </c>
      <c r="P264" t="s">
        <v>631</v>
      </c>
      <c r="S264" t="s">
        <v>363</v>
      </c>
      <c r="T264" t="s">
        <v>381</v>
      </c>
      <c r="U264" t="s">
        <v>242</v>
      </c>
      <c r="V264" t="s">
        <v>355</v>
      </c>
      <c r="W264" t="s">
        <v>382</v>
      </c>
      <c r="X264" t="s">
        <v>242</v>
      </c>
      <c r="AA264" t="s">
        <v>67</v>
      </c>
      <c r="AB264" t="s">
        <v>363</v>
      </c>
      <c r="AC264">
        <v>2100</v>
      </c>
      <c r="AD264" t="s">
        <v>220</v>
      </c>
      <c r="AE264">
        <v>1</v>
      </c>
    </row>
    <row r="265" spans="1:32" x14ac:dyDescent="0.3">
      <c r="A265" t="s">
        <v>355</v>
      </c>
      <c r="B265" t="s">
        <v>45</v>
      </c>
      <c r="C265" t="s">
        <v>68</v>
      </c>
      <c r="D265" t="s">
        <v>314</v>
      </c>
      <c r="E265" t="s">
        <v>1023</v>
      </c>
      <c r="F265" s="15">
        <v>46244.657546296294</v>
      </c>
      <c r="G265" t="s">
        <v>413</v>
      </c>
      <c r="H265">
        <v>5</v>
      </c>
      <c r="I265" t="s">
        <v>1024</v>
      </c>
      <c r="J265" s="15">
        <v>46245.393750000003</v>
      </c>
      <c r="K265" s="15">
        <v>46246.458333333336</v>
      </c>
      <c r="L265" s="15"/>
      <c r="M265">
        <v>5</v>
      </c>
      <c r="O265" t="s">
        <v>204</v>
      </c>
      <c r="P265" t="s">
        <v>631</v>
      </c>
      <c r="S265" t="s">
        <v>363</v>
      </c>
      <c r="T265" t="s">
        <v>381</v>
      </c>
      <c r="U265" t="s">
        <v>242</v>
      </c>
      <c r="V265" t="s">
        <v>355</v>
      </c>
      <c r="W265" t="s">
        <v>382</v>
      </c>
      <c r="X265" t="s">
        <v>242</v>
      </c>
      <c r="AA265" t="s">
        <v>67</v>
      </c>
      <c r="AB265" t="s">
        <v>363</v>
      </c>
      <c r="AC265">
        <v>2100</v>
      </c>
      <c r="AD265" t="s">
        <v>220</v>
      </c>
      <c r="AE265">
        <v>1</v>
      </c>
    </row>
    <row r="266" spans="1:32" x14ac:dyDescent="0.3">
      <c r="A266" t="s">
        <v>355</v>
      </c>
      <c r="B266" t="s">
        <v>45</v>
      </c>
      <c r="C266" t="s">
        <v>68</v>
      </c>
      <c r="D266" t="s">
        <v>314</v>
      </c>
      <c r="E266" t="s">
        <v>1031</v>
      </c>
      <c r="F266" s="15">
        <v>46244.47451388889</v>
      </c>
      <c r="G266" t="s">
        <v>413</v>
      </c>
      <c r="H266">
        <v>3</v>
      </c>
      <c r="I266" t="s">
        <v>1032</v>
      </c>
      <c r="J266" s="15">
        <v>46244.695833333331</v>
      </c>
      <c r="K266" s="15">
        <v>46246.458333333336</v>
      </c>
      <c r="L266" s="15"/>
      <c r="M266">
        <v>3</v>
      </c>
      <c r="O266" t="s">
        <v>204</v>
      </c>
      <c r="P266" t="s">
        <v>631</v>
      </c>
      <c r="S266" t="s">
        <v>363</v>
      </c>
      <c r="T266" t="s">
        <v>381</v>
      </c>
      <c r="U266" t="s">
        <v>242</v>
      </c>
      <c r="V266" t="s">
        <v>355</v>
      </c>
      <c r="W266" t="s">
        <v>382</v>
      </c>
      <c r="X266" t="s">
        <v>242</v>
      </c>
      <c r="Y266">
        <v>103</v>
      </c>
      <c r="AA266" t="s">
        <v>67</v>
      </c>
      <c r="AB266" t="s">
        <v>363</v>
      </c>
      <c r="AC266">
        <v>2100</v>
      </c>
      <c r="AD266" t="s">
        <v>220</v>
      </c>
      <c r="AE266">
        <v>1</v>
      </c>
    </row>
    <row r="267" spans="1:32" x14ac:dyDescent="0.3">
      <c r="A267" t="s">
        <v>355</v>
      </c>
      <c r="B267" t="s">
        <v>45</v>
      </c>
      <c r="C267" t="s">
        <v>68</v>
      </c>
      <c r="D267" t="s">
        <v>314</v>
      </c>
      <c r="E267" t="s">
        <v>1025</v>
      </c>
      <c r="F267" s="15">
        <v>46246.658784722225</v>
      </c>
      <c r="G267" t="s">
        <v>413</v>
      </c>
      <c r="H267">
        <v>1</v>
      </c>
      <c r="I267" t="s">
        <v>1026</v>
      </c>
      <c r="J267" s="15">
        <v>46246.69027777778</v>
      </c>
      <c r="K267" s="15">
        <v>46252.458333333336</v>
      </c>
      <c r="L267" s="15"/>
      <c r="M267">
        <v>1</v>
      </c>
      <c r="O267" t="s">
        <v>204</v>
      </c>
      <c r="P267" t="s">
        <v>630</v>
      </c>
      <c r="S267" t="s">
        <v>363</v>
      </c>
      <c r="T267" t="s">
        <v>381</v>
      </c>
      <c r="U267" t="s">
        <v>242</v>
      </c>
      <c r="V267" t="s">
        <v>355</v>
      </c>
      <c r="W267" t="s">
        <v>382</v>
      </c>
      <c r="X267" t="s">
        <v>242</v>
      </c>
      <c r="AA267" t="s">
        <v>67</v>
      </c>
      <c r="AB267" t="s">
        <v>363</v>
      </c>
      <c r="AC267">
        <v>2100</v>
      </c>
      <c r="AD267" t="s">
        <v>220</v>
      </c>
      <c r="AE267">
        <v>1</v>
      </c>
    </row>
    <row r="268" spans="1:32" x14ac:dyDescent="0.3">
      <c r="A268" t="s">
        <v>355</v>
      </c>
      <c r="B268" t="s">
        <v>45</v>
      </c>
      <c r="C268" t="s">
        <v>68</v>
      </c>
      <c r="D268" t="s">
        <v>314</v>
      </c>
      <c r="E268" t="s">
        <v>1037</v>
      </c>
      <c r="F268" s="15">
        <v>46244.477743055555</v>
      </c>
      <c r="G268" t="s">
        <v>413</v>
      </c>
      <c r="H268">
        <v>1</v>
      </c>
      <c r="I268" t="s">
        <v>1032</v>
      </c>
      <c r="J268" s="15">
        <v>46244.695833333331</v>
      </c>
      <c r="K268" s="15">
        <v>46246.458333333336</v>
      </c>
      <c r="L268" s="15"/>
      <c r="M268">
        <v>1</v>
      </c>
      <c r="O268" t="s">
        <v>204</v>
      </c>
      <c r="P268" t="s">
        <v>631</v>
      </c>
      <c r="S268" t="s">
        <v>363</v>
      </c>
      <c r="T268" t="s">
        <v>381</v>
      </c>
      <c r="U268" t="s">
        <v>242</v>
      </c>
      <c r="V268" t="s">
        <v>355</v>
      </c>
      <c r="W268" t="s">
        <v>382</v>
      </c>
      <c r="X268" t="s">
        <v>242</v>
      </c>
      <c r="AA268" t="s">
        <v>67</v>
      </c>
      <c r="AB268" t="s">
        <v>363</v>
      </c>
      <c r="AC268">
        <v>2100</v>
      </c>
      <c r="AD268" t="s">
        <v>220</v>
      </c>
      <c r="AE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1035</v>
      </c>
      <c r="F269" s="15">
        <v>46244.473958333336</v>
      </c>
      <c r="G269" t="s">
        <v>413</v>
      </c>
      <c r="H269">
        <v>1</v>
      </c>
      <c r="I269" t="s">
        <v>1034</v>
      </c>
      <c r="J269" s="15">
        <v>46244.682638888888</v>
      </c>
      <c r="K269" s="15">
        <v>46246.458333333336</v>
      </c>
      <c r="L269" s="15"/>
      <c r="M269">
        <v>1</v>
      </c>
      <c r="O269" t="s">
        <v>204</v>
      </c>
      <c r="P269" t="s">
        <v>631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1036</v>
      </c>
      <c r="F270" s="15">
        <v>46244.476030092592</v>
      </c>
      <c r="G270" t="s">
        <v>413</v>
      </c>
      <c r="H270">
        <v>3</v>
      </c>
      <c r="I270" t="s">
        <v>1034</v>
      </c>
      <c r="J270" s="15">
        <v>46244.682638888888</v>
      </c>
      <c r="K270" s="15">
        <v>46246.458333333336</v>
      </c>
      <c r="L270" s="15"/>
      <c r="M270">
        <v>3</v>
      </c>
      <c r="O270" t="s">
        <v>204</v>
      </c>
      <c r="P270" t="s">
        <v>631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1038</v>
      </c>
      <c r="F271" s="15">
        <v>46237.458333333336</v>
      </c>
      <c r="G271" t="s">
        <v>413</v>
      </c>
      <c r="H271">
        <v>5</v>
      </c>
      <c r="I271" t="s">
        <v>1039</v>
      </c>
      <c r="J271" s="15">
        <v>46237.70208333333</v>
      </c>
      <c r="K271" s="15">
        <v>46239.5</v>
      </c>
      <c r="L271" s="15"/>
      <c r="M271">
        <v>5</v>
      </c>
      <c r="O271" t="s">
        <v>204</v>
      </c>
      <c r="P271" t="s">
        <v>631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Y271">
        <v>103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1033</v>
      </c>
      <c r="F272" s="15">
        <v>46244.476921296293</v>
      </c>
      <c r="G272" t="s">
        <v>413</v>
      </c>
      <c r="H272">
        <v>3</v>
      </c>
      <c r="I272" t="s">
        <v>1034</v>
      </c>
      <c r="J272" s="15">
        <v>46244.682638888888</v>
      </c>
      <c r="K272" s="15">
        <v>46246.458333333336</v>
      </c>
      <c r="L272" s="15"/>
      <c r="M272">
        <v>3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1030</v>
      </c>
      <c r="F273" s="15">
        <v>46246.659317129626</v>
      </c>
      <c r="G273" t="s">
        <v>413</v>
      </c>
      <c r="H273">
        <v>3</v>
      </c>
      <c r="I273" t="s">
        <v>1026</v>
      </c>
      <c r="J273" s="15">
        <v>46246.69027777778</v>
      </c>
      <c r="K273" s="15">
        <v>46252.458333333336</v>
      </c>
      <c r="L273" s="15"/>
      <c r="M273">
        <v>3</v>
      </c>
      <c r="O273" t="s">
        <v>204</v>
      </c>
      <c r="P273" t="s">
        <v>630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1040</v>
      </c>
      <c r="F274" s="15">
        <v>46251.598506944443</v>
      </c>
      <c r="G274" t="s">
        <v>413</v>
      </c>
      <c r="H274">
        <v>3</v>
      </c>
      <c r="I274" t="s">
        <v>1041</v>
      </c>
      <c r="J274" s="15">
        <v>46253.477083333331</v>
      </c>
      <c r="K274" s="15">
        <v>46255.493055555555</v>
      </c>
      <c r="L274" s="15"/>
      <c r="M274">
        <v>3</v>
      </c>
      <c r="O274" t="s">
        <v>204</v>
      </c>
      <c r="P274" t="s">
        <v>630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Y274">
        <v>103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  <c r="AF274">
        <v>1</v>
      </c>
    </row>
    <row r="275" spans="1:32" x14ac:dyDescent="0.3">
      <c r="A275" t="s">
        <v>355</v>
      </c>
      <c r="B275" t="s">
        <v>51</v>
      </c>
      <c r="C275" t="s">
        <v>261</v>
      </c>
      <c r="D275" t="s">
        <v>314</v>
      </c>
      <c r="E275" t="s">
        <v>972</v>
      </c>
      <c r="F275" s="15">
        <v>46251.581516203703</v>
      </c>
      <c r="G275" t="s">
        <v>413</v>
      </c>
      <c r="H275">
        <v>100</v>
      </c>
      <c r="I275" t="s">
        <v>973</v>
      </c>
      <c r="J275" s="15">
        <v>46253.445138888892</v>
      </c>
      <c r="K275" s="15">
        <v>46255.493055555555</v>
      </c>
      <c r="L275" s="15"/>
      <c r="M275">
        <v>100</v>
      </c>
      <c r="O275" t="s">
        <v>204</v>
      </c>
      <c r="P275" t="s">
        <v>630</v>
      </c>
      <c r="S275" t="s">
        <v>363</v>
      </c>
      <c r="T275" t="s">
        <v>381</v>
      </c>
      <c r="U275" t="s">
        <v>242</v>
      </c>
      <c r="V275" t="s">
        <v>7</v>
      </c>
      <c r="W275" t="s">
        <v>7</v>
      </c>
      <c r="X275" t="s">
        <v>7</v>
      </c>
      <c r="AA275" t="s">
        <v>241</v>
      </c>
      <c r="AB275" t="s">
        <v>363</v>
      </c>
      <c r="AC275">
        <v>2100</v>
      </c>
      <c r="AD275" t="s">
        <v>7</v>
      </c>
      <c r="AF275">
        <v>0</v>
      </c>
    </row>
    <row r="276" spans="1:32" x14ac:dyDescent="0.3">
      <c r="A276" t="s">
        <v>355</v>
      </c>
      <c r="B276" t="s">
        <v>51</v>
      </c>
      <c r="C276" t="s">
        <v>261</v>
      </c>
      <c r="D276" t="s">
        <v>314</v>
      </c>
      <c r="E276" t="s">
        <v>974</v>
      </c>
      <c r="F276" s="15">
        <v>46251.566979166666</v>
      </c>
      <c r="G276" t="s">
        <v>413</v>
      </c>
      <c r="H276">
        <v>450</v>
      </c>
      <c r="I276" t="s">
        <v>973</v>
      </c>
      <c r="J276" s="15">
        <v>46253.445138888892</v>
      </c>
      <c r="K276" s="15">
        <v>46255.493055555555</v>
      </c>
      <c r="L276" s="15"/>
      <c r="M276">
        <v>450</v>
      </c>
      <c r="O276" t="s">
        <v>204</v>
      </c>
      <c r="P276" t="s">
        <v>630</v>
      </c>
      <c r="S276" t="s">
        <v>363</v>
      </c>
      <c r="T276" t="s">
        <v>381</v>
      </c>
      <c r="U276" t="s">
        <v>242</v>
      </c>
      <c r="V276" t="s">
        <v>7</v>
      </c>
      <c r="W276" t="s">
        <v>7</v>
      </c>
      <c r="X276" t="s">
        <v>7</v>
      </c>
      <c r="AA276" t="s">
        <v>241</v>
      </c>
      <c r="AB276" t="s">
        <v>363</v>
      </c>
      <c r="AC276">
        <v>2100</v>
      </c>
      <c r="AD276" t="s">
        <v>7</v>
      </c>
    </row>
    <row r="277" spans="1:32" x14ac:dyDescent="0.3">
      <c r="A277" t="s">
        <v>355</v>
      </c>
      <c r="B277" t="s">
        <v>51</v>
      </c>
      <c r="C277" t="s">
        <v>261</v>
      </c>
      <c r="D277" t="s">
        <v>314</v>
      </c>
      <c r="E277" t="s">
        <v>975</v>
      </c>
      <c r="F277" s="15">
        <v>46244.518692129626</v>
      </c>
      <c r="G277" t="s">
        <v>976</v>
      </c>
      <c r="H277">
        <v>64</v>
      </c>
      <c r="I277" t="s">
        <v>977</v>
      </c>
      <c r="J277" s="15">
        <v>46245.446527777778</v>
      </c>
      <c r="K277" s="15">
        <v>46246.4375</v>
      </c>
      <c r="L277" s="15"/>
      <c r="M277">
        <v>64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7</v>
      </c>
      <c r="W277" t="s">
        <v>7</v>
      </c>
      <c r="X277" t="s">
        <v>7</v>
      </c>
      <c r="AA277" t="s">
        <v>241</v>
      </c>
      <c r="AB277" t="s">
        <v>363</v>
      </c>
      <c r="AC277">
        <v>2100</v>
      </c>
      <c r="AD277" t="s">
        <v>7</v>
      </c>
    </row>
    <row r="278" spans="1:32" x14ac:dyDescent="0.3">
      <c r="A278" t="s">
        <v>355</v>
      </c>
      <c r="B278" t="s">
        <v>51</v>
      </c>
      <c r="C278" t="s">
        <v>261</v>
      </c>
      <c r="D278" t="s">
        <v>314</v>
      </c>
      <c r="E278" t="s">
        <v>978</v>
      </c>
      <c r="F278" s="15">
        <v>46240.542048611111</v>
      </c>
      <c r="G278" t="s">
        <v>420</v>
      </c>
      <c r="H278">
        <v>450</v>
      </c>
      <c r="I278" t="s">
        <v>979</v>
      </c>
      <c r="J278" s="15">
        <v>46244.459722222222</v>
      </c>
      <c r="K278" s="15">
        <v>46246.4375</v>
      </c>
      <c r="L278" s="15"/>
      <c r="M278">
        <v>450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7</v>
      </c>
      <c r="W278" t="s">
        <v>7</v>
      </c>
      <c r="X278" t="s">
        <v>7</v>
      </c>
      <c r="AA278" t="s">
        <v>241</v>
      </c>
      <c r="AB278" t="s">
        <v>363</v>
      </c>
      <c r="AC278">
        <v>2100</v>
      </c>
      <c r="AD278" t="s">
        <v>7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1068</v>
      </c>
      <c r="F279" s="15">
        <v>46254.355046296296</v>
      </c>
      <c r="G279" t="s">
        <v>451</v>
      </c>
      <c r="H279">
        <v>35</v>
      </c>
      <c r="I279" t="s">
        <v>1069</v>
      </c>
      <c r="J279" s="15">
        <v>46254.531944444447</v>
      </c>
      <c r="K279" s="15">
        <v>46258.410416666666</v>
      </c>
      <c r="L279" s="15"/>
      <c r="M279">
        <v>35</v>
      </c>
      <c r="O279" t="s">
        <v>204</v>
      </c>
      <c r="P279" t="s">
        <v>631</v>
      </c>
      <c r="S279" t="s">
        <v>369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Y279">
        <v>93</v>
      </c>
      <c r="AA279" t="s">
        <v>67</v>
      </c>
      <c r="AB279" t="s">
        <v>534</v>
      </c>
      <c r="AC279">
        <v>289</v>
      </c>
      <c r="AD279" t="s">
        <v>220</v>
      </c>
      <c r="AE279">
        <v>3.5</v>
      </c>
      <c r="AF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1042</v>
      </c>
      <c r="F280" s="15">
        <v>46253.542812500003</v>
      </c>
      <c r="G280" t="s">
        <v>413</v>
      </c>
      <c r="H280">
        <v>3</v>
      </c>
      <c r="I280" t="s">
        <v>1043</v>
      </c>
      <c r="J280" s="15">
        <v>46254.361805555556</v>
      </c>
      <c r="K280" s="15">
        <v>46255.493055555555</v>
      </c>
      <c r="L280" s="15"/>
      <c r="M280">
        <v>3</v>
      </c>
      <c r="O280" t="s">
        <v>204</v>
      </c>
      <c r="P280" t="s">
        <v>631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Y280">
        <v>103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1044</v>
      </c>
      <c r="F281" s="15">
        <v>46253.545694444445</v>
      </c>
      <c r="G281" t="s">
        <v>413</v>
      </c>
      <c r="H281">
        <v>3</v>
      </c>
      <c r="I281" t="s">
        <v>1043</v>
      </c>
      <c r="J281" s="15">
        <v>46254.361805555556</v>
      </c>
      <c r="K281" s="15">
        <v>46255.493055555555</v>
      </c>
      <c r="L281" s="15"/>
      <c r="M281">
        <v>3</v>
      </c>
      <c r="O281" t="s">
        <v>204</v>
      </c>
      <c r="P281" t="s">
        <v>631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</row>
    <row r="282" spans="1:32" x14ac:dyDescent="0.3">
      <c r="A282" t="s">
        <v>355</v>
      </c>
      <c r="B282" t="s">
        <v>45</v>
      </c>
      <c r="C282" t="s">
        <v>68</v>
      </c>
      <c r="D282" t="s">
        <v>314</v>
      </c>
      <c r="E282" t="s">
        <v>1045</v>
      </c>
      <c r="F282" s="15">
        <v>46253.545173611114</v>
      </c>
      <c r="G282" t="s">
        <v>413</v>
      </c>
      <c r="H282">
        <v>3</v>
      </c>
      <c r="I282" t="s">
        <v>1043</v>
      </c>
      <c r="J282" s="15">
        <v>46254.361805555556</v>
      </c>
      <c r="K282" s="15">
        <v>46255.493055555555</v>
      </c>
      <c r="L282" s="15"/>
      <c r="M282">
        <v>3</v>
      </c>
      <c r="O282" t="s">
        <v>204</v>
      </c>
      <c r="P282" t="s">
        <v>631</v>
      </c>
      <c r="S282" t="s">
        <v>363</v>
      </c>
      <c r="T282" t="s">
        <v>381</v>
      </c>
      <c r="U282" t="s">
        <v>242</v>
      </c>
      <c r="V282" t="s">
        <v>355</v>
      </c>
      <c r="W282" t="s">
        <v>382</v>
      </c>
      <c r="X282" t="s">
        <v>242</v>
      </c>
      <c r="AA282" t="s">
        <v>67</v>
      </c>
      <c r="AB282" t="s">
        <v>363</v>
      </c>
      <c r="AC282">
        <v>2100</v>
      </c>
      <c r="AD282" t="s">
        <v>220</v>
      </c>
      <c r="AE282">
        <v>1</v>
      </c>
    </row>
    <row r="283" spans="1:32" x14ac:dyDescent="0.3">
      <c r="A283" t="s">
        <v>355</v>
      </c>
      <c r="B283" t="s">
        <v>45</v>
      </c>
      <c r="C283" t="s">
        <v>68</v>
      </c>
      <c r="D283" t="s">
        <v>314</v>
      </c>
      <c r="E283" t="s">
        <v>1015</v>
      </c>
      <c r="F283" s="15">
        <v>46233.471192129633</v>
      </c>
      <c r="G283" t="s">
        <v>413</v>
      </c>
      <c r="H283">
        <v>3</v>
      </c>
      <c r="I283" t="s">
        <v>1016</v>
      </c>
      <c r="J283" s="15">
        <v>46233.615185185183</v>
      </c>
      <c r="K283" s="15">
        <v>46237.458333333336</v>
      </c>
      <c r="L283" s="15"/>
      <c r="M283">
        <v>3</v>
      </c>
      <c r="O283" t="s">
        <v>204</v>
      </c>
      <c r="P283" t="s">
        <v>631</v>
      </c>
      <c r="S283" t="s">
        <v>363</v>
      </c>
      <c r="T283" t="s">
        <v>381</v>
      </c>
      <c r="U283" t="s">
        <v>242</v>
      </c>
      <c r="V283" t="s">
        <v>355</v>
      </c>
      <c r="W283" t="s">
        <v>382</v>
      </c>
      <c r="X283" t="s">
        <v>242</v>
      </c>
      <c r="AA283" t="s">
        <v>67</v>
      </c>
      <c r="AB283" t="s">
        <v>363</v>
      </c>
      <c r="AC283">
        <v>2100</v>
      </c>
      <c r="AD283" t="s">
        <v>220</v>
      </c>
      <c r="AE283">
        <v>1</v>
      </c>
    </row>
    <row r="284" spans="1:32" x14ac:dyDescent="0.3">
      <c r="A284" t="s">
        <v>355</v>
      </c>
      <c r="B284" t="s">
        <v>45</v>
      </c>
      <c r="C284" t="s">
        <v>68</v>
      </c>
      <c r="D284" t="s">
        <v>314</v>
      </c>
      <c r="E284" t="s">
        <v>1017</v>
      </c>
      <c r="F284" s="15">
        <v>46233.470659722225</v>
      </c>
      <c r="G284" t="s">
        <v>413</v>
      </c>
      <c r="H284">
        <v>3</v>
      </c>
      <c r="I284" t="s">
        <v>1016</v>
      </c>
      <c r="J284" s="15">
        <v>46233.615185185183</v>
      </c>
      <c r="K284" s="15">
        <v>46237.458333333336</v>
      </c>
      <c r="L284" s="15"/>
      <c r="M284">
        <v>3</v>
      </c>
      <c r="O284" t="s">
        <v>204</v>
      </c>
      <c r="P284" t="s">
        <v>631</v>
      </c>
      <c r="S284" t="s">
        <v>363</v>
      </c>
      <c r="T284" t="s">
        <v>381</v>
      </c>
      <c r="U284" t="s">
        <v>242</v>
      </c>
      <c r="V284" t="s">
        <v>355</v>
      </c>
      <c r="W284" t="s">
        <v>382</v>
      </c>
      <c r="X284" t="s">
        <v>242</v>
      </c>
      <c r="AA284" t="s">
        <v>67</v>
      </c>
      <c r="AB284" t="s">
        <v>363</v>
      </c>
      <c r="AC284">
        <v>2100</v>
      </c>
      <c r="AD284" t="s">
        <v>220</v>
      </c>
      <c r="AE284">
        <v>1</v>
      </c>
    </row>
    <row r="285" spans="1:32" x14ac:dyDescent="0.3">
      <c r="A285" t="s">
        <v>355</v>
      </c>
      <c r="B285" t="s">
        <v>45</v>
      </c>
      <c r="C285" t="s">
        <v>68</v>
      </c>
      <c r="D285" t="s">
        <v>314</v>
      </c>
      <c r="E285" t="s">
        <v>1018</v>
      </c>
      <c r="F285" s="15">
        <v>46233.468287037038</v>
      </c>
      <c r="G285" t="s">
        <v>413</v>
      </c>
      <c r="H285">
        <v>3</v>
      </c>
      <c r="I285" t="s">
        <v>1016</v>
      </c>
      <c r="J285" s="15">
        <v>46233.615185185183</v>
      </c>
      <c r="K285" s="15">
        <v>46237.458333333336</v>
      </c>
      <c r="L285" s="15"/>
      <c r="M285">
        <v>3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355</v>
      </c>
      <c r="W285" t="s">
        <v>382</v>
      </c>
      <c r="X285" t="s">
        <v>242</v>
      </c>
      <c r="AA285" t="s">
        <v>67</v>
      </c>
      <c r="AB285" t="s">
        <v>363</v>
      </c>
      <c r="AC285">
        <v>2100</v>
      </c>
      <c r="AD285" t="s">
        <v>220</v>
      </c>
      <c r="AE285">
        <v>1</v>
      </c>
    </row>
    <row r="286" spans="1:32" x14ac:dyDescent="0.3">
      <c r="A286" t="s">
        <v>355</v>
      </c>
      <c r="B286" t="s">
        <v>45</v>
      </c>
      <c r="C286" t="s">
        <v>68</v>
      </c>
      <c r="D286" t="s">
        <v>314</v>
      </c>
      <c r="E286" t="s">
        <v>1072</v>
      </c>
      <c r="F286" s="15">
        <v>46225.582372685189</v>
      </c>
      <c r="G286" t="s">
        <v>413</v>
      </c>
      <c r="H286">
        <v>3</v>
      </c>
      <c r="I286" t="s">
        <v>1073</v>
      </c>
      <c r="J286" s="15">
        <v>46226.429560185185</v>
      </c>
      <c r="K286" s="15">
        <v>46231.455555555556</v>
      </c>
      <c r="L286" s="15"/>
      <c r="M286">
        <v>3</v>
      </c>
      <c r="O286" t="s">
        <v>204</v>
      </c>
      <c r="P286" t="s">
        <v>630</v>
      </c>
      <c r="S286" t="s">
        <v>363</v>
      </c>
      <c r="T286" t="s">
        <v>381</v>
      </c>
      <c r="U286" t="s">
        <v>242</v>
      </c>
      <c r="V286" t="s">
        <v>355</v>
      </c>
      <c r="W286" t="s">
        <v>382</v>
      </c>
      <c r="X286" t="s">
        <v>242</v>
      </c>
      <c r="Y286">
        <v>103</v>
      </c>
      <c r="AA286" t="s">
        <v>67</v>
      </c>
      <c r="AB286" t="s">
        <v>363</v>
      </c>
      <c r="AC286">
        <v>2100</v>
      </c>
      <c r="AD286" t="s">
        <v>220</v>
      </c>
      <c r="AE286">
        <v>1</v>
      </c>
      <c r="AF286">
        <v>1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1074</v>
      </c>
      <c r="F287" s="15">
        <v>46225.581944444442</v>
      </c>
      <c r="G287" t="s">
        <v>413</v>
      </c>
      <c r="H287">
        <v>1</v>
      </c>
      <c r="I287" t="s">
        <v>1073</v>
      </c>
      <c r="J287" s="15">
        <v>46226.429560185185</v>
      </c>
      <c r="K287" s="15">
        <v>46231.455555555556</v>
      </c>
      <c r="L287" s="15"/>
      <c r="M287">
        <v>1</v>
      </c>
      <c r="O287" t="s">
        <v>204</v>
      </c>
      <c r="P287" t="s">
        <v>630</v>
      </c>
      <c r="S287" t="s">
        <v>363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AA287" t="s">
        <v>67</v>
      </c>
      <c r="AB287" t="s">
        <v>363</v>
      </c>
      <c r="AC287">
        <v>2100</v>
      </c>
      <c r="AD287" t="s">
        <v>220</v>
      </c>
      <c r="AE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1075</v>
      </c>
      <c r="F288" s="15">
        <v>46225.581226851849</v>
      </c>
      <c r="G288" t="s">
        <v>413</v>
      </c>
      <c r="H288">
        <v>3</v>
      </c>
      <c r="I288" t="s">
        <v>1073</v>
      </c>
      <c r="J288" s="15">
        <v>46226.429560185185</v>
      </c>
      <c r="K288" s="15">
        <v>46231.455555555556</v>
      </c>
      <c r="L288" s="15"/>
      <c r="M288">
        <v>3</v>
      </c>
      <c r="O288" t="s">
        <v>204</v>
      </c>
      <c r="P288" t="s">
        <v>630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1076</v>
      </c>
      <c r="F289" s="15">
        <v>46225.358090277776</v>
      </c>
      <c r="G289" t="s">
        <v>420</v>
      </c>
      <c r="H289">
        <v>26</v>
      </c>
      <c r="I289" t="s">
        <v>1077</v>
      </c>
      <c r="J289" s="15">
        <v>46226.397361111114</v>
      </c>
      <c r="K289" s="15">
        <v>46227.5</v>
      </c>
      <c r="L289" s="15"/>
      <c r="M289">
        <v>26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2.6</v>
      </c>
      <c r="AF289">
        <v>1.23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1078</v>
      </c>
      <c r="F290" s="15">
        <v>46225.333067129628</v>
      </c>
      <c r="G290" t="s">
        <v>455</v>
      </c>
      <c r="H290">
        <v>8</v>
      </c>
      <c r="I290" t="s">
        <v>1079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204</v>
      </c>
      <c r="P290" t="s">
        <v>630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Y290">
        <v>103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1090</v>
      </c>
      <c r="F291" s="15">
        <v>46223.488009259258</v>
      </c>
      <c r="G291" t="s">
        <v>413</v>
      </c>
      <c r="H291">
        <v>2</v>
      </c>
      <c r="I291" t="s">
        <v>1091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204</v>
      </c>
      <c r="P291" t="s">
        <v>630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Y291">
        <v>103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1092</v>
      </c>
      <c r="F292" s="15">
        <v>46223.487222222226</v>
      </c>
      <c r="G292" t="s">
        <v>413</v>
      </c>
      <c r="H292">
        <v>1</v>
      </c>
      <c r="I292" t="s">
        <v>1091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204</v>
      </c>
      <c r="P292" t="s">
        <v>630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1082</v>
      </c>
      <c r="F293" s="15">
        <v>46225.339780092596</v>
      </c>
      <c r="G293" t="s">
        <v>420</v>
      </c>
      <c r="H293">
        <v>4</v>
      </c>
      <c r="I293" t="s">
        <v>1081</v>
      </c>
      <c r="J293" s="15">
        <v>46225.680555555555</v>
      </c>
      <c r="K293" s="15">
        <v>46227.5</v>
      </c>
      <c r="L293" s="15"/>
      <c r="M293">
        <v>4</v>
      </c>
      <c r="O293" t="s">
        <v>204</v>
      </c>
      <c r="P293" t="s">
        <v>631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1083</v>
      </c>
      <c r="F294" s="15">
        <v>46225.337905092594</v>
      </c>
      <c r="G294" t="s">
        <v>420</v>
      </c>
      <c r="H294">
        <v>2</v>
      </c>
      <c r="I294" t="s">
        <v>1081</v>
      </c>
      <c r="J294" s="15">
        <v>46225.680555555555</v>
      </c>
      <c r="K294" s="15">
        <v>46227.5</v>
      </c>
      <c r="L294" s="15"/>
      <c r="M294">
        <v>2</v>
      </c>
      <c r="O294" t="s">
        <v>204</v>
      </c>
      <c r="P294" t="s">
        <v>631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1084</v>
      </c>
      <c r="F295" s="15">
        <v>46225.337650462963</v>
      </c>
      <c r="G295" t="s">
        <v>420</v>
      </c>
      <c r="H295">
        <v>1</v>
      </c>
      <c r="I295" t="s">
        <v>1081</v>
      </c>
      <c r="J295" s="15">
        <v>46225.680555555555</v>
      </c>
      <c r="K295" s="15">
        <v>46227.5</v>
      </c>
      <c r="L295" s="15"/>
      <c r="M295">
        <v>1</v>
      </c>
      <c r="O295" t="s">
        <v>204</v>
      </c>
      <c r="P295" t="s">
        <v>631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1085</v>
      </c>
      <c r="F296" s="15">
        <v>46224.651469907411</v>
      </c>
      <c r="G296" t="s">
        <v>420</v>
      </c>
      <c r="H296">
        <v>16</v>
      </c>
      <c r="I296" t="s">
        <v>1086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204</v>
      </c>
      <c r="P296" t="s">
        <v>631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1.6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1087</v>
      </c>
      <c r="F297" s="15">
        <v>46224.65053240741</v>
      </c>
      <c r="G297" t="s">
        <v>420</v>
      </c>
      <c r="H297">
        <v>6</v>
      </c>
      <c r="I297" t="s">
        <v>1086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204</v>
      </c>
      <c r="P297" t="s">
        <v>631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AA297" t="s">
        <v>67</v>
      </c>
      <c r="AB297" t="s">
        <v>363</v>
      </c>
      <c r="AC297">
        <v>2100</v>
      </c>
      <c r="AD297" t="s">
        <v>220</v>
      </c>
      <c r="AE297">
        <v>1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1080</v>
      </c>
      <c r="F298" s="15">
        <v>46225.340196759258</v>
      </c>
      <c r="G298" t="s">
        <v>420</v>
      </c>
      <c r="H298">
        <v>3</v>
      </c>
      <c r="I298" t="s">
        <v>1081</v>
      </c>
      <c r="J298" s="15">
        <v>46225.680555555555</v>
      </c>
      <c r="K298" s="15">
        <v>46227.5</v>
      </c>
      <c r="L298" s="15"/>
      <c r="M298">
        <v>3</v>
      </c>
      <c r="O298" t="s">
        <v>204</v>
      </c>
      <c r="P298" t="s">
        <v>631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1088</v>
      </c>
      <c r="F299" s="15">
        <v>46225.340752314813</v>
      </c>
      <c r="G299" t="s">
        <v>420</v>
      </c>
      <c r="H299">
        <v>3</v>
      </c>
      <c r="I299" t="s">
        <v>1081</v>
      </c>
      <c r="J299" s="15">
        <v>46225.680555555555</v>
      </c>
      <c r="K299" s="15">
        <v>46227.5</v>
      </c>
      <c r="L299" s="15"/>
      <c r="M299">
        <v>3</v>
      </c>
      <c r="O299" t="s">
        <v>204</v>
      </c>
      <c r="P299" t="s">
        <v>631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63</v>
      </c>
      <c r="C300" t="s">
        <v>95</v>
      </c>
      <c r="D300" t="s">
        <v>314</v>
      </c>
      <c r="E300" t="s">
        <v>968</v>
      </c>
      <c r="F300" s="15">
        <v>46230.561921296299</v>
      </c>
      <c r="G300" t="s">
        <v>415</v>
      </c>
      <c r="H300">
        <v>1</v>
      </c>
      <c r="I300" t="s">
        <v>969</v>
      </c>
      <c r="J300" s="15">
        <v>46231.383333333331</v>
      </c>
      <c r="K300" s="15">
        <v>46237.474999999999</v>
      </c>
      <c r="L300" s="15"/>
      <c r="M300">
        <v>1</v>
      </c>
      <c r="O300" t="s">
        <v>204</v>
      </c>
      <c r="P300" t="s">
        <v>631</v>
      </c>
      <c r="S300" t="s">
        <v>363</v>
      </c>
      <c r="T300" t="s">
        <v>381</v>
      </c>
      <c r="U300" t="s">
        <v>242</v>
      </c>
      <c r="V300" t="s">
        <v>7</v>
      </c>
      <c r="W300" t="s">
        <v>7</v>
      </c>
      <c r="X300" t="s">
        <v>7</v>
      </c>
      <c r="AA300" t="s">
        <v>96</v>
      </c>
      <c r="AB300" t="s">
        <v>363</v>
      </c>
      <c r="AC300">
        <v>2100</v>
      </c>
      <c r="AD300" t="s">
        <v>228</v>
      </c>
      <c r="AE300">
        <v>1</v>
      </c>
      <c r="AF300">
        <v>24.7</v>
      </c>
    </row>
    <row r="301" spans="1:32" x14ac:dyDescent="0.3">
      <c r="A301" t="s">
        <v>355</v>
      </c>
      <c r="B301" t="s">
        <v>57</v>
      </c>
      <c r="C301" t="s">
        <v>117</v>
      </c>
      <c r="D301" t="s">
        <v>314</v>
      </c>
      <c r="E301" t="s">
        <v>968</v>
      </c>
      <c r="F301" s="15">
        <v>46230.561921296299</v>
      </c>
      <c r="G301" t="s">
        <v>415</v>
      </c>
      <c r="H301">
        <v>1</v>
      </c>
      <c r="I301" t="s">
        <v>969</v>
      </c>
      <c r="J301" s="15">
        <v>46231.383333333331</v>
      </c>
      <c r="K301" s="15">
        <v>46237.474999999999</v>
      </c>
      <c r="L301" s="15"/>
      <c r="M301">
        <v>1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7</v>
      </c>
      <c r="W301" t="s">
        <v>7</v>
      </c>
      <c r="X301" t="s">
        <v>7</v>
      </c>
      <c r="AA301" t="s">
        <v>127</v>
      </c>
      <c r="AB301" t="s">
        <v>363</v>
      </c>
      <c r="AC301">
        <v>2100</v>
      </c>
      <c r="AD301" t="s">
        <v>236</v>
      </c>
      <c r="AE301">
        <v>1</v>
      </c>
    </row>
    <row r="302" spans="1:32" x14ac:dyDescent="0.3">
      <c r="A302" t="s">
        <v>355</v>
      </c>
      <c r="B302" t="s">
        <v>282</v>
      </c>
      <c r="C302" t="s">
        <v>195</v>
      </c>
      <c r="D302" t="s">
        <v>314</v>
      </c>
      <c r="E302" t="s">
        <v>968</v>
      </c>
      <c r="F302" s="15">
        <v>46230.561921296299</v>
      </c>
      <c r="G302" t="s">
        <v>415</v>
      </c>
      <c r="H302">
        <v>245</v>
      </c>
      <c r="I302" t="s">
        <v>969</v>
      </c>
      <c r="J302" s="15">
        <v>46231.383333333331</v>
      </c>
      <c r="K302" s="15">
        <v>46237.474999999999</v>
      </c>
      <c r="L302" s="15"/>
      <c r="M302">
        <v>245</v>
      </c>
      <c r="O302" t="s">
        <v>204</v>
      </c>
      <c r="P302" t="s">
        <v>630</v>
      </c>
      <c r="S302" t="s">
        <v>363</v>
      </c>
      <c r="T302" t="s">
        <v>381</v>
      </c>
      <c r="U302" t="s">
        <v>242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363</v>
      </c>
      <c r="AC302">
        <v>2100</v>
      </c>
      <c r="AD302" t="s">
        <v>235</v>
      </c>
      <c r="AE302">
        <v>245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1093</v>
      </c>
      <c r="F303" s="15">
        <v>46230.441238425927</v>
      </c>
      <c r="G303" t="s">
        <v>413</v>
      </c>
      <c r="H303">
        <v>3</v>
      </c>
      <c r="I303" t="s">
        <v>1094</v>
      </c>
      <c r="J303" s="15">
        <v>46230.705555555556</v>
      </c>
      <c r="K303" s="15">
        <v>46231.431944444441</v>
      </c>
      <c r="L303" s="15"/>
      <c r="M303">
        <v>3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Y303">
        <v>103</v>
      </c>
      <c r="AA303" t="s">
        <v>67</v>
      </c>
      <c r="AB303" t="s">
        <v>363</v>
      </c>
      <c r="AC303">
        <v>2100</v>
      </c>
      <c r="AD303" t="s">
        <v>220</v>
      </c>
      <c r="AE303">
        <v>1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1095</v>
      </c>
      <c r="F304" s="15">
        <v>46230.439814814818</v>
      </c>
      <c r="G304" t="s">
        <v>413</v>
      </c>
      <c r="H304">
        <v>4</v>
      </c>
      <c r="I304" t="s">
        <v>1094</v>
      </c>
      <c r="J304" s="15">
        <v>46230.705555555556</v>
      </c>
      <c r="K304" s="15">
        <v>46231.431944444441</v>
      </c>
      <c r="L304" s="15"/>
      <c r="M304">
        <v>4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</v>
      </c>
    </row>
    <row r="305" spans="1:32" x14ac:dyDescent="0.3">
      <c r="A305" t="s">
        <v>355</v>
      </c>
      <c r="B305" t="s">
        <v>43</v>
      </c>
      <c r="C305" t="s">
        <v>105</v>
      </c>
      <c r="D305" t="s">
        <v>314</v>
      </c>
      <c r="E305" t="s">
        <v>1165</v>
      </c>
      <c r="F305" s="15">
        <v>46226.43414351852</v>
      </c>
      <c r="G305" t="s">
        <v>449</v>
      </c>
      <c r="H305">
        <v>1</v>
      </c>
      <c r="I305" t="s">
        <v>1166</v>
      </c>
      <c r="J305" s="15">
        <v>46226.474999999999</v>
      </c>
      <c r="K305" s="15">
        <v>46231.455555555556</v>
      </c>
      <c r="L305" s="15"/>
      <c r="M305">
        <v>1</v>
      </c>
      <c r="O305" t="s">
        <v>204</v>
      </c>
      <c r="P305" t="s">
        <v>630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1089</v>
      </c>
      <c r="F306" s="15">
        <v>46225.341481481482</v>
      </c>
      <c r="G306" t="s">
        <v>420</v>
      </c>
      <c r="H306">
        <v>11</v>
      </c>
      <c r="I306" t="s">
        <v>1081</v>
      </c>
      <c r="J306" s="15">
        <v>46225.680555555555</v>
      </c>
      <c r="K306" s="15">
        <v>46227.5</v>
      </c>
      <c r="L306" s="15"/>
      <c r="M306">
        <v>11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1.1000000000000001</v>
      </c>
    </row>
    <row r="307" spans="1:32" x14ac:dyDescent="0.3">
      <c r="A307" t="s">
        <v>355</v>
      </c>
      <c r="B307" t="s">
        <v>45</v>
      </c>
      <c r="C307" t="s">
        <v>68</v>
      </c>
      <c r="D307" t="s">
        <v>314</v>
      </c>
      <c r="E307" t="s">
        <v>1058</v>
      </c>
      <c r="F307" s="15">
        <v>46244.522743055553</v>
      </c>
      <c r="G307" t="s">
        <v>436</v>
      </c>
      <c r="H307">
        <v>6</v>
      </c>
      <c r="I307" t="s">
        <v>1059</v>
      </c>
      <c r="J307" s="15">
        <v>46244.706250000003</v>
      </c>
      <c r="K307" s="15">
        <v>46247.409722222219</v>
      </c>
      <c r="L307" s="15"/>
      <c r="M307">
        <v>6</v>
      </c>
      <c r="O307" t="s">
        <v>204</v>
      </c>
      <c r="P307" t="s">
        <v>630</v>
      </c>
      <c r="S307" t="s">
        <v>368</v>
      </c>
      <c r="T307" t="s">
        <v>383</v>
      </c>
      <c r="U307" t="s">
        <v>242</v>
      </c>
      <c r="V307" t="s">
        <v>355</v>
      </c>
      <c r="W307" t="s">
        <v>382</v>
      </c>
      <c r="X307" t="s">
        <v>242</v>
      </c>
      <c r="Y307">
        <v>0</v>
      </c>
      <c r="AA307" t="s">
        <v>67</v>
      </c>
      <c r="AB307" t="s">
        <v>368</v>
      </c>
      <c r="AC307">
        <v>1050</v>
      </c>
      <c r="AD307" t="s">
        <v>220</v>
      </c>
      <c r="AE307">
        <v>1</v>
      </c>
      <c r="AF307">
        <v>1</v>
      </c>
    </row>
    <row r="308" spans="1:32" x14ac:dyDescent="0.3">
      <c r="A308" t="s">
        <v>355</v>
      </c>
      <c r="B308" t="s">
        <v>51</v>
      </c>
      <c r="C308" t="s">
        <v>261</v>
      </c>
      <c r="D308" t="s">
        <v>314</v>
      </c>
      <c r="E308" t="s">
        <v>1070</v>
      </c>
      <c r="F308" s="15">
        <v>46247.655405092592</v>
      </c>
      <c r="G308" t="s">
        <v>436</v>
      </c>
      <c r="H308">
        <v>120</v>
      </c>
      <c r="I308" t="s">
        <v>1071</v>
      </c>
      <c r="J308" s="15">
        <v>46247.70208333333</v>
      </c>
      <c r="K308" s="15">
        <v>46253.604166666664</v>
      </c>
      <c r="L308" s="15"/>
      <c r="M308">
        <v>120</v>
      </c>
      <c r="O308" t="s">
        <v>204</v>
      </c>
      <c r="P308" t="s">
        <v>630</v>
      </c>
      <c r="S308" t="s">
        <v>368</v>
      </c>
      <c r="T308" t="s">
        <v>383</v>
      </c>
      <c r="U308" t="s">
        <v>242</v>
      </c>
      <c r="V308" t="s">
        <v>7</v>
      </c>
      <c r="W308" t="s">
        <v>7</v>
      </c>
      <c r="X308" t="s">
        <v>7</v>
      </c>
      <c r="AA308" t="s">
        <v>241</v>
      </c>
      <c r="AB308" t="s">
        <v>368</v>
      </c>
      <c r="AC308">
        <v>1050</v>
      </c>
      <c r="AD308" t="s">
        <v>7</v>
      </c>
      <c r="AF308">
        <v>0</v>
      </c>
    </row>
    <row r="309" spans="1:32" x14ac:dyDescent="0.3">
      <c r="A309" t="s">
        <v>355</v>
      </c>
      <c r="B309" t="s">
        <v>45</v>
      </c>
      <c r="C309" t="s">
        <v>68</v>
      </c>
      <c r="D309" t="s">
        <v>314</v>
      </c>
      <c r="E309" t="s">
        <v>1060</v>
      </c>
      <c r="F309" s="15">
        <v>46252.385625000003</v>
      </c>
      <c r="G309" t="s">
        <v>427</v>
      </c>
      <c r="H309">
        <v>45</v>
      </c>
      <c r="I309" t="s">
        <v>1061</v>
      </c>
      <c r="J309" s="15">
        <v>46252.684027777781</v>
      </c>
      <c r="K309" s="15">
        <v>46254.560416666667</v>
      </c>
      <c r="L309" s="15"/>
      <c r="M309">
        <v>45</v>
      </c>
      <c r="O309" t="s">
        <v>204</v>
      </c>
      <c r="P309" t="s">
        <v>630</v>
      </c>
      <c r="S309" t="s">
        <v>368</v>
      </c>
      <c r="T309" t="s">
        <v>383</v>
      </c>
      <c r="U309" t="s">
        <v>242</v>
      </c>
      <c r="V309" t="s">
        <v>355</v>
      </c>
      <c r="W309" t="s">
        <v>382</v>
      </c>
      <c r="X309" t="s">
        <v>242</v>
      </c>
      <c r="Y309">
        <v>0</v>
      </c>
      <c r="AA309" t="s">
        <v>67</v>
      </c>
      <c r="AB309" t="s">
        <v>368</v>
      </c>
      <c r="AC309">
        <v>1050</v>
      </c>
      <c r="AD309" t="s">
        <v>220</v>
      </c>
      <c r="AE309">
        <v>4.5</v>
      </c>
      <c r="AF309">
        <v>1</v>
      </c>
    </row>
    <row r="310" spans="1:32" x14ac:dyDescent="0.3">
      <c r="A310" t="s">
        <v>355</v>
      </c>
      <c r="B310" t="s">
        <v>45</v>
      </c>
      <c r="C310" t="s">
        <v>68</v>
      </c>
      <c r="D310" t="s">
        <v>314</v>
      </c>
      <c r="E310" t="s">
        <v>1062</v>
      </c>
      <c r="F310" s="15">
        <v>46251.574641203704</v>
      </c>
      <c r="G310" t="s">
        <v>436</v>
      </c>
      <c r="H310">
        <v>15</v>
      </c>
      <c r="I310" t="s">
        <v>1063</v>
      </c>
      <c r="J310" s="15">
        <v>46252.347222222219</v>
      </c>
      <c r="K310" s="15">
        <v>46253.486111111109</v>
      </c>
      <c r="L310" s="15"/>
      <c r="M310">
        <v>15</v>
      </c>
      <c r="O310" t="s">
        <v>204</v>
      </c>
      <c r="P310" t="s">
        <v>630</v>
      </c>
      <c r="S310" t="s">
        <v>368</v>
      </c>
      <c r="T310" t="s">
        <v>383</v>
      </c>
      <c r="U310" t="s">
        <v>242</v>
      </c>
      <c r="V310" t="s">
        <v>355</v>
      </c>
      <c r="W310" t="s">
        <v>382</v>
      </c>
      <c r="X310" t="s">
        <v>242</v>
      </c>
      <c r="AA310" t="s">
        <v>67</v>
      </c>
      <c r="AB310" t="s">
        <v>368</v>
      </c>
      <c r="AC310">
        <v>1050</v>
      </c>
      <c r="AD310" t="s">
        <v>220</v>
      </c>
      <c r="AE310">
        <v>1.5</v>
      </c>
      <c r="AF310">
        <v>1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1064</v>
      </c>
      <c r="F311" s="15">
        <v>46224.403738425928</v>
      </c>
      <c r="G311" t="s">
        <v>427</v>
      </c>
      <c r="H311">
        <v>50</v>
      </c>
      <c r="I311" t="s">
        <v>1065</v>
      </c>
      <c r="J311" s="15">
        <v>46224.678472222222</v>
      </c>
      <c r="K311" s="15">
        <v>46227.503472222219</v>
      </c>
      <c r="L311" s="15"/>
      <c r="M311">
        <v>50</v>
      </c>
      <c r="O311" t="s">
        <v>204</v>
      </c>
      <c r="P311" t="s">
        <v>630</v>
      </c>
      <c r="S311" t="s">
        <v>368</v>
      </c>
      <c r="T311" t="s">
        <v>383</v>
      </c>
      <c r="U311" t="s">
        <v>242</v>
      </c>
      <c r="V311" t="s">
        <v>355</v>
      </c>
      <c r="W311" t="s">
        <v>382</v>
      </c>
      <c r="X311" t="s">
        <v>242</v>
      </c>
      <c r="Y311">
        <v>0</v>
      </c>
      <c r="AA311" t="s">
        <v>67</v>
      </c>
      <c r="AB311" t="s">
        <v>368</v>
      </c>
      <c r="AC311">
        <v>1050</v>
      </c>
      <c r="AD311" t="s">
        <v>220</v>
      </c>
      <c r="AE311">
        <v>5</v>
      </c>
      <c r="AF311">
        <v>1</v>
      </c>
    </row>
    <row r="312" spans="1:32" x14ac:dyDescent="0.3">
      <c r="A312" t="s">
        <v>355</v>
      </c>
      <c r="B312" t="s">
        <v>45</v>
      </c>
      <c r="C312" t="s">
        <v>68</v>
      </c>
      <c r="D312" t="s">
        <v>314</v>
      </c>
      <c r="E312" t="s">
        <v>1066</v>
      </c>
      <c r="F312" s="15">
        <v>46230.325821759259</v>
      </c>
      <c r="G312" t="s">
        <v>436</v>
      </c>
      <c r="H312">
        <v>22</v>
      </c>
      <c r="I312" t="s">
        <v>1067</v>
      </c>
      <c r="J312" s="15">
        <v>46230.419444444444</v>
      </c>
      <c r="K312" s="15">
        <v>46232.520833333336</v>
      </c>
      <c r="L312" s="15"/>
      <c r="M312">
        <v>22</v>
      </c>
      <c r="O312" t="s">
        <v>204</v>
      </c>
      <c r="P312" t="s">
        <v>630</v>
      </c>
      <c r="S312" t="s">
        <v>368</v>
      </c>
      <c r="T312" t="s">
        <v>383</v>
      </c>
      <c r="U312" t="s">
        <v>242</v>
      </c>
      <c r="V312" t="s">
        <v>355</v>
      </c>
      <c r="W312" t="s">
        <v>382</v>
      </c>
      <c r="X312" t="s">
        <v>242</v>
      </c>
      <c r="Y312">
        <v>0</v>
      </c>
      <c r="AA312" t="s">
        <v>67</v>
      </c>
      <c r="AB312" t="s">
        <v>368</v>
      </c>
      <c r="AC312">
        <v>1050</v>
      </c>
      <c r="AD312" t="s">
        <v>220</v>
      </c>
      <c r="AE312">
        <v>2.2000000000000002</v>
      </c>
      <c r="AF312">
        <v>1</v>
      </c>
    </row>
    <row r="313" spans="1:32" x14ac:dyDescent="0.3">
      <c r="A313" t="s">
        <v>355</v>
      </c>
      <c r="B313" t="s">
        <v>48</v>
      </c>
      <c r="C313" t="s">
        <v>68</v>
      </c>
      <c r="D313" t="s">
        <v>314</v>
      </c>
      <c r="E313" t="s">
        <v>1118</v>
      </c>
      <c r="F313" s="15">
        <v>46226.544976851852</v>
      </c>
      <c r="G313" t="s">
        <v>427</v>
      </c>
      <c r="H313">
        <v>1</v>
      </c>
      <c r="I313" t="s">
        <v>1119</v>
      </c>
      <c r="J313" s="15">
        <v>46227.467361111114</v>
      </c>
      <c r="K313" s="15">
        <v>46230.449305555558</v>
      </c>
      <c r="L313" s="15"/>
      <c r="M313">
        <v>1</v>
      </c>
      <c r="O313" t="s">
        <v>204</v>
      </c>
      <c r="P313" t="s">
        <v>631</v>
      </c>
      <c r="S313" t="s">
        <v>368</v>
      </c>
      <c r="T313" t="s">
        <v>383</v>
      </c>
      <c r="U313" t="s">
        <v>242</v>
      </c>
      <c r="V313" t="s">
        <v>355</v>
      </c>
      <c r="W313" t="s">
        <v>382</v>
      </c>
      <c r="X313" t="s">
        <v>242</v>
      </c>
      <c r="Y313">
        <v>0</v>
      </c>
      <c r="AA313" t="s">
        <v>90</v>
      </c>
      <c r="AB313" t="s">
        <v>368</v>
      </c>
      <c r="AC313">
        <v>1050</v>
      </c>
      <c r="AD313" t="s">
        <v>220</v>
      </c>
      <c r="AE313">
        <v>1</v>
      </c>
      <c r="AF313">
        <v>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1321</v>
      </c>
      <c r="F314" s="15">
        <v>46224.647638888891</v>
      </c>
      <c r="G314" t="s">
        <v>428</v>
      </c>
      <c r="H314">
        <v>1</v>
      </c>
      <c r="I314" t="s">
        <v>1322</v>
      </c>
      <c r="J314" s="15">
        <v>46225.434756944444</v>
      </c>
      <c r="K314" s="15">
        <v>46226.447916666664</v>
      </c>
      <c r="L314" s="15"/>
      <c r="M314">
        <v>1</v>
      </c>
      <c r="O314" t="s">
        <v>204</v>
      </c>
      <c r="P314" t="s">
        <v>631</v>
      </c>
      <c r="S314" t="s">
        <v>362</v>
      </c>
      <c r="T314" t="s">
        <v>380</v>
      </c>
      <c r="U314" t="s">
        <v>290</v>
      </c>
      <c r="V314" t="s">
        <v>355</v>
      </c>
      <c r="W314" t="s">
        <v>382</v>
      </c>
      <c r="X314" t="s">
        <v>242</v>
      </c>
      <c r="Y314">
        <v>76</v>
      </c>
      <c r="AA314" t="s">
        <v>67</v>
      </c>
      <c r="AB314" t="s">
        <v>362</v>
      </c>
      <c r="AD314" t="s">
        <v>220</v>
      </c>
      <c r="AE314">
        <v>1</v>
      </c>
      <c r="AF314">
        <v>1</v>
      </c>
    </row>
    <row r="315" spans="1:32" x14ac:dyDescent="0.3">
      <c r="A315" t="s">
        <v>355</v>
      </c>
      <c r="B315" t="s">
        <v>63</v>
      </c>
      <c r="C315" t="s">
        <v>95</v>
      </c>
      <c r="D315" t="s">
        <v>314</v>
      </c>
      <c r="E315" t="s">
        <v>1325</v>
      </c>
      <c r="F315" s="15">
        <v>46241.647488425922</v>
      </c>
      <c r="G315" t="s">
        <v>415</v>
      </c>
      <c r="H315">
        <v>1</v>
      </c>
      <c r="I315" t="s">
        <v>1326</v>
      </c>
      <c r="J315" s="15">
        <v>46244.369074074071</v>
      </c>
      <c r="K315" s="15">
        <v>46247.349988425929</v>
      </c>
      <c r="L315" s="15"/>
      <c r="M315">
        <v>1</v>
      </c>
      <c r="O315" t="s">
        <v>204</v>
      </c>
      <c r="P315" t="s">
        <v>631</v>
      </c>
      <c r="S315" t="s">
        <v>363</v>
      </c>
      <c r="T315" t="s">
        <v>381</v>
      </c>
      <c r="U315" t="s">
        <v>242</v>
      </c>
      <c r="V315" t="s">
        <v>7</v>
      </c>
      <c r="W315" t="s">
        <v>7</v>
      </c>
      <c r="X315" t="s">
        <v>7</v>
      </c>
      <c r="AA315" t="s">
        <v>96</v>
      </c>
      <c r="AB315" t="s">
        <v>363</v>
      </c>
      <c r="AC315">
        <v>2100</v>
      </c>
      <c r="AD315" t="s">
        <v>228</v>
      </c>
      <c r="AE315">
        <v>1</v>
      </c>
      <c r="AF315">
        <v>34.200000000000003</v>
      </c>
    </row>
    <row r="316" spans="1:32" x14ac:dyDescent="0.3">
      <c r="A316" t="s">
        <v>355</v>
      </c>
      <c r="B316" t="s">
        <v>57</v>
      </c>
      <c r="C316" t="s">
        <v>117</v>
      </c>
      <c r="D316" t="s">
        <v>314</v>
      </c>
      <c r="E316" t="s">
        <v>1325</v>
      </c>
      <c r="F316" s="15">
        <v>46241.647488425922</v>
      </c>
      <c r="G316" t="s">
        <v>415</v>
      </c>
      <c r="H316">
        <v>1</v>
      </c>
      <c r="I316" t="s">
        <v>1326</v>
      </c>
      <c r="J316" s="15">
        <v>46244.369074074071</v>
      </c>
      <c r="K316" s="15">
        <v>46247.349988425929</v>
      </c>
      <c r="L316" s="15"/>
      <c r="M316">
        <v>1</v>
      </c>
      <c r="O316" t="s">
        <v>204</v>
      </c>
      <c r="P316" t="s">
        <v>631</v>
      </c>
      <c r="S316" t="s">
        <v>363</v>
      </c>
      <c r="T316" t="s">
        <v>381</v>
      </c>
      <c r="U316" t="s">
        <v>242</v>
      </c>
      <c r="V316" t="s">
        <v>7</v>
      </c>
      <c r="W316" t="s">
        <v>7</v>
      </c>
      <c r="X316" t="s">
        <v>7</v>
      </c>
      <c r="AA316" t="s">
        <v>127</v>
      </c>
      <c r="AB316" t="s">
        <v>363</v>
      </c>
      <c r="AC316">
        <v>2100</v>
      </c>
      <c r="AD316" t="s">
        <v>236</v>
      </c>
      <c r="AE316">
        <v>1</v>
      </c>
    </row>
    <row r="317" spans="1:32" x14ac:dyDescent="0.3">
      <c r="A317" t="s">
        <v>355</v>
      </c>
      <c r="B317" t="s">
        <v>48</v>
      </c>
      <c r="C317" t="s">
        <v>68</v>
      </c>
      <c r="D317" t="s">
        <v>314</v>
      </c>
      <c r="E317" t="s">
        <v>482</v>
      </c>
      <c r="F317" s="15">
        <v>46216.601365740738</v>
      </c>
      <c r="G317" t="s">
        <v>420</v>
      </c>
      <c r="H317">
        <v>1</v>
      </c>
      <c r="I317" t="s">
        <v>1245</v>
      </c>
      <c r="J317" s="15">
        <v>46220.410416666666</v>
      </c>
      <c r="K317" s="15">
        <v>46223.497916666667</v>
      </c>
      <c r="L317" s="15"/>
      <c r="M317">
        <v>1</v>
      </c>
      <c r="O317" t="s">
        <v>204</v>
      </c>
      <c r="P317" t="s">
        <v>630</v>
      </c>
      <c r="S317" t="s">
        <v>364</v>
      </c>
      <c r="T317" t="s">
        <v>382</v>
      </c>
      <c r="U317" t="s">
        <v>242</v>
      </c>
      <c r="V317" t="s">
        <v>355</v>
      </c>
      <c r="W317" t="s">
        <v>382</v>
      </c>
      <c r="X317" t="s">
        <v>242</v>
      </c>
      <c r="Y317">
        <v>0</v>
      </c>
      <c r="AA317" t="s">
        <v>90</v>
      </c>
      <c r="AB317" t="s">
        <v>364</v>
      </c>
      <c r="AC317">
        <v>50</v>
      </c>
      <c r="AD317" t="s">
        <v>220</v>
      </c>
      <c r="AE317">
        <v>1</v>
      </c>
      <c r="AF317">
        <v>1</v>
      </c>
    </row>
    <row r="318" spans="1:32" x14ac:dyDescent="0.3">
      <c r="A318" t="s">
        <v>355</v>
      </c>
      <c r="B318" t="s">
        <v>57</v>
      </c>
      <c r="C318" t="s">
        <v>117</v>
      </c>
      <c r="D318" t="s">
        <v>314</v>
      </c>
      <c r="E318" t="s">
        <v>483</v>
      </c>
      <c r="F318" s="15">
        <v>46217.60359953704</v>
      </c>
      <c r="G318" t="s">
        <v>474</v>
      </c>
      <c r="H318">
        <v>13</v>
      </c>
      <c r="I318" t="s">
        <v>1244</v>
      </c>
      <c r="J318" s="15">
        <v>46237.518055555556</v>
      </c>
      <c r="K318" s="15">
        <v>46239.647916666669</v>
      </c>
      <c r="L318" s="15"/>
      <c r="M318">
        <v>13</v>
      </c>
      <c r="O318" t="s">
        <v>204</v>
      </c>
      <c r="P318" t="s">
        <v>631</v>
      </c>
      <c r="S318" t="s">
        <v>367</v>
      </c>
      <c r="T318" t="s">
        <v>382</v>
      </c>
      <c r="U318" t="s">
        <v>242</v>
      </c>
      <c r="V318" t="s">
        <v>7</v>
      </c>
      <c r="W318" t="s">
        <v>7</v>
      </c>
      <c r="X318" t="s">
        <v>7</v>
      </c>
      <c r="AA318" t="s">
        <v>127</v>
      </c>
      <c r="AB318" t="s">
        <v>367</v>
      </c>
      <c r="AC318">
        <v>101</v>
      </c>
      <c r="AD318" t="s">
        <v>236</v>
      </c>
      <c r="AE318">
        <v>1.3</v>
      </c>
    </row>
    <row r="319" spans="1:32" x14ac:dyDescent="0.3">
      <c r="A319" t="s">
        <v>355</v>
      </c>
      <c r="B319" t="s">
        <v>284</v>
      </c>
      <c r="C319" t="s">
        <v>85</v>
      </c>
      <c r="D319" t="s">
        <v>314</v>
      </c>
      <c r="E319" t="s">
        <v>483</v>
      </c>
      <c r="F319" s="15">
        <v>46217.60359953704</v>
      </c>
      <c r="G319" t="s">
        <v>474</v>
      </c>
      <c r="H319">
        <v>1</v>
      </c>
      <c r="I319" t="s">
        <v>1211</v>
      </c>
      <c r="J319" s="15">
        <v>46220.352083333331</v>
      </c>
      <c r="K319" s="15">
        <v>46227.702777777777</v>
      </c>
      <c r="L319" s="15"/>
      <c r="M319">
        <v>1</v>
      </c>
      <c r="O319" t="s">
        <v>627</v>
      </c>
      <c r="S319" t="s">
        <v>367</v>
      </c>
      <c r="T319" t="s">
        <v>382</v>
      </c>
      <c r="U319" t="s">
        <v>242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367</v>
      </c>
      <c r="AC319">
        <v>101</v>
      </c>
      <c r="AD319" t="s">
        <v>234</v>
      </c>
      <c r="AE319">
        <v>1</v>
      </c>
    </row>
    <row r="320" spans="1:32" x14ac:dyDescent="0.3">
      <c r="A320" t="s">
        <v>355</v>
      </c>
      <c r="B320" t="s">
        <v>282</v>
      </c>
      <c r="C320" t="s">
        <v>195</v>
      </c>
      <c r="D320" t="s">
        <v>314</v>
      </c>
      <c r="E320" t="s">
        <v>1325</v>
      </c>
      <c r="F320" s="15">
        <v>46241.647488425922</v>
      </c>
      <c r="G320" t="s">
        <v>415</v>
      </c>
      <c r="H320">
        <v>340</v>
      </c>
      <c r="I320" t="s">
        <v>1326</v>
      </c>
      <c r="J320" s="15">
        <v>46244.369074074071</v>
      </c>
      <c r="K320" s="15">
        <v>46247.349988425929</v>
      </c>
      <c r="L320" s="15"/>
      <c r="M320">
        <v>340</v>
      </c>
      <c r="O320" t="s">
        <v>204</v>
      </c>
      <c r="P320" t="s">
        <v>631</v>
      </c>
      <c r="S320" t="s">
        <v>363</v>
      </c>
      <c r="T320" t="s">
        <v>381</v>
      </c>
      <c r="U320" t="s">
        <v>242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363</v>
      </c>
      <c r="AC320">
        <v>2100</v>
      </c>
      <c r="AD320" t="s">
        <v>235</v>
      </c>
      <c r="AE320">
        <v>340</v>
      </c>
    </row>
    <row r="321" spans="1:31" x14ac:dyDescent="0.3">
      <c r="A321" t="s">
        <v>355</v>
      </c>
      <c r="B321" t="s">
        <v>48</v>
      </c>
      <c r="C321" t="s">
        <v>68</v>
      </c>
      <c r="D321" t="s">
        <v>314</v>
      </c>
      <c r="E321" t="s">
        <v>1329</v>
      </c>
      <c r="F321" s="15">
        <v>46241.31753472222</v>
      </c>
      <c r="G321" t="s">
        <v>419</v>
      </c>
      <c r="H321">
        <v>2</v>
      </c>
      <c r="I321" t="s">
        <v>1330</v>
      </c>
      <c r="J321" s="15">
        <v>46241.34952546296</v>
      </c>
      <c r="K321" s="15">
        <v>46244.479166666664</v>
      </c>
      <c r="L321" s="15"/>
      <c r="M321">
        <v>2</v>
      </c>
      <c r="O321" t="s">
        <v>204</v>
      </c>
      <c r="P321" t="s">
        <v>630</v>
      </c>
      <c r="S321" t="s">
        <v>367</v>
      </c>
      <c r="T321" t="s">
        <v>382</v>
      </c>
      <c r="U321" t="s">
        <v>242</v>
      </c>
      <c r="V321" t="s">
        <v>355</v>
      </c>
      <c r="W321" t="s">
        <v>382</v>
      </c>
      <c r="X321" t="s">
        <v>242</v>
      </c>
      <c r="AA321" t="s">
        <v>90</v>
      </c>
      <c r="AB321" t="s">
        <v>367</v>
      </c>
      <c r="AC321">
        <v>101</v>
      </c>
      <c r="AD321" t="s">
        <v>220</v>
      </c>
      <c r="AE321">
        <v>1</v>
      </c>
    </row>
    <row r="322" spans="1:31" x14ac:dyDescent="0.3">
      <c r="A322" t="s">
        <v>355</v>
      </c>
      <c r="B322" t="s">
        <v>63</v>
      </c>
      <c r="C322" t="s">
        <v>95</v>
      </c>
      <c r="D322" t="s">
        <v>314</v>
      </c>
      <c r="E322" t="s">
        <v>1915</v>
      </c>
      <c r="F322" s="15">
        <v>46239.716504629629</v>
      </c>
      <c r="G322" t="s">
        <v>420</v>
      </c>
      <c r="H322">
        <v>1</v>
      </c>
      <c r="I322" t="s">
        <v>1916</v>
      </c>
      <c r="J322" s="15">
        <v>46240.376805555556</v>
      </c>
      <c r="K322" s="15">
        <v>46246.703472222223</v>
      </c>
      <c r="L322" s="15"/>
      <c r="M322">
        <v>1</v>
      </c>
      <c r="O322" t="s">
        <v>204</v>
      </c>
      <c r="P322" t="s">
        <v>631</v>
      </c>
      <c r="S322" t="s">
        <v>365</v>
      </c>
      <c r="T322" t="s">
        <v>382</v>
      </c>
      <c r="U322" t="s">
        <v>242</v>
      </c>
      <c r="V322" t="s">
        <v>7</v>
      </c>
      <c r="W322" t="s">
        <v>7</v>
      </c>
      <c r="X322" t="s">
        <v>7</v>
      </c>
      <c r="AA322" t="s">
        <v>96</v>
      </c>
      <c r="AB322" t="s">
        <v>365</v>
      </c>
      <c r="AC322">
        <v>2200</v>
      </c>
      <c r="AD322" t="s">
        <v>228</v>
      </c>
      <c r="AE322">
        <v>1</v>
      </c>
    </row>
    <row r="323" spans="1:31" x14ac:dyDescent="0.3">
      <c r="A323" t="s">
        <v>355</v>
      </c>
      <c r="B323" t="s">
        <v>57</v>
      </c>
      <c r="C323" t="s">
        <v>117</v>
      </c>
      <c r="D323" t="s">
        <v>314</v>
      </c>
      <c r="E323" t="s">
        <v>1915</v>
      </c>
      <c r="F323" s="15">
        <v>46239.716504629629</v>
      </c>
      <c r="G323" t="s">
        <v>420</v>
      </c>
      <c r="H323">
        <v>1</v>
      </c>
      <c r="I323" t="s">
        <v>1916</v>
      </c>
      <c r="J323" s="15">
        <v>46240.376805555556</v>
      </c>
      <c r="K323" s="15">
        <v>46246.703472222223</v>
      </c>
      <c r="L323" s="15"/>
      <c r="M323">
        <v>1</v>
      </c>
      <c r="O323" t="s">
        <v>204</v>
      </c>
      <c r="P323" t="s">
        <v>631</v>
      </c>
      <c r="S323" t="s">
        <v>365</v>
      </c>
      <c r="T323" t="s">
        <v>382</v>
      </c>
      <c r="U323" t="s">
        <v>242</v>
      </c>
      <c r="V323" t="s">
        <v>7</v>
      </c>
      <c r="W323" t="s">
        <v>7</v>
      </c>
      <c r="X323" t="s">
        <v>7</v>
      </c>
      <c r="AA323" t="s">
        <v>127</v>
      </c>
      <c r="AB323" t="s">
        <v>365</v>
      </c>
      <c r="AC323">
        <v>2200</v>
      </c>
      <c r="AD323" t="s">
        <v>236</v>
      </c>
      <c r="AE323">
        <v>1</v>
      </c>
    </row>
    <row r="324" spans="1:31" x14ac:dyDescent="0.3">
      <c r="A324" t="s">
        <v>355</v>
      </c>
      <c r="B324" t="s">
        <v>282</v>
      </c>
      <c r="C324" t="s">
        <v>195</v>
      </c>
      <c r="D324" t="s">
        <v>314</v>
      </c>
      <c r="E324" t="s">
        <v>1915</v>
      </c>
      <c r="F324" s="15">
        <v>46239.716504629629</v>
      </c>
      <c r="G324" t="s">
        <v>420</v>
      </c>
      <c r="H324">
        <v>1246</v>
      </c>
      <c r="I324" t="s">
        <v>1916</v>
      </c>
      <c r="J324" s="15">
        <v>46240.376805555556</v>
      </c>
      <c r="K324" s="15">
        <v>46246.703472222223</v>
      </c>
      <c r="L324" s="15"/>
      <c r="M324">
        <v>1246</v>
      </c>
      <c r="O324" t="s">
        <v>204</v>
      </c>
      <c r="P324" t="s">
        <v>630</v>
      </c>
      <c r="S324" t="s">
        <v>365</v>
      </c>
      <c r="T324" t="s">
        <v>382</v>
      </c>
      <c r="U324" t="s">
        <v>242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365</v>
      </c>
      <c r="AC324">
        <v>2200</v>
      </c>
      <c r="AD324" t="s">
        <v>235</v>
      </c>
      <c r="AE324">
        <v>1246</v>
      </c>
    </row>
    <row r="325" spans="1:31" x14ac:dyDescent="0.3">
      <c r="A325" t="s">
        <v>355</v>
      </c>
      <c r="B325" t="s">
        <v>63</v>
      </c>
      <c r="C325" t="s">
        <v>95</v>
      </c>
      <c r="D325" t="s">
        <v>314</v>
      </c>
      <c r="E325" t="s">
        <v>483</v>
      </c>
      <c r="F325" s="15">
        <v>46217.60359953704</v>
      </c>
      <c r="G325" t="s">
        <v>474</v>
      </c>
      <c r="H325">
        <v>13</v>
      </c>
      <c r="I325" t="s">
        <v>1244</v>
      </c>
      <c r="J325" s="15">
        <v>46237.518055555556</v>
      </c>
      <c r="K325" s="15">
        <v>46239.647916666669</v>
      </c>
      <c r="L325" s="15"/>
      <c r="M325">
        <v>13</v>
      </c>
      <c r="O325" t="s">
        <v>204</v>
      </c>
      <c r="P325" t="s">
        <v>631</v>
      </c>
      <c r="S325" t="s">
        <v>367</v>
      </c>
      <c r="T325" t="s">
        <v>382</v>
      </c>
      <c r="U325" t="s">
        <v>242</v>
      </c>
      <c r="V325" t="s">
        <v>7</v>
      </c>
      <c r="W325" t="s">
        <v>7</v>
      </c>
      <c r="X325" t="s">
        <v>7</v>
      </c>
      <c r="AA325" t="s">
        <v>96</v>
      </c>
      <c r="AB325" t="s">
        <v>367</v>
      </c>
      <c r="AC325">
        <v>101</v>
      </c>
      <c r="AD325" t="s">
        <v>228</v>
      </c>
      <c r="AE325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253F-1FDC-4909-BEF3-C8F6149D5D4C}">
  <sheetPr codeName="Planilha20">
    <tabColor theme="8"/>
  </sheetPr>
  <dimension ref="A1:R123"/>
  <sheetViews>
    <sheetView workbookViewId="0">
      <selection activeCell="D95" sqref="D1:D9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355</v>
      </c>
      <c r="B2" t="s">
        <v>43</v>
      </c>
      <c r="C2" t="s">
        <v>105</v>
      </c>
      <c r="D2" s="15">
        <v>46246.307928240742</v>
      </c>
      <c r="E2" t="s">
        <v>419</v>
      </c>
      <c r="F2">
        <v>1</v>
      </c>
      <c r="G2" s="15">
        <v>46247.461805555555</v>
      </c>
      <c r="H2" t="s">
        <v>367</v>
      </c>
      <c r="I2" t="s">
        <v>382</v>
      </c>
      <c r="J2" t="s">
        <v>242</v>
      </c>
      <c r="K2" t="s">
        <v>355</v>
      </c>
      <c r="L2" t="s">
        <v>382</v>
      </c>
      <c r="M2" t="s">
        <v>242</v>
      </c>
      <c r="N2">
        <v>0</v>
      </c>
      <c r="O2" t="s">
        <v>67</v>
      </c>
      <c r="P2" t="s">
        <v>367</v>
      </c>
      <c r="Q2" t="s">
        <v>220</v>
      </c>
      <c r="R2">
        <v>1</v>
      </c>
    </row>
    <row r="3" spans="1:18" x14ac:dyDescent="0.3">
      <c r="A3" t="s">
        <v>355</v>
      </c>
      <c r="B3" t="s">
        <v>43</v>
      </c>
      <c r="C3" t="s">
        <v>105</v>
      </c>
      <c r="D3" s="15">
        <v>46244.651597222219</v>
      </c>
      <c r="E3" t="s">
        <v>419</v>
      </c>
      <c r="F3">
        <v>2</v>
      </c>
      <c r="G3" s="15">
        <v>46246.481944444444</v>
      </c>
      <c r="H3" t="s">
        <v>367</v>
      </c>
      <c r="I3" t="s">
        <v>382</v>
      </c>
      <c r="J3" t="s">
        <v>242</v>
      </c>
      <c r="K3" t="s">
        <v>355</v>
      </c>
      <c r="L3" t="s">
        <v>382</v>
      </c>
      <c r="M3" t="s">
        <v>242</v>
      </c>
      <c r="N3">
        <v>0</v>
      </c>
      <c r="O3" t="s">
        <v>67</v>
      </c>
      <c r="P3" t="s">
        <v>367</v>
      </c>
      <c r="Q3" t="s">
        <v>220</v>
      </c>
      <c r="R3">
        <v>1</v>
      </c>
    </row>
    <row r="4" spans="1:18" x14ac:dyDescent="0.3">
      <c r="A4" t="s">
        <v>355</v>
      </c>
      <c r="B4" t="s">
        <v>43</v>
      </c>
      <c r="C4" t="s">
        <v>105</v>
      </c>
      <c r="D4" s="15">
        <v>46241.373356481483</v>
      </c>
      <c r="E4" t="s">
        <v>419</v>
      </c>
      <c r="F4">
        <v>2</v>
      </c>
      <c r="G4" s="15">
        <v>46244.479166666664</v>
      </c>
      <c r="H4" t="s">
        <v>367</v>
      </c>
      <c r="I4" t="s">
        <v>382</v>
      </c>
      <c r="J4" t="s">
        <v>242</v>
      </c>
      <c r="K4" t="s">
        <v>355</v>
      </c>
      <c r="L4" t="s">
        <v>382</v>
      </c>
      <c r="M4" t="s">
        <v>242</v>
      </c>
      <c r="N4">
        <v>0</v>
      </c>
      <c r="O4" t="s">
        <v>67</v>
      </c>
      <c r="P4" t="s">
        <v>367</v>
      </c>
      <c r="Q4" t="s">
        <v>220</v>
      </c>
      <c r="R4">
        <v>1</v>
      </c>
    </row>
    <row r="5" spans="1:18" x14ac:dyDescent="0.3">
      <c r="A5" t="s">
        <v>355</v>
      </c>
      <c r="B5" t="s">
        <v>43</v>
      </c>
      <c r="C5" t="s">
        <v>105</v>
      </c>
      <c r="D5" s="15">
        <v>46239.511006944442</v>
      </c>
      <c r="E5" t="s">
        <v>419</v>
      </c>
      <c r="F5">
        <v>3</v>
      </c>
      <c r="G5" s="15">
        <v>46240.486805555556</v>
      </c>
      <c r="H5" t="s">
        <v>367</v>
      </c>
      <c r="I5" t="s">
        <v>382</v>
      </c>
      <c r="J5" t="s">
        <v>242</v>
      </c>
      <c r="K5" t="s">
        <v>355</v>
      </c>
      <c r="L5" t="s">
        <v>382</v>
      </c>
      <c r="M5" t="s">
        <v>242</v>
      </c>
      <c r="N5">
        <v>0</v>
      </c>
      <c r="O5" t="s">
        <v>67</v>
      </c>
      <c r="P5" t="s">
        <v>367</v>
      </c>
      <c r="Q5" t="s">
        <v>220</v>
      </c>
      <c r="R5">
        <v>1</v>
      </c>
    </row>
    <row r="6" spans="1:18" x14ac:dyDescent="0.3">
      <c r="A6" t="s">
        <v>355</v>
      </c>
      <c r="B6" t="s">
        <v>45</v>
      </c>
      <c r="C6" t="s">
        <v>68</v>
      </c>
      <c r="D6" s="15">
        <v>46238.581493055557</v>
      </c>
      <c r="E6" t="s">
        <v>419</v>
      </c>
      <c r="F6">
        <v>9</v>
      </c>
      <c r="G6" s="15">
        <v>46240.479166666664</v>
      </c>
      <c r="H6" t="s">
        <v>367</v>
      </c>
      <c r="I6" t="s">
        <v>382</v>
      </c>
      <c r="J6" t="s">
        <v>242</v>
      </c>
      <c r="K6" t="s">
        <v>355</v>
      </c>
      <c r="L6" t="s">
        <v>382</v>
      </c>
      <c r="M6" t="s">
        <v>242</v>
      </c>
      <c r="O6" t="s">
        <v>67</v>
      </c>
      <c r="P6" t="s">
        <v>367</v>
      </c>
      <c r="Q6" t="s">
        <v>220</v>
      </c>
    </row>
    <row r="7" spans="1:18" x14ac:dyDescent="0.3">
      <c r="A7" t="s">
        <v>355</v>
      </c>
      <c r="B7" t="s">
        <v>47</v>
      </c>
      <c r="C7" t="s">
        <v>68</v>
      </c>
      <c r="D7" s="15">
        <v>46239.471967592595</v>
      </c>
      <c r="E7" t="s">
        <v>419</v>
      </c>
      <c r="F7">
        <v>1</v>
      </c>
      <c r="G7" s="15">
        <v>46240.488194444442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90</v>
      </c>
      <c r="P7" t="s">
        <v>367</v>
      </c>
      <c r="Q7" t="s">
        <v>221</v>
      </c>
    </row>
    <row r="8" spans="1:18" x14ac:dyDescent="0.3">
      <c r="A8" t="s">
        <v>355</v>
      </c>
      <c r="B8" t="s">
        <v>47</v>
      </c>
      <c r="C8" t="s">
        <v>68</v>
      </c>
      <c r="D8" s="15">
        <v>46239.466099537036</v>
      </c>
      <c r="E8" t="s">
        <v>419</v>
      </c>
      <c r="F8">
        <v>1</v>
      </c>
      <c r="G8" s="15">
        <v>46240.467361111114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O8" t="s">
        <v>90</v>
      </c>
      <c r="P8" t="s">
        <v>367</v>
      </c>
      <c r="Q8" t="s">
        <v>221</v>
      </c>
    </row>
    <row r="9" spans="1:18" x14ac:dyDescent="0.3">
      <c r="A9" t="s">
        <v>355</v>
      </c>
      <c r="B9" t="s">
        <v>43</v>
      </c>
      <c r="C9" t="s">
        <v>105</v>
      </c>
      <c r="D9" s="15">
        <v>46232.641296296293</v>
      </c>
      <c r="E9" t="s">
        <v>419</v>
      </c>
      <c r="F9">
        <v>3</v>
      </c>
      <c r="G9" s="15">
        <v>46233.513888888891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46220.487835648149</v>
      </c>
      <c r="E10" t="s">
        <v>419</v>
      </c>
      <c r="F10">
        <v>3</v>
      </c>
      <c r="G10" s="15">
        <v>46224.423611111109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47</v>
      </c>
      <c r="C11" t="s">
        <v>68</v>
      </c>
      <c r="D11" s="15">
        <v>46233.500243055554</v>
      </c>
      <c r="E11" t="s">
        <v>419</v>
      </c>
      <c r="F11">
        <v>2</v>
      </c>
      <c r="G11" s="15">
        <v>46234.449305555558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N11">
        <v>0</v>
      </c>
      <c r="O11" t="s">
        <v>90</v>
      </c>
      <c r="P11" t="s">
        <v>367</v>
      </c>
      <c r="Q11" t="s">
        <v>221</v>
      </c>
      <c r="R11">
        <v>1</v>
      </c>
    </row>
    <row r="12" spans="1:18" x14ac:dyDescent="0.3">
      <c r="A12" t="s">
        <v>355</v>
      </c>
      <c r="B12" t="s">
        <v>48</v>
      </c>
      <c r="C12" t="s">
        <v>68</v>
      </c>
      <c r="D12" s="15">
        <v>46224.393900462965</v>
      </c>
      <c r="E12" t="s">
        <v>419</v>
      </c>
      <c r="F12">
        <v>1</v>
      </c>
      <c r="G12" s="15">
        <v>46234.497916666667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220</v>
      </c>
    </row>
    <row r="13" spans="1:18" x14ac:dyDescent="0.3">
      <c r="A13" t="s">
        <v>355</v>
      </c>
      <c r="B13" t="s">
        <v>47</v>
      </c>
      <c r="C13" t="s">
        <v>68</v>
      </c>
      <c r="D13" s="15">
        <v>46240.53496527778</v>
      </c>
      <c r="E13" t="s">
        <v>419</v>
      </c>
      <c r="F13">
        <v>1</v>
      </c>
      <c r="G13" s="15">
        <v>46241.430555555555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N13">
        <v>0</v>
      </c>
      <c r="O13" t="s">
        <v>90</v>
      </c>
      <c r="P13" t="s">
        <v>367</v>
      </c>
      <c r="Q13" t="s">
        <v>221</v>
      </c>
      <c r="R13">
        <v>1</v>
      </c>
    </row>
    <row r="14" spans="1:18" x14ac:dyDescent="0.3">
      <c r="A14" t="s">
        <v>355</v>
      </c>
      <c r="B14" t="s">
        <v>48</v>
      </c>
      <c r="C14" t="s">
        <v>68</v>
      </c>
      <c r="D14" s="15">
        <v>46246.518310185187</v>
      </c>
      <c r="E14" t="s">
        <v>419</v>
      </c>
      <c r="F14">
        <v>1</v>
      </c>
      <c r="G14" s="15">
        <v>46254.573611111111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90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48</v>
      </c>
      <c r="C15" t="s">
        <v>68</v>
      </c>
      <c r="D15" s="15">
        <v>46251.526550925926</v>
      </c>
      <c r="E15" t="s">
        <v>419</v>
      </c>
      <c r="F15">
        <v>1</v>
      </c>
      <c r="G15" s="15">
        <v>46254.573611111111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O15" t="s">
        <v>90</v>
      </c>
      <c r="P15" t="s">
        <v>367</v>
      </c>
      <c r="Q15" t="s">
        <v>220</v>
      </c>
    </row>
    <row r="16" spans="1:18" x14ac:dyDescent="0.3">
      <c r="A16" t="s">
        <v>355</v>
      </c>
      <c r="B16" t="s">
        <v>48</v>
      </c>
      <c r="C16" t="s">
        <v>68</v>
      </c>
      <c r="D16" s="15">
        <v>46251.620995370373</v>
      </c>
      <c r="E16" t="s">
        <v>419</v>
      </c>
      <c r="F16">
        <v>2</v>
      </c>
      <c r="G16" s="15">
        <v>46254.573611111111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O16" t="s">
        <v>90</v>
      </c>
      <c r="P16" t="s">
        <v>367</v>
      </c>
      <c r="Q16" t="s">
        <v>220</v>
      </c>
    </row>
    <row r="17" spans="1:18" x14ac:dyDescent="0.3">
      <c r="A17" t="s">
        <v>355</v>
      </c>
      <c r="B17" t="s">
        <v>48</v>
      </c>
      <c r="C17" t="s">
        <v>68</v>
      </c>
      <c r="D17" s="15">
        <v>46254.383645833332</v>
      </c>
      <c r="E17" t="s">
        <v>419</v>
      </c>
      <c r="F17">
        <v>1</v>
      </c>
      <c r="G17" s="15">
        <v>46258.484027777777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  <c r="R17">
        <v>1</v>
      </c>
    </row>
    <row r="18" spans="1:18" x14ac:dyDescent="0.3">
      <c r="A18" t="s">
        <v>355</v>
      </c>
      <c r="B18" t="s">
        <v>48</v>
      </c>
      <c r="C18" t="s">
        <v>68</v>
      </c>
      <c r="D18" s="15">
        <v>46246.459398148145</v>
      </c>
      <c r="E18" t="s">
        <v>419</v>
      </c>
      <c r="F18">
        <v>1</v>
      </c>
      <c r="G18" s="15">
        <v>46258.484027777777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O18" t="s">
        <v>90</v>
      </c>
      <c r="P18" t="s">
        <v>367</v>
      </c>
      <c r="Q18" t="s">
        <v>220</v>
      </c>
    </row>
    <row r="19" spans="1:18" x14ac:dyDescent="0.3">
      <c r="A19" t="s">
        <v>355</v>
      </c>
      <c r="B19" t="s">
        <v>48</v>
      </c>
      <c r="C19" t="s">
        <v>68</v>
      </c>
      <c r="D19" s="15">
        <v>46245.580497685187</v>
      </c>
      <c r="E19" t="s">
        <v>419</v>
      </c>
      <c r="F19">
        <v>1</v>
      </c>
      <c r="G19" s="15">
        <v>46258.484027777777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O19" t="s">
        <v>90</v>
      </c>
      <c r="P19" t="s">
        <v>367</v>
      </c>
      <c r="Q19" t="s">
        <v>220</v>
      </c>
    </row>
    <row r="20" spans="1:18" x14ac:dyDescent="0.3">
      <c r="A20" t="s">
        <v>355</v>
      </c>
      <c r="B20" t="s">
        <v>48</v>
      </c>
      <c r="C20" t="s">
        <v>68</v>
      </c>
      <c r="D20" s="15">
        <v>46253.381192129629</v>
      </c>
      <c r="E20" t="s">
        <v>419</v>
      </c>
      <c r="F20">
        <v>1</v>
      </c>
      <c r="G20" s="15">
        <v>46255.386805555558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N20">
        <v>0</v>
      </c>
      <c r="O20" t="s">
        <v>90</v>
      </c>
      <c r="P20" t="s">
        <v>367</v>
      </c>
      <c r="Q20" t="s">
        <v>220</v>
      </c>
      <c r="R20">
        <v>1</v>
      </c>
    </row>
    <row r="21" spans="1:18" x14ac:dyDescent="0.3">
      <c r="A21" t="s">
        <v>355</v>
      </c>
      <c r="B21" t="s">
        <v>48</v>
      </c>
      <c r="C21" t="s">
        <v>68</v>
      </c>
      <c r="D21" s="15">
        <v>46237.501354166663</v>
      </c>
      <c r="E21" t="s">
        <v>419</v>
      </c>
      <c r="F21">
        <v>1</v>
      </c>
      <c r="G21" s="15">
        <v>46239.477777777778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N21">
        <v>0</v>
      </c>
      <c r="O21" t="s">
        <v>90</v>
      </c>
      <c r="P21" t="s">
        <v>367</v>
      </c>
      <c r="Q21" t="s">
        <v>220</v>
      </c>
      <c r="R21">
        <v>1</v>
      </c>
    </row>
    <row r="22" spans="1:18" x14ac:dyDescent="0.3">
      <c r="A22" t="s">
        <v>355</v>
      </c>
      <c r="B22" t="s">
        <v>48</v>
      </c>
      <c r="C22" t="s">
        <v>68</v>
      </c>
      <c r="D22" s="15">
        <v>46237.522916666669</v>
      </c>
      <c r="E22" t="s">
        <v>419</v>
      </c>
      <c r="F22">
        <v>2</v>
      </c>
      <c r="G22" s="15">
        <v>46239.477777777778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O22" t="s">
        <v>90</v>
      </c>
      <c r="P22" t="s">
        <v>367</v>
      </c>
      <c r="Q22" t="s">
        <v>220</v>
      </c>
    </row>
    <row r="23" spans="1:18" x14ac:dyDescent="0.3">
      <c r="A23" t="s">
        <v>355</v>
      </c>
      <c r="B23" t="s">
        <v>48</v>
      </c>
      <c r="C23" t="s">
        <v>68</v>
      </c>
      <c r="D23" s="15">
        <v>46226.405069444445</v>
      </c>
      <c r="E23" t="s">
        <v>419</v>
      </c>
      <c r="F23">
        <v>2</v>
      </c>
      <c r="G23" s="15">
        <v>46230.652777777781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N23">
        <v>0</v>
      </c>
      <c r="O23" t="s">
        <v>90</v>
      </c>
      <c r="P23" t="s">
        <v>367</v>
      </c>
      <c r="Q23" t="s">
        <v>220</v>
      </c>
      <c r="R23">
        <v>1</v>
      </c>
    </row>
    <row r="24" spans="1:18" x14ac:dyDescent="0.3">
      <c r="A24" t="s">
        <v>355</v>
      </c>
      <c r="B24" t="s">
        <v>43</v>
      </c>
      <c r="C24" t="s">
        <v>105</v>
      </c>
      <c r="D24" s="15">
        <v>46244.369768518518</v>
      </c>
      <c r="E24" t="s">
        <v>420</v>
      </c>
      <c r="F24">
        <v>4</v>
      </c>
      <c r="G24" s="15">
        <v>46246.443055555559</v>
      </c>
      <c r="H24" t="s">
        <v>364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N24">
        <v>0</v>
      </c>
      <c r="O24" t="s">
        <v>67</v>
      </c>
      <c r="P24" t="s">
        <v>364</v>
      </c>
      <c r="Q24" t="s">
        <v>220</v>
      </c>
      <c r="R24">
        <v>1</v>
      </c>
    </row>
    <row r="25" spans="1:18" x14ac:dyDescent="0.3">
      <c r="A25" t="s">
        <v>355</v>
      </c>
      <c r="B25" t="s">
        <v>48</v>
      </c>
      <c r="C25" t="s">
        <v>68</v>
      </c>
      <c r="D25" s="15">
        <v>46244.381539351853</v>
      </c>
      <c r="E25" t="s">
        <v>420</v>
      </c>
      <c r="F25">
        <v>1</v>
      </c>
      <c r="G25" s="15">
        <v>46246.443055555559</v>
      </c>
      <c r="H25" t="s">
        <v>364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O25" t="s">
        <v>90</v>
      </c>
      <c r="P25" t="s">
        <v>364</v>
      </c>
      <c r="Q25" t="s">
        <v>220</v>
      </c>
    </row>
    <row r="26" spans="1:18" x14ac:dyDescent="0.3">
      <c r="A26" t="s">
        <v>355</v>
      </c>
      <c r="B26" t="s">
        <v>43</v>
      </c>
      <c r="C26" t="s">
        <v>105</v>
      </c>
      <c r="D26" s="15">
        <v>46227.579050925924</v>
      </c>
      <c r="E26" t="s">
        <v>420</v>
      </c>
      <c r="F26">
        <v>2</v>
      </c>
      <c r="G26" s="15">
        <v>46231.416666666664</v>
      </c>
      <c r="H26" t="s">
        <v>364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67</v>
      </c>
      <c r="P26" t="s">
        <v>364</v>
      </c>
      <c r="Q26" t="s">
        <v>220</v>
      </c>
      <c r="R26">
        <v>1</v>
      </c>
    </row>
    <row r="27" spans="1:18" x14ac:dyDescent="0.3">
      <c r="A27" t="s">
        <v>355</v>
      </c>
      <c r="B27" t="s">
        <v>47</v>
      </c>
      <c r="C27" t="s">
        <v>68</v>
      </c>
      <c r="D27" s="15">
        <v>46240.53496527778</v>
      </c>
      <c r="E27" t="s">
        <v>419</v>
      </c>
      <c r="F27">
        <v>1</v>
      </c>
      <c r="G27" s="15">
        <v>46241.430555555555</v>
      </c>
      <c r="H27" t="s">
        <v>364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N27">
        <v>0</v>
      </c>
      <c r="O27" t="s">
        <v>90</v>
      </c>
      <c r="P27" t="s">
        <v>364</v>
      </c>
      <c r="Q27" t="s">
        <v>221</v>
      </c>
      <c r="R27">
        <v>1</v>
      </c>
    </row>
    <row r="28" spans="1:18" x14ac:dyDescent="0.3">
      <c r="A28" t="s">
        <v>355</v>
      </c>
      <c r="B28" t="s">
        <v>45</v>
      </c>
      <c r="C28" t="s">
        <v>68</v>
      </c>
      <c r="D28" s="15">
        <v>46238.415856481479</v>
      </c>
      <c r="E28" t="s">
        <v>432</v>
      </c>
      <c r="F28">
        <v>3</v>
      </c>
      <c r="G28" s="15">
        <v>46240.430555555555</v>
      </c>
      <c r="H28" t="s">
        <v>364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67</v>
      </c>
      <c r="P28" t="s">
        <v>364</v>
      </c>
      <c r="Q28" t="s">
        <v>220</v>
      </c>
      <c r="R28">
        <v>1</v>
      </c>
    </row>
    <row r="29" spans="1:18" x14ac:dyDescent="0.3">
      <c r="A29" t="s">
        <v>355</v>
      </c>
      <c r="B29" t="s">
        <v>45</v>
      </c>
      <c r="C29" t="s">
        <v>68</v>
      </c>
      <c r="D29" s="15">
        <v>46238.416307870371</v>
      </c>
      <c r="E29" t="s">
        <v>432</v>
      </c>
      <c r="F29">
        <v>10</v>
      </c>
      <c r="G29" s="15">
        <v>46240.430555555555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O29" t="s">
        <v>67</v>
      </c>
      <c r="P29" t="s">
        <v>364</v>
      </c>
      <c r="Q29" t="s">
        <v>220</v>
      </c>
    </row>
    <row r="30" spans="1:18" x14ac:dyDescent="0.3">
      <c r="A30" t="s">
        <v>355</v>
      </c>
      <c r="B30" t="s">
        <v>45</v>
      </c>
      <c r="C30" t="s">
        <v>68</v>
      </c>
      <c r="D30" s="15">
        <v>46238.415497685186</v>
      </c>
      <c r="E30" t="s">
        <v>432</v>
      </c>
      <c r="F30">
        <v>9</v>
      </c>
      <c r="G30" s="15">
        <v>46240.430555555555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67</v>
      </c>
      <c r="P30" t="s">
        <v>364</v>
      </c>
      <c r="Q30" t="s">
        <v>220</v>
      </c>
    </row>
    <row r="31" spans="1:18" x14ac:dyDescent="0.3">
      <c r="A31" t="s">
        <v>355</v>
      </c>
      <c r="B31" t="s">
        <v>45</v>
      </c>
      <c r="C31" t="s">
        <v>68</v>
      </c>
      <c r="D31" s="15">
        <v>46237.469942129632</v>
      </c>
      <c r="E31" t="s">
        <v>420</v>
      </c>
      <c r="F31">
        <v>1</v>
      </c>
      <c r="G31" s="15">
        <v>46240.388888888891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</row>
    <row r="32" spans="1:18" x14ac:dyDescent="0.3">
      <c r="A32" t="s">
        <v>355</v>
      </c>
      <c r="B32" t="s">
        <v>48</v>
      </c>
      <c r="C32" t="s">
        <v>68</v>
      </c>
      <c r="D32" s="15">
        <v>46233.385277777779</v>
      </c>
      <c r="E32" t="s">
        <v>420</v>
      </c>
      <c r="F32">
        <v>1</v>
      </c>
      <c r="G32" s="15">
        <v>46240.420138888891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220</v>
      </c>
    </row>
    <row r="33" spans="1:18" x14ac:dyDescent="0.3">
      <c r="A33" t="s">
        <v>355</v>
      </c>
      <c r="B33" t="s">
        <v>45</v>
      </c>
      <c r="C33" t="s">
        <v>68</v>
      </c>
      <c r="D33" s="15">
        <v>46225.311331018522</v>
      </c>
      <c r="E33" t="s">
        <v>415</v>
      </c>
      <c r="F33">
        <v>3</v>
      </c>
      <c r="G33" s="15">
        <v>46227.42291666667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46225.310555555552</v>
      </c>
      <c r="E34" t="s">
        <v>415</v>
      </c>
      <c r="F34">
        <v>4</v>
      </c>
      <c r="G34" s="15">
        <v>46227.42291666667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48</v>
      </c>
      <c r="C35" t="s">
        <v>68</v>
      </c>
      <c r="D35" s="15">
        <v>46225.384560185186</v>
      </c>
      <c r="E35" t="s">
        <v>420</v>
      </c>
      <c r="F35">
        <v>1</v>
      </c>
      <c r="G35" s="15">
        <v>46227.40347222222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90</v>
      </c>
      <c r="P35" t="s">
        <v>364</v>
      </c>
      <c r="Q35" t="s">
        <v>220</v>
      </c>
    </row>
    <row r="36" spans="1:18" x14ac:dyDescent="0.3">
      <c r="A36" t="s">
        <v>355</v>
      </c>
      <c r="B36" t="s">
        <v>48</v>
      </c>
      <c r="C36" t="s">
        <v>68</v>
      </c>
      <c r="D36" s="15">
        <v>46225.554189814815</v>
      </c>
      <c r="E36" t="s">
        <v>420</v>
      </c>
      <c r="F36">
        <v>1</v>
      </c>
      <c r="G36" s="15">
        <v>46227.40347222222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O36" t="s">
        <v>90</v>
      </c>
      <c r="P36" t="s">
        <v>364</v>
      </c>
      <c r="Q36" t="s">
        <v>220</v>
      </c>
    </row>
    <row r="37" spans="1:18" x14ac:dyDescent="0.3">
      <c r="A37" t="s">
        <v>355</v>
      </c>
      <c r="B37" t="s">
        <v>43</v>
      </c>
      <c r="C37" t="s">
        <v>105</v>
      </c>
      <c r="D37" s="15">
        <v>46226.328611111108</v>
      </c>
      <c r="E37" t="s">
        <v>420</v>
      </c>
      <c r="F37">
        <v>6</v>
      </c>
      <c r="G37" s="15">
        <v>46227.40347222222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O37" t="s">
        <v>67</v>
      </c>
      <c r="P37" t="s">
        <v>364</v>
      </c>
      <c r="Q37" t="s">
        <v>220</v>
      </c>
    </row>
    <row r="38" spans="1:18" x14ac:dyDescent="0.3">
      <c r="A38" t="s">
        <v>355</v>
      </c>
      <c r="B38" t="s">
        <v>48</v>
      </c>
      <c r="C38" t="s">
        <v>68</v>
      </c>
      <c r="D38" s="15">
        <v>46252.400995370372</v>
      </c>
      <c r="E38" t="s">
        <v>420</v>
      </c>
      <c r="F38">
        <v>1</v>
      </c>
      <c r="G38" s="15">
        <v>46254.420138888891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90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48</v>
      </c>
      <c r="C39" t="s">
        <v>68</v>
      </c>
      <c r="D39" s="15">
        <v>46252.400995370372</v>
      </c>
      <c r="E39" t="s">
        <v>420</v>
      </c>
      <c r="F39">
        <v>1</v>
      </c>
      <c r="G39" s="15">
        <v>46254.420138888891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90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46251.60728009259</v>
      </c>
      <c r="E40" t="s">
        <v>420</v>
      </c>
      <c r="F40">
        <v>1</v>
      </c>
      <c r="G40" s="15">
        <v>46254.420138888891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N40">
        <v>0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46237.403981481482</v>
      </c>
      <c r="E41" t="s">
        <v>420</v>
      </c>
      <c r="F41">
        <v>1</v>
      </c>
      <c r="G41" s="15">
        <v>46239.458333333336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N41">
        <v>0</v>
      </c>
      <c r="O41" t="s">
        <v>90</v>
      </c>
      <c r="P41" t="s">
        <v>364</v>
      </c>
      <c r="Q41" t="s">
        <v>220</v>
      </c>
      <c r="R41">
        <v>1</v>
      </c>
    </row>
    <row r="42" spans="1:18" x14ac:dyDescent="0.3">
      <c r="A42" t="s">
        <v>355</v>
      </c>
      <c r="B42" t="s">
        <v>48</v>
      </c>
      <c r="C42" t="s">
        <v>68</v>
      </c>
      <c r="D42" s="15">
        <v>46245.504618055558</v>
      </c>
      <c r="E42" t="s">
        <v>420</v>
      </c>
      <c r="F42">
        <v>1</v>
      </c>
      <c r="G42" s="15">
        <v>46252.390972222223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N42">
        <v>0</v>
      </c>
      <c r="O42" t="s">
        <v>90</v>
      </c>
      <c r="P42" t="s">
        <v>364</v>
      </c>
      <c r="Q42" t="s">
        <v>220</v>
      </c>
      <c r="R42">
        <v>1</v>
      </c>
    </row>
    <row r="43" spans="1:18" x14ac:dyDescent="0.3">
      <c r="A43" t="s">
        <v>355</v>
      </c>
      <c r="B43" t="s">
        <v>48</v>
      </c>
      <c r="C43" t="s">
        <v>68</v>
      </c>
      <c r="D43" s="15">
        <v>46224.674085648148</v>
      </c>
      <c r="E43" t="s">
        <v>420</v>
      </c>
      <c r="F43">
        <v>1</v>
      </c>
      <c r="G43" s="15">
        <v>46230.489583333336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46220.546053240738</v>
      </c>
      <c r="E44" t="s">
        <v>420</v>
      </c>
      <c r="F44">
        <v>1</v>
      </c>
      <c r="G44" s="15">
        <v>46226.411805555559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N44">
        <v>0</v>
      </c>
      <c r="O44" t="s">
        <v>90</v>
      </c>
      <c r="P44" t="s">
        <v>364</v>
      </c>
      <c r="Q44" t="s">
        <v>220</v>
      </c>
      <c r="R44">
        <v>1</v>
      </c>
    </row>
    <row r="45" spans="1:18" x14ac:dyDescent="0.3">
      <c r="A45" t="s">
        <v>355</v>
      </c>
      <c r="B45" t="s">
        <v>45</v>
      </c>
      <c r="C45" t="s">
        <v>68</v>
      </c>
      <c r="D45" s="15">
        <v>46255.309004629627</v>
      </c>
      <c r="E45" t="s">
        <v>420</v>
      </c>
      <c r="F45">
        <v>9</v>
      </c>
      <c r="G45" s="15">
        <v>46258.458333333336</v>
      </c>
      <c r="H45" t="s">
        <v>365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67</v>
      </c>
      <c r="P45" t="s">
        <v>365</v>
      </c>
      <c r="Q45" t="s">
        <v>220</v>
      </c>
      <c r="R45">
        <v>1</v>
      </c>
    </row>
    <row r="46" spans="1:18" x14ac:dyDescent="0.3">
      <c r="A46" t="s">
        <v>355</v>
      </c>
      <c r="B46" t="s">
        <v>45</v>
      </c>
      <c r="C46" t="s">
        <v>68</v>
      </c>
      <c r="D46" s="15">
        <v>46254.394618055558</v>
      </c>
      <c r="E46" t="s">
        <v>420</v>
      </c>
      <c r="F46">
        <v>3</v>
      </c>
      <c r="G46" s="15">
        <v>46255.493055555555</v>
      </c>
      <c r="H46" t="s">
        <v>365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67</v>
      </c>
      <c r="P46" t="s">
        <v>365</v>
      </c>
      <c r="Q46" t="s">
        <v>220</v>
      </c>
      <c r="R46">
        <v>1</v>
      </c>
    </row>
    <row r="47" spans="1:18" x14ac:dyDescent="0.3">
      <c r="A47" t="s">
        <v>355</v>
      </c>
      <c r="B47" t="s">
        <v>45</v>
      </c>
      <c r="C47" t="s">
        <v>68</v>
      </c>
      <c r="D47" s="15">
        <v>46254.395497685182</v>
      </c>
      <c r="E47" t="s">
        <v>420</v>
      </c>
      <c r="F47">
        <v>7</v>
      </c>
      <c r="G47" s="15">
        <v>46255.493055555555</v>
      </c>
      <c r="H47" t="s">
        <v>365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O47" t="s">
        <v>67</v>
      </c>
      <c r="P47" t="s">
        <v>365</v>
      </c>
      <c r="Q47" t="s">
        <v>220</v>
      </c>
    </row>
    <row r="48" spans="1:18" x14ac:dyDescent="0.3">
      <c r="A48" t="s">
        <v>355</v>
      </c>
      <c r="B48" t="s">
        <v>45</v>
      </c>
      <c r="C48" t="s">
        <v>68</v>
      </c>
      <c r="D48" s="15">
        <v>46254.396273148152</v>
      </c>
      <c r="E48" t="s">
        <v>420</v>
      </c>
      <c r="F48">
        <v>6</v>
      </c>
      <c r="G48" s="15">
        <v>46255.493055555555</v>
      </c>
      <c r="H48" t="s">
        <v>365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O48" t="s">
        <v>67</v>
      </c>
      <c r="P48" t="s">
        <v>365</v>
      </c>
      <c r="Q48" t="s">
        <v>220</v>
      </c>
    </row>
    <row r="49" spans="1:18" x14ac:dyDescent="0.3">
      <c r="A49" t="s">
        <v>355</v>
      </c>
      <c r="B49" t="s">
        <v>45</v>
      </c>
      <c r="C49" t="s">
        <v>68</v>
      </c>
      <c r="D49" s="15">
        <v>46231.659247685187</v>
      </c>
      <c r="E49" t="s">
        <v>1217</v>
      </c>
      <c r="F49">
        <v>13</v>
      </c>
      <c r="G49" s="15">
        <v>46233.416666666664</v>
      </c>
      <c r="H49" t="s">
        <v>365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67</v>
      </c>
      <c r="P49" t="s">
        <v>365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46231.635254629633</v>
      </c>
      <c r="E50" t="s">
        <v>1217</v>
      </c>
      <c r="F50">
        <v>6</v>
      </c>
      <c r="G50" s="15">
        <v>46233.416666666664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O50" t="s">
        <v>67</v>
      </c>
      <c r="P50" t="s">
        <v>365</v>
      </c>
      <c r="Q50" t="s">
        <v>220</v>
      </c>
    </row>
    <row r="51" spans="1:18" x14ac:dyDescent="0.3">
      <c r="A51" t="s">
        <v>355</v>
      </c>
      <c r="B51" t="s">
        <v>45</v>
      </c>
      <c r="C51" t="s">
        <v>68</v>
      </c>
      <c r="D51" s="15">
        <v>46231.634583333333</v>
      </c>
      <c r="E51" t="s">
        <v>1217</v>
      </c>
      <c r="F51">
        <v>4</v>
      </c>
      <c r="G51" s="15">
        <v>46233.416666666664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O51" t="s">
        <v>67</v>
      </c>
      <c r="P51" t="s">
        <v>365</v>
      </c>
      <c r="Q51" t="s">
        <v>220</v>
      </c>
    </row>
    <row r="52" spans="1:18" x14ac:dyDescent="0.3">
      <c r="A52" t="s">
        <v>355</v>
      </c>
      <c r="B52" t="s">
        <v>45</v>
      </c>
      <c r="C52" t="s">
        <v>68</v>
      </c>
      <c r="D52" s="15">
        <v>46231.633784722224</v>
      </c>
      <c r="E52" t="s">
        <v>1217</v>
      </c>
      <c r="F52">
        <v>4</v>
      </c>
      <c r="G52" s="15">
        <v>46233.416666666664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46231.632465277777</v>
      </c>
      <c r="E53" t="s">
        <v>1217</v>
      </c>
      <c r="F53">
        <v>1</v>
      </c>
      <c r="G53" s="15">
        <v>46233.416666666664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46231.631620370368</v>
      </c>
      <c r="E54" t="s">
        <v>420</v>
      </c>
      <c r="F54">
        <v>1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O54" t="s">
        <v>67</v>
      </c>
      <c r="P54" t="s">
        <v>365</v>
      </c>
      <c r="Q54" t="s">
        <v>220</v>
      </c>
    </row>
    <row r="55" spans="1:18" x14ac:dyDescent="0.3">
      <c r="A55" t="s">
        <v>355</v>
      </c>
      <c r="B55" t="s">
        <v>48</v>
      </c>
      <c r="C55" t="s">
        <v>68</v>
      </c>
      <c r="D55" s="15">
        <v>46245.434259259258</v>
      </c>
      <c r="E55" t="s">
        <v>420</v>
      </c>
      <c r="F55">
        <v>3</v>
      </c>
      <c r="G55" s="15">
        <v>46247.425694444442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N55">
        <v>0</v>
      </c>
      <c r="O55" t="s">
        <v>90</v>
      </c>
      <c r="P55" t="s">
        <v>365</v>
      </c>
      <c r="Q55" t="s">
        <v>220</v>
      </c>
      <c r="R55">
        <v>1</v>
      </c>
    </row>
    <row r="56" spans="1:18" x14ac:dyDescent="0.3">
      <c r="A56" t="s">
        <v>355</v>
      </c>
      <c r="B56" t="s">
        <v>48</v>
      </c>
      <c r="C56" t="s">
        <v>68</v>
      </c>
      <c r="D56" s="15">
        <v>46245.434259259258</v>
      </c>
      <c r="E56" t="s">
        <v>420</v>
      </c>
      <c r="F56">
        <v>1</v>
      </c>
      <c r="G56" s="15">
        <v>46254.503472222219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N56">
        <v>0</v>
      </c>
      <c r="O56" t="s">
        <v>90</v>
      </c>
      <c r="P56" t="s">
        <v>365</v>
      </c>
      <c r="Q56" t="s">
        <v>220</v>
      </c>
      <c r="R56">
        <v>1</v>
      </c>
    </row>
    <row r="57" spans="1:18" x14ac:dyDescent="0.3">
      <c r="A57" t="s">
        <v>355</v>
      </c>
      <c r="B57" t="s">
        <v>48</v>
      </c>
      <c r="C57" t="s">
        <v>68</v>
      </c>
      <c r="D57" s="15">
        <v>46213.750648148147</v>
      </c>
      <c r="E57" t="s">
        <v>420</v>
      </c>
      <c r="F57">
        <v>5</v>
      </c>
      <c r="G57" s="15">
        <v>46231.397222222222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N57">
        <v>0</v>
      </c>
      <c r="O57" t="s">
        <v>90</v>
      </c>
      <c r="P57" t="s">
        <v>365</v>
      </c>
      <c r="Q57" t="s">
        <v>220</v>
      </c>
      <c r="R57">
        <v>1</v>
      </c>
    </row>
    <row r="58" spans="1:18" x14ac:dyDescent="0.3">
      <c r="A58" t="s">
        <v>355</v>
      </c>
      <c r="B58" t="s">
        <v>45</v>
      </c>
      <c r="C58" t="s">
        <v>68</v>
      </c>
      <c r="D58" s="15">
        <v>46251.387743055559</v>
      </c>
      <c r="E58" t="s">
        <v>422</v>
      </c>
      <c r="F58">
        <v>15</v>
      </c>
      <c r="G58" s="15">
        <v>46252.638888888891</v>
      </c>
      <c r="H58" t="s">
        <v>366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N58">
        <v>0</v>
      </c>
      <c r="O58" t="s">
        <v>67</v>
      </c>
      <c r="P58" t="s">
        <v>366</v>
      </c>
      <c r="Q58" t="s">
        <v>220</v>
      </c>
      <c r="R58">
        <v>1</v>
      </c>
    </row>
    <row r="59" spans="1:18" x14ac:dyDescent="0.3">
      <c r="A59" t="s">
        <v>355</v>
      </c>
      <c r="B59" t="s">
        <v>45</v>
      </c>
      <c r="C59" t="s">
        <v>68</v>
      </c>
      <c r="D59" s="15">
        <v>46230.391215277778</v>
      </c>
      <c r="E59" t="s">
        <v>422</v>
      </c>
      <c r="F59">
        <v>15</v>
      </c>
      <c r="G59" s="15">
        <v>46231.458333333336</v>
      </c>
      <c r="H59" t="s">
        <v>366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N59">
        <v>0</v>
      </c>
      <c r="O59" t="s">
        <v>67</v>
      </c>
      <c r="P59" t="s">
        <v>366</v>
      </c>
      <c r="Q59" t="s">
        <v>220</v>
      </c>
      <c r="R59">
        <v>1</v>
      </c>
    </row>
    <row r="60" spans="1:18" x14ac:dyDescent="0.3">
      <c r="A60" t="s">
        <v>355</v>
      </c>
      <c r="B60" t="s">
        <v>45</v>
      </c>
      <c r="C60" t="s">
        <v>68</v>
      </c>
      <c r="D60" s="15">
        <v>46230.398877314816</v>
      </c>
      <c r="E60" t="s">
        <v>422</v>
      </c>
      <c r="F60">
        <v>10</v>
      </c>
      <c r="G60" s="15">
        <v>46232.696527777778</v>
      </c>
      <c r="H60" t="s">
        <v>366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O60" t="s">
        <v>67</v>
      </c>
      <c r="P60" t="s">
        <v>366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46252.576365740744</v>
      </c>
      <c r="E61" t="s">
        <v>1047</v>
      </c>
      <c r="F61">
        <v>25</v>
      </c>
      <c r="G61" s="15">
        <v>46255.477083333331</v>
      </c>
      <c r="H61" t="s">
        <v>366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366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46252.581203703703</v>
      </c>
      <c r="E62" t="s">
        <v>1047</v>
      </c>
      <c r="F62">
        <v>15</v>
      </c>
      <c r="G62" s="15">
        <v>46255.477083333331</v>
      </c>
      <c r="H62" t="s">
        <v>366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366</v>
      </c>
      <c r="Q62" t="s">
        <v>220</v>
      </c>
    </row>
    <row r="63" spans="1:18" x14ac:dyDescent="0.3">
      <c r="A63" t="s">
        <v>355</v>
      </c>
      <c r="B63" t="s">
        <v>48</v>
      </c>
      <c r="C63" t="s">
        <v>68</v>
      </c>
      <c r="D63" s="15">
        <v>46231.625231481485</v>
      </c>
      <c r="E63" t="s">
        <v>1177</v>
      </c>
      <c r="F63">
        <v>10</v>
      </c>
      <c r="G63" s="15">
        <v>46238.509722222225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90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48</v>
      </c>
      <c r="C64" t="s">
        <v>68</v>
      </c>
      <c r="D64" s="15">
        <v>46227.725787037038</v>
      </c>
      <c r="E64" t="s">
        <v>422</v>
      </c>
      <c r="F64">
        <v>16</v>
      </c>
      <c r="G64" s="15">
        <v>46234.413194444445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90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46245.50304398148</v>
      </c>
      <c r="E65" t="s">
        <v>433</v>
      </c>
      <c r="F65">
        <v>5</v>
      </c>
      <c r="G65" s="15">
        <v>46247.46875</v>
      </c>
      <c r="H65" t="s">
        <v>533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533</v>
      </c>
      <c r="Q65" t="s">
        <v>220</v>
      </c>
      <c r="R65">
        <v>1</v>
      </c>
    </row>
    <row r="66" spans="1:18" x14ac:dyDescent="0.3">
      <c r="A66" t="s">
        <v>355</v>
      </c>
      <c r="B66" t="s">
        <v>45</v>
      </c>
      <c r="C66" t="s">
        <v>68</v>
      </c>
      <c r="D66" s="15">
        <v>46245.502650462964</v>
      </c>
      <c r="E66" t="s">
        <v>433</v>
      </c>
      <c r="F66">
        <v>11</v>
      </c>
      <c r="G66" s="15">
        <v>46247.46875</v>
      </c>
      <c r="H66" t="s">
        <v>533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O66" t="s">
        <v>67</v>
      </c>
      <c r="P66" t="s">
        <v>533</v>
      </c>
      <c r="Q66" t="s">
        <v>220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46252.486481481479</v>
      </c>
      <c r="E67" t="s">
        <v>433</v>
      </c>
      <c r="F67">
        <v>5</v>
      </c>
      <c r="G67" s="15">
        <v>46254.458333333336</v>
      </c>
      <c r="H67" t="s">
        <v>533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O67" t="s">
        <v>90</v>
      </c>
      <c r="P67" t="s">
        <v>533</v>
      </c>
      <c r="Q67" t="s">
        <v>220</v>
      </c>
      <c r="R67">
        <v>1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46231.743472222224</v>
      </c>
      <c r="E68" t="s">
        <v>420</v>
      </c>
      <c r="F68">
        <v>1</v>
      </c>
      <c r="G68" s="15">
        <v>46240.513194444444</v>
      </c>
      <c r="H68" t="s">
        <v>365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365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46231.307928240742</v>
      </c>
      <c r="E69" t="s">
        <v>419</v>
      </c>
      <c r="F69">
        <v>1</v>
      </c>
      <c r="G69" s="15">
        <v>46232.486111111109</v>
      </c>
      <c r="H69" t="s">
        <v>367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367</v>
      </c>
      <c r="Q69" t="s">
        <v>220</v>
      </c>
      <c r="R69">
        <v>1</v>
      </c>
    </row>
    <row r="70" spans="1:18" x14ac:dyDescent="0.3">
      <c r="A70" t="s">
        <v>355</v>
      </c>
      <c r="B70" t="s">
        <v>48</v>
      </c>
      <c r="C70" t="s">
        <v>68</v>
      </c>
      <c r="D70" s="15">
        <v>46227.576932870368</v>
      </c>
      <c r="E70" t="s">
        <v>420</v>
      </c>
      <c r="F70">
        <v>1</v>
      </c>
      <c r="G70" s="15">
        <v>46234.439583333333</v>
      </c>
      <c r="H70" t="s">
        <v>364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N70">
        <v>0</v>
      </c>
      <c r="O70" t="s">
        <v>90</v>
      </c>
      <c r="P70" t="s">
        <v>364</v>
      </c>
      <c r="Q70" t="s">
        <v>220</v>
      </c>
      <c r="R70">
        <v>1</v>
      </c>
    </row>
    <row r="71" spans="1:18" x14ac:dyDescent="0.3">
      <c r="A71" t="s">
        <v>355</v>
      </c>
      <c r="B71" t="s">
        <v>47</v>
      </c>
      <c r="C71" t="s">
        <v>68</v>
      </c>
      <c r="D71" s="15">
        <v>46211.698680555557</v>
      </c>
      <c r="E71" t="s">
        <v>422</v>
      </c>
      <c r="F71">
        <v>2</v>
      </c>
      <c r="G71" s="15">
        <v>46220.459722222222</v>
      </c>
      <c r="H71" t="s">
        <v>366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N71">
        <v>0</v>
      </c>
      <c r="O71" t="s">
        <v>90</v>
      </c>
      <c r="P71" t="s">
        <v>366</v>
      </c>
      <c r="Q71" t="s">
        <v>221</v>
      </c>
      <c r="R71">
        <v>1</v>
      </c>
    </row>
    <row r="72" spans="1:18" x14ac:dyDescent="0.3">
      <c r="A72" t="s">
        <v>355</v>
      </c>
      <c r="B72" t="s">
        <v>45</v>
      </c>
      <c r="C72" t="s">
        <v>68</v>
      </c>
      <c r="D72" s="15">
        <v>46234.569490740738</v>
      </c>
      <c r="E72" t="s">
        <v>413</v>
      </c>
      <c r="F72">
        <v>5</v>
      </c>
      <c r="G72" s="15">
        <v>46239.541666666664</v>
      </c>
      <c r="H72" t="s">
        <v>363</v>
      </c>
      <c r="I72" t="s">
        <v>381</v>
      </c>
      <c r="J72" t="s">
        <v>242</v>
      </c>
      <c r="K72" t="s">
        <v>355</v>
      </c>
      <c r="L72" t="s">
        <v>382</v>
      </c>
      <c r="M72" t="s">
        <v>242</v>
      </c>
      <c r="N72">
        <v>103</v>
      </c>
      <c r="O72" t="s">
        <v>67</v>
      </c>
      <c r="P72" t="s">
        <v>363</v>
      </c>
      <c r="Q72" t="s">
        <v>220</v>
      </c>
      <c r="R72">
        <v>1</v>
      </c>
    </row>
    <row r="73" spans="1:18" x14ac:dyDescent="0.3">
      <c r="A73" t="s">
        <v>355</v>
      </c>
      <c r="B73" t="s">
        <v>45</v>
      </c>
      <c r="C73" t="s">
        <v>68</v>
      </c>
      <c r="D73" s="15">
        <v>46233.473078703704</v>
      </c>
      <c r="E73" t="s">
        <v>413</v>
      </c>
      <c r="F73">
        <v>3</v>
      </c>
      <c r="G73" s="15">
        <v>46237.458333333336</v>
      </c>
      <c r="H73" t="s">
        <v>363</v>
      </c>
      <c r="I73" t="s">
        <v>381</v>
      </c>
      <c r="J73" t="s">
        <v>242</v>
      </c>
      <c r="K73" t="s">
        <v>355</v>
      </c>
      <c r="L73" t="s">
        <v>382</v>
      </c>
      <c r="M73" t="s">
        <v>242</v>
      </c>
      <c r="N73">
        <v>103</v>
      </c>
      <c r="O73" t="s">
        <v>67</v>
      </c>
      <c r="P73" t="s">
        <v>363</v>
      </c>
      <c r="Q73" t="s">
        <v>220</v>
      </c>
      <c r="R73">
        <v>1</v>
      </c>
    </row>
    <row r="74" spans="1:18" x14ac:dyDescent="0.3">
      <c r="A74" t="s">
        <v>355</v>
      </c>
      <c r="B74" t="s">
        <v>45</v>
      </c>
      <c r="C74" t="s">
        <v>68</v>
      </c>
      <c r="D74" s="15">
        <v>46233.472222222219</v>
      </c>
      <c r="E74" t="s">
        <v>413</v>
      </c>
      <c r="F74">
        <v>2</v>
      </c>
      <c r="G74" s="15">
        <v>46237.458333333336</v>
      </c>
      <c r="H74" t="s">
        <v>363</v>
      </c>
      <c r="I74" t="s">
        <v>381</v>
      </c>
      <c r="J74" t="s">
        <v>242</v>
      </c>
      <c r="K74" t="s">
        <v>355</v>
      </c>
      <c r="L74" t="s">
        <v>382</v>
      </c>
      <c r="M74" t="s">
        <v>242</v>
      </c>
      <c r="O74" t="s">
        <v>67</v>
      </c>
      <c r="P74" t="s">
        <v>363</v>
      </c>
      <c r="Q74" t="s">
        <v>220</v>
      </c>
    </row>
    <row r="75" spans="1:18" x14ac:dyDescent="0.3">
      <c r="A75" t="s">
        <v>355</v>
      </c>
      <c r="B75" t="s">
        <v>45</v>
      </c>
      <c r="C75" t="s">
        <v>68</v>
      </c>
      <c r="D75" s="15">
        <v>46233.471770833334</v>
      </c>
      <c r="E75" t="s">
        <v>413</v>
      </c>
      <c r="F75">
        <v>3</v>
      </c>
      <c r="G75" s="15">
        <v>46237.458333333336</v>
      </c>
      <c r="H75" t="s">
        <v>363</v>
      </c>
      <c r="I75" t="s">
        <v>381</v>
      </c>
      <c r="J75" t="s">
        <v>242</v>
      </c>
      <c r="K75" t="s">
        <v>355</v>
      </c>
      <c r="L75" t="s">
        <v>382</v>
      </c>
      <c r="M75" t="s">
        <v>242</v>
      </c>
      <c r="O75" t="s">
        <v>67</v>
      </c>
      <c r="P75" t="s">
        <v>363</v>
      </c>
      <c r="Q75" t="s">
        <v>220</v>
      </c>
    </row>
    <row r="76" spans="1:18" x14ac:dyDescent="0.3">
      <c r="A76" t="s">
        <v>355</v>
      </c>
      <c r="B76" t="s">
        <v>45</v>
      </c>
      <c r="C76" t="s">
        <v>68</v>
      </c>
      <c r="D76" s="15">
        <v>46244.473298611112</v>
      </c>
      <c r="E76" t="s">
        <v>413</v>
      </c>
      <c r="F76">
        <v>2</v>
      </c>
      <c r="G76" s="15">
        <v>46246.458333333336</v>
      </c>
      <c r="H76" t="s">
        <v>363</v>
      </c>
      <c r="I76" t="s">
        <v>381</v>
      </c>
      <c r="J76" t="s">
        <v>242</v>
      </c>
      <c r="K76" t="s">
        <v>355</v>
      </c>
      <c r="L76" t="s">
        <v>382</v>
      </c>
      <c r="M76" t="s">
        <v>242</v>
      </c>
      <c r="N76">
        <v>103</v>
      </c>
      <c r="O76" t="s">
        <v>67</v>
      </c>
      <c r="P76" t="s">
        <v>363</v>
      </c>
      <c r="Q76" t="s">
        <v>220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46246.66033564815</v>
      </c>
      <c r="E77" t="s">
        <v>413</v>
      </c>
      <c r="F77">
        <v>3</v>
      </c>
      <c r="G77" s="15">
        <v>46252.458333333336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46246.659872685188</v>
      </c>
      <c r="E78" t="s">
        <v>1029</v>
      </c>
      <c r="F78">
        <v>3</v>
      </c>
      <c r="G78" s="15">
        <v>46252.458333333336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O78" t="s">
        <v>67</v>
      </c>
      <c r="P78" t="s">
        <v>363</v>
      </c>
      <c r="Q78" t="s">
        <v>220</v>
      </c>
    </row>
    <row r="79" spans="1:18" x14ac:dyDescent="0.3">
      <c r="A79" t="s">
        <v>355</v>
      </c>
      <c r="B79" t="s">
        <v>45</v>
      </c>
      <c r="C79" t="s">
        <v>68</v>
      </c>
      <c r="D79" s="15">
        <v>46245.574305555558</v>
      </c>
      <c r="E79" t="s">
        <v>413</v>
      </c>
      <c r="F79">
        <v>3</v>
      </c>
      <c r="G79" s="15">
        <v>46246.458333333336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46244.657546296294</v>
      </c>
      <c r="E80" t="s">
        <v>413</v>
      </c>
      <c r="F80">
        <v>5</v>
      </c>
      <c r="G80" s="15">
        <v>46246.458333333336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46244.47451388889</v>
      </c>
      <c r="E81" t="s">
        <v>413</v>
      </c>
      <c r="F81">
        <v>3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46246.658784722225</v>
      </c>
      <c r="E82" t="s">
        <v>413</v>
      </c>
      <c r="F82">
        <v>1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O82" t="s">
        <v>67</v>
      </c>
      <c r="P82" t="s">
        <v>363</v>
      </c>
      <c r="Q82" t="s">
        <v>220</v>
      </c>
    </row>
    <row r="83" spans="1:18" x14ac:dyDescent="0.3">
      <c r="A83" t="s">
        <v>355</v>
      </c>
      <c r="B83" t="s">
        <v>45</v>
      </c>
      <c r="C83" t="s">
        <v>68</v>
      </c>
      <c r="D83" s="15">
        <v>46244.477743055555</v>
      </c>
      <c r="E83" t="s">
        <v>413</v>
      </c>
      <c r="F83">
        <v>1</v>
      </c>
      <c r="G83" s="15">
        <v>46246.458333333336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46244.473958333336</v>
      </c>
      <c r="E84" t="s">
        <v>413</v>
      </c>
      <c r="F84">
        <v>1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46244.476030092592</v>
      </c>
      <c r="E85" t="s">
        <v>413</v>
      </c>
      <c r="F85">
        <v>3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46237.458333333336</v>
      </c>
      <c r="E86" t="s">
        <v>413</v>
      </c>
      <c r="F86">
        <v>5</v>
      </c>
      <c r="G86" s="15">
        <v>46239.5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46244.476921296293</v>
      </c>
      <c r="E87" t="s">
        <v>413</v>
      </c>
      <c r="F87">
        <v>3</v>
      </c>
      <c r="G87" s="15">
        <v>46246.458333333336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46246.659317129626</v>
      </c>
      <c r="E88" t="s">
        <v>413</v>
      </c>
      <c r="F88">
        <v>3</v>
      </c>
      <c r="G88" s="15">
        <v>46252.458333333336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46251.598506944443</v>
      </c>
      <c r="E89" t="s">
        <v>413</v>
      </c>
      <c r="F89">
        <v>3</v>
      </c>
      <c r="G89" s="15">
        <v>46255.493055555555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N89">
        <v>103</v>
      </c>
      <c r="O89" t="s">
        <v>67</v>
      </c>
      <c r="P89" t="s">
        <v>363</v>
      </c>
      <c r="Q89" t="s">
        <v>220</v>
      </c>
      <c r="R89">
        <v>1</v>
      </c>
    </row>
    <row r="90" spans="1:18" x14ac:dyDescent="0.3">
      <c r="A90" t="s">
        <v>355</v>
      </c>
      <c r="B90" t="s">
        <v>45</v>
      </c>
      <c r="C90" t="s">
        <v>68</v>
      </c>
      <c r="D90" s="15">
        <v>46254.355046296296</v>
      </c>
      <c r="E90" t="s">
        <v>451</v>
      </c>
      <c r="F90">
        <v>35</v>
      </c>
      <c r="G90" s="15">
        <v>46258.410416666666</v>
      </c>
      <c r="H90" t="s">
        <v>369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N90">
        <v>93</v>
      </c>
      <c r="O90" t="s">
        <v>67</v>
      </c>
      <c r="P90" t="s">
        <v>534</v>
      </c>
      <c r="Q90" t="s">
        <v>220</v>
      </c>
      <c r="R90">
        <v>1</v>
      </c>
    </row>
    <row r="91" spans="1:18" x14ac:dyDescent="0.3">
      <c r="A91" t="s">
        <v>355</v>
      </c>
      <c r="B91" t="s">
        <v>45</v>
      </c>
      <c r="C91" t="s">
        <v>68</v>
      </c>
      <c r="D91" s="15">
        <v>46253.542812500003</v>
      </c>
      <c r="E91" t="s">
        <v>413</v>
      </c>
      <c r="F91">
        <v>3</v>
      </c>
      <c r="G91" s="15">
        <v>46255.493055555555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46253.545694444445</v>
      </c>
      <c r="E92" t="s">
        <v>413</v>
      </c>
      <c r="F92">
        <v>3</v>
      </c>
      <c r="G92" s="15">
        <v>46255.493055555555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46253.545173611114</v>
      </c>
      <c r="E93" t="s">
        <v>413</v>
      </c>
      <c r="F93">
        <v>3</v>
      </c>
      <c r="G93" s="15">
        <v>46255.493055555555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46233.471192129633</v>
      </c>
      <c r="E94" t="s">
        <v>413</v>
      </c>
      <c r="F94">
        <v>3</v>
      </c>
      <c r="G94" s="15">
        <v>46237.458333333336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O94" t="s">
        <v>67</v>
      </c>
      <c r="P94" t="s">
        <v>363</v>
      </c>
      <c r="Q94" t="s">
        <v>220</v>
      </c>
    </row>
    <row r="95" spans="1:18" x14ac:dyDescent="0.3">
      <c r="A95" t="s">
        <v>355</v>
      </c>
      <c r="B95" t="s">
        <v>45</v>
      </c>
      <c r="C95" t="s">
        <v>68</v>
      </c>
      <c r="D95" s="15">
        <v>46233.470659722225</v>
      </c>
      <c r="E95" t="s">
        <v>413</v>
      </c>
      <c r="F95">
        <v>3</v>
      </c>
      <c r="G95" s="15">
        <v>46237.458333333336</v>
      </c>
      <c r="H95" t="s">
        <v>363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O95" t="s">
        <v>67</v>
      </c>
      <c r="P95" t="s">
        <v>363</v>
      </c>
      <c r="Q95" t="s">
        <v>220</v>
      </c>
    </row>
    <row r="96" spans="1:18" x14ac:dyDescent="0.3">
      <c r="A96" t="s">
        <v>355</v>
      </c>
      <c r="B96" t="s">
        <v>45</v>
      </c>
      <c r="C96" t="s">
        <v>68</v>
      </c>
      <c r="D96" s="15">
        <v>46233.468287037038</v>
      </c>
      <c r="E96" t="s">
        <v>413</v>
      </c>
      <c r="F96">
        <v>3</v>
      </c>
      <c r="G96" s="15">
        <v>46237.458333333336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46225.582372685189</v>
      </c>
      <c r="E97" t="s">
        <v>413</v>
      </c>
      <c r="F97">
        <v>3</v>
      </c>
      <c r="G97" s="15">
        <v>46231.455555555556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N97">
        <v>103</v>
      </c>
      <c r="O97" t="s">
        <v>67</v>
      </c>
      <c r="P97" t="s">
        <v>363</v>
      </c>
      <c r="Q97" t="s">
        <v>220</v>
      </c>
      <c r="R97">
        <v>1</v>
      </c>
    </row>
    <row r="98" spans="1:18" x14ac:dyDescent="0.3">
      <c r="A98" t="s">
        <v>355</v>
      </c>
      <c r="B98" t="s">
        <v>45</v>
      </c>
      <c r="C98" t="s">
        <v>68</v>
      </c>
      <c r="D98" s="15">
        <v>46225.581944444442</v>
      </c>
      <c r="E98" t="s">
        <v>413</v>
      </c>
      <c r="F98">
        <v>1</v>
      </c>
      <c r="G98" s="15">
        <v>46231.455555555556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46225.581226851849</v>
      </c>
      <c r="E99" t="s">
        <v>413</v>
      </c>
      <c r="F99">
        <v>3</v>
      </c>
      <c r="G99" s="15">
        <v>46231.455555555556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46225.358090277776</v>
      </c>
      <c r="E100" t="s">
        <v>420</v>
      </c>
      <c r="F100">
        <v>26</v>
      </c>
      <c r="G100" s="15">
        <v>46227.5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  <c r="R100">
        <v>1.23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46225.333067129628</v>
      </c>
      <c r="E101" t="s">
        <v>455</v>
      </c>
      <c r="F101">
        <v>8</v>
      </c>
      <c r="G101" s="15">
        <v>46227.5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N101">
        <v>103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46223.488009259258</v>
      </c>
      <c r="E102" t="s">
        <v>413</v>
      </c>
      <c r="F102">
        <v>2</v>
      </c>
      <c r="G102" s="15">
        <v>46231.451388888891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46223.487222222226</v>
      </c>
      <c r="E103" t="s">
        <v>413</v>
      </c>
      <c r="F103">
        <v>1</v>
      </c>
      <c r="G103" s="15">
        <v>46231.451388888891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46225.339780092596</v>
      </c>
      <c r="E104" t="s">
        <v>420</v>
      </c>
      <c r="F104">
        <v>4</v>
      </c>
      <c r="G104" s="15">
        <v>46227.5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46225.337905092594</v>
      </c>
      <c r="E105" t="s">
        <v>420</v>
      </c>
      <c r="F105">
        <v>2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46225.337650462963</v>
      </c>
      <c r="E106" t="s">
        <v>420</v>
      </c>
      <c r="F106">
        <v>1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46224.651469907411</v>
      </c>
      <c r="E107" t="s">
        <v>420</v>
      </c>
      <c r="F107">
        <v>16</v>
      </c>
      <c r="G107" s="15">
        <v>46227.5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46224.65053240741</v>
      </c>
      <c r="E108" t="s">
        <v>420</v>
      </c>
      <c r="F108">
        <v>6</v>
      </c>
      <c r="G108" s="15">
        <v>46227.5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46225.340196759258</v>
      </c>
      <c r="E109" t="s">
        <v>420</v>
      </c>
      <c r="F109">
        <v>3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46225.340752314813</v>
      </c>
      <c r="E110" t="s">
        <v>420</v>
      </c>
      <c r="F110">
        <v>3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46230.441238425927</v>
      </c>
      <c r="E111" t="s">
        <v>413</v>
      </c>
      <c r="F111">
        <v>3</v>
      </c>
      <c r="G111" s="15">
        <v>46231.431944444441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N111">
        <v>103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46230.439814814818</v>
      </c>
      <c r="E112" t="s">
        <v>413</v>
      </c>
      <c r="F112">
        <v>4</v>
      </c>
      <c r="G112" s="15">
        <v>46231.431944444441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43</v>
      </c>
      <c r="C113" t="s">
        <v>105</v>
      </c>
      <c r="D113" s="15">
        <v>46226.43414351852</v>
      </c>
      <c r="E113" t="s">
        <v>449</v>
      </c>
      <c r="F113">
        <v>1</v>
      </c>
      <c r="G113" s="15">
        <v>46231.455555555556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46225.341481481482</v>
      </c>
      <c r="E114" t="s">
        <v>420</v>
      </c>
      <c r="F114">
        <v>11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46244.522743055553</v>
      </c>
      <c r="E115" t="s">
        <v>436</v>
      </c>
      <c r="F115">
        <v>6</v>
      </c>
      <c r="G115" s="15">
        <v>46247.409722222219</v>
      </c>
      <c r="H115" t="s">
        <v>368</v>
      </c>
      <c r="I115" t="s">
        <v>383</v>
      </c>
      <c r="J115" t="s">
        <v>242</v>
      </c>
      <c r="K115" t="s">
        <v>355</v>
      </c>
      <c r="L115" t="s">
        <v>382</v>
      </c>
      <c r="M115" t="s">
        <v>242</v>
      </c>
      <c r="N115">
        <v>0</v>
      </c>
      <c r="O115" t="s">
        <v>67</v>
      </c>
      <c r="P115" t="s">
        <v>368</v>
      </c>
      <c r="Q115" t="s">
        <v>220</v>
      </c>
      <c r="R115">
        <v>1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46252.385625000003</v>
      </c>
      <c r="E116" t="s">
        <v>427</v>
      </c>
      <c r="F116">
        <v>45</v>
      </c>
      <c r="G116" s="15">
        <v>46254.560416666667</v>
      </c>
      <c r="H116" t="s">
        <v>368</v>
      </c>
      <c r="I116" t="s">
        <v>383</v>
      </c>
      <c r="J116" t="s">
        <v>242</v>
      </c>
      <c r="K116" t="s">
        <v>355</v>
      </c>
      <c r="L116" t="s">
        <v>382</v>
      </c>
      <c r="M116" t="s">
        <v>242</v>
      </c>
      <c r="N116">
        <v>0</v>
      </c>
      <c r="O116" t="s">
        <v>67</v>
      </c>
      <c r="P116" t="s">
        <v>368</v>
      </c>
      <c r="Q116" t="s">
        <v>220</v>
      </c>
      <c r="R116">
        <v>1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46251.574641203704</v>
      </c>
      <c r="E117" t="s">
        <v>436</v>
      </c>
      <c r="F117">
        <v>15</v>
      </c>
      <c r="G117" s="15">
        <v>46253.486111111109</v>
      </c>
      <c r="H117" t="s">
        <v>368</v>
      </c>
      <c r="I117" t="s">
        <v>383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368</v>
      </c>
      <c r="Q117" t="s">
        <v>220</v>
      </c>
      <c r="R117">
        <v>1</v>
      </c>
    </row>
    <row r="118" spans="1:18" x14ac:dyDescent="0.3">
      <c r="A118" t="s">
        <v>355</v>
      </c>
      <c r="B118" t="s">
        <v>45</v>
      </c>
      <c r="C118" t="s">
        <v>68</v>
      </c>
      <c r="D118" s="15">
        <v>46224.403738425928</v>
      </c>
      <c r="E118" t="s">
        <v>427</v>
      </c>
      <c r="F118">
        <v>50</v>
      </c>
      <c r="G118" s="15">
        <v>46227.503472222219</v>
      </c>
      <c r="H118" t="s">
        <v>368</v>
      </c>
      <c r="I118" t="s">
        <v>383</v>
      </c>
      <c r="J118" t="s">
        <v>242</v>
      </c>
      <c r="K118" t="s">
        <v>355</v>
      </c>
      <c r="L118" t="s">
        <v>382</v>
      </c>
      <c r="M118" t="s">
        <v>242</v>
      </c>
      <c r="N118">
        <v>0</v>
      </c>
      <c r="O118" t="s">
        <v>67</v>
      </c>
      <c r="P118" t="s">
        <v>368</v>
      </c>
      <c r="Q118" t="s">
        <v>220</v>
      </c>
      <c r="R118">
        <v>1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46230.325821759259</v>
      </c>
      <c r="E119" t="s">
        <v>436</v>
      </c>
      <c r="F119">
        <v>22</v>
      </c>
      <c r="G119" s="15">
        <v>46232.520833333336</v>
      </c>
      <c r="H119" t="s">
        <v>368</v>
      </c>
      <c r="I119" t="s">
        <v>383</v>
      </c>
      <c r="J119" t="s">
        <v>242</v>
      </c>
      <c r="K119" t="s">
        <v>355</v>
      </c>
      <c r="L119" t="s">
        <v>382</v>
      </c>
      <c r="M119" t="s">
        <v>242</v>
      </c>
      <c r="N119">
        <v>0</v>
      </c>
      <c r="O119" t="s">
        <v>67</v>
      </c>
      <c r="P119" t="s">
        <v>368</v>
      </c>
      <c r="Q119" t="s">
        <v>220</v>
      </c>
      <c r="R119">
        <v>1</v>
      </c>
    </row>
    <row r="120" spans="1:18" x14ac:dyDescent="0.3">
      <c r="A120" t="s">
        <v>355</v>
      </c>
      <c r="B120" t="s">
        <v>48</v>
      </c>
      <c r="C120" t="s">
        <v>68</v>
      </c>
      <c r="D120" s="15">
        <v>46226.544976851852</v>
      </c>
      <c r="E120" t="s">
        <v>427</v>
      </c>
      <c r="F120">
        <v>1</v>
      </c>
      <c r="G120" s="15">
        <v>46230.449305555558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90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46224.647638888891</v>
      </c>
      <c r="E121" t="s">
        <v>428</v>
      </c>
      <c r="F121">
        <v>1</v>
      </c>
      <c r="G121" s="15">
        <v>46226.447916666664</v>
      </c>
      <c r="H121" t="s">
        <v>362</v>
      </c>
      <c r="I121" t="s">
        <v>380</v>
      </c>
      <c r="J121" t="s">
        <v>290</v>
      </c>
      <c r="K121" t="s">
        <v>355</v>
      </c>
      <c r="L121" t="s">
        <v>382</v>
      </c>
      <c r="M121" t="s">
        <v>242</v>
      </c>
      <c r="N121">
        <v>76</v>
      </c>
      <c r="O121" t="s">
        <v>67</v>
      </c>
      <c r="P121" t="s">
        <v>362</v>
      </c>
      <c r="Q121" t="s">
        <v>220</v>
      </c>
      <c r="R121">
        <v>1</v>
      </c>
    </row>
    <row r="122" spans="1:18" x14ac:dyDescent="0.3">
      <c r="A122" t="s">
        <v>355</v>
      </c>
      <c r="B122" t="s">
        <v>48</v>
      </c>
      <c r="C122" t="s">
        <v>68</v>
      </c>
      <c r="D122" s="15">
        <v>46216.601365740738</v>
      </c>
      <c r="E122" t="s">
        <v>420</v>
      </c>
      <c r="F122">
        <v>1</v>
      </c>
      <c r="G122" s="15">
        <v>46223.497916666667</v>
      </c>
      <c r="H122" t="s">
        <v>364</v>
      </c>
      <c r="I122" t="s">
        <v>382</v>
      </c>
      <c r="J122" t="s">
        <v>242</v>
      </c>
      <c r="K122" t="s">
        <v>355</v>
      </c>
      <c r="L122" t="s">
        <v>382</v>
      </c>
      <c r="M122" t="s">
        <v>242</v>
      </c>
      <c r="N122">
        <v>0</v>
      </c>
      <c r="O122" t="s">
        <v>90</v>
      </c>
      <c r="P122" t="s">
        <v>364</v>
      </c>
      <c r="Q122" t="s">
        <v>220</v>
      </c>
      <c r="R122">
        <v>1</v>
      </c>
    </row>
    <row r="123" spans="1:18" x14ac:dyDescent="0.3">
      <c r="A123" t="s">
        <v>355</v>
      </c>
      <c r="B123" t="s">
        <v>48</v>
      </c>
      <c r="C123" t="s">
        <v>68</v>
      </c>
      <c r="D123" s="15">
        <v>46241.31753472222</v>
      </c>
      <c r="E123" t="s">
        <v>419</v>
      </c>
      <c r="F123">
        <v>2</v>
      </c>
      <c r="G123" s="15">
        <v>46244.479166666664</v>
      </c>
      <c r="H123" t="s">
        <v>367</v>
      </c>
      <c r="I123" t="s">
        <v>382</v>
      </c>
      <c r="J123" t="s">
        <v>242</v>
      </c>
      <c r="K123" t="s">
        <v>355</v>
      </c>
      <c r="L123" t="s">
        <v>382</v>
      </c>
      <c r="M123" t="s">
        <v>242</v>
      </c>
      <c r="O123" t="s">
        <v>90</v>
      </c>
      <c r="P123" t="s">
        <v>367</v>
      </c>
      <c r="Q123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285</v>
      </c>
      <c r="B1" t="s">
        <v>39</v>
      </c>
      <c r="C1" t="s">
        <v>1910</v>
      </c>
      <c r="D1" t="s">
        <v>886</v>
      </c>
      <c r="E1" t="s">
        <v>40</v>
      </c>
      <c r="F1" t="s">
        <v>887</v>
      </c>
      <c r="H1" t="s">
        <v>285</v>
      </c>
      <c r="I1" t="s">
        <v>39</v>
      </c>
      <c r="J1" t="s">
        <v>1910</v>
      </c>
      <c r="K1" t="s">
        <v>886</v>
      </c>
      <c r="L1" t="s">
        <v>40</v>
      </c>
      <c r="M1" t="s">
        <v>887</v>
      </c>
    </row>
    <row r="2" spans="1:13" x14ac:dyDescent="0.3">
      <c r="A2" t="s">
        <v>352</v>
      </c>
      <c r="B2" t="s">
        <v>66</v>
      </c>
      <c r="C2" t="s">
        <v>214</v>
      </c>
      <c r="D2" t="s">
        <v>888</v>
      </c>
      <c r="E2" t="s">
        <v>67</v>
      </c>
      <c r="F2" s="168">
        <v>0.6</v>
      </c>
      <c r="H2" t="s">
        <v>353</v>
      </c>
      <c r="I2" t="s">
        <v>66</v>
      </c>
      <c r="J2" t="s">
        <v>214</v>
      </c>
      <c r="K2" t="s">
        <v>888</v>
      </c>
      <c r="L2" t="s">
        <v>67</v>
      </c>
      <c r="M2">
        <v>0.9</v>
      </c>
    </row>
    <row r="3" spans="1:13" x14ac:dyDescent="0.3">
      <c r="A3" t="s">
        <v>352</v>
      </c>
      <c r="B3" t="s">
        <v>72</v>
      </c>
      <c r="C3" t="s">
        <v>215</v>
      </c>
      <c r="D3" t="s">
        <v>889</v>
      </c>
      <c r="E3" t="s">
        <v>67</v>
      </c>
      <c r="F3" s="168">
        <v>3.55</v>
      </c>
      <c r="H3" t="s">
        <v>353</v>
      </c>
      <c r="I3" t="s">
        <v>72</v>
      </c>
      <c r="J3" t="s">
        <v>215</v>
      </c>
      <c r="K3" t="s">
        <v>889</v>
      </c>
      <c r="L3" t="s">
        <v>67</v>
      </c>
      <c r="M3">
        <v>0.9</v>
      </c>
    </row>
    <row r="4" spans="1:13" x14ac:dyDescent="0.3">
      <c r="A4" t="s">
        <v>352</v>
      </c>
      <c r="B4" t="s">
        <v>75</v>
      </c>
      <c r="C4" t="s">
        <v>216</v>
      </c>
      <c r="D4" t="s">
        <v>890</v>
      </c>
      <c r="E4" t="s">
        <v>67</v>
      </c>
      <c r="F4" s="168">
        <v>0.74</v>
      </c>
      <c r="H4" t="s">
        <v>353</v>
      </c>
      <c r="I4" t="s">
        <v>75</v>
      </c>
      <c r="J4" t="s">
        <v>216</v>
      </c>
      <c r="K4" t="s">
        <v>890</v>
      </c>
      <c r="L4" t="s">
        <v>67</v>
      </c>
      <c r="M4">
        <v>0.9</v>
      </c>
    </row>
    <row r="5" spans="1:13" x14ac:dyDescent="0.3">
      <c r="A5" t="s">
        <v>352</v>
      </c>
      <c r="B5" t="s">
        <v>77</v>
      </c>
      <c r="C5" t="s">
        <v>217</v>
      </c>
      <c r="D5" t="s">
        <v>891</v>
      </c>
      <c r="E5" t="s">
        <v>67</v>
      </c>
      <c r="F5" s="168">
        <v>56.11</v>
      </c>
      <c r="H5" t="s">
        <v>353</v>
      </c>
      <c r="I5" t="s">
        <v>77</v>
      </c>
      <c r="J5" t="s">
        <v>217</v>
      </c>
      <c r="K5" t="s">
        <v>891</v>
      </c>
      <c r="L5" t="s">
        <v>67</v>
      </c>
      <c r="M5">
        <v>70</v>
      </c>
    </row>
    <row r="6" spans="1:13" x14ac:dyDescent="0.3">
      <c r="A6" t="s">
        <v>352</v>
      </c>
      <c r="B6" t="s">
        <v>84</v>
      </c>
      <c r="C6" t="s">
        <v>218</v>
      </c>
      <c r="D6" t="s">
        <v>892</v>
      </c>
      <c r="E6" t="s">
        <v>67</v>
      </c>
      <c r="F6" s="168">
        <v>0.08</v>
      </c>
      <c r="H6" t="s">
        <v>353</v>
      </c>
      <c r="I6" t="s">
        <v>84</v>
      </c>
      <c r="J6" t="s">
        <v>218</v>
      </c>
      <c r="K6" t="s">
        <v>892</v>
      </c>
      <c r="L6" t="s">
        <v>67</v>
      </c>
      <c r="M6">
        <v>0.1</v>
      </c>
    </row>
    <row r="7" spans="1:13" x14ac:dyDescent="0.3">
      <c r="A7" t="s">
        <v>352</v>
      </c>
      <c r="B7" t="s">
        <v>87</v>
      </c>
      <c r="C7" t="s">
        <v>219</v>
      </c>
      <c r="D7" t="s">
        <v>893</v>
      </c>
      <c r="E7" t="s">
        <v>67</v>
      </c>
      <c r="F7" s="168">
        <v>0.08</v>
      </c>
      <c r="H7" t="s">
        <v>353</v>
      </c>
      <c r="I7" t="s">
        <v>87</v>
      </c>
      <c r="J7" t="s">
        <v>219</v>
      </c>
      <c r="K7" t="s">
        <v>893</v>
      </c>
      <c r="L7" t="s">
        <v>67</v>
      </c>
      <c r="M7">
        <v>0.1</v>
      </c>
    </row>
    <row r="8" spans="1:13" x14ac:dyDescent="0.3">
      <c r="A8" t="s">
        <v>352</v>
      </c>
      <c r="B8" t="s">
        <v>89</v>
      </c>
      <c r="C8" t="s">
        <v>220</v>
      </c>
      <c r="D8" t="s">
        <v>894</v>
      </c>
      <c r="E8" t="s">
        <v>90</v>
      </c>
      <c r="F8" s="168">
        <v>125.89</v>
      </c>
      <c r="H8" t="s">
        <v>353</v>
      </c>
      <c r="I8" t="s">
        <v>89</v>
      </c>
      <c r="J8" t="s">
        <v>220</v>
      </c>
      <c r="K8" t="s">
        <v>894</v>
      </c>
      <c r="L8" t="s">
        <v>90</v>
      </c>
      <c r="M8">
        <v>50</v>
      </c>
    </row>
    <row r="9" spans="1:13" x14ac:dyDescent="0.3">
      <c r="A9" t="s">
        <v>352</v>
      </c>
      <c r="B9" t="s">
        <v>93</v>
      </c>
      <c r="C9" t="s">
        <v>221</v>
      </c>
      <c r="D9" t="s">
        <v>895</v>
      </c>
      <c r="E9" t="s">
        <v>90</v>
      </c>
      <c r="F9" s="168">
        <v>200</v>
      </c>
      <c r="H9" t="s">
        <v>353</v>
      </c>
      <c r="I9" t="s">
        <v>93</v>
      </c>
      <c r="J9" t="s">
        <v>221</v>
      </c>
      <c r="K9" t="s">
        <v>895</v>
      </c>
      <c r="L9" t="s">
        <v>90</v>
      </c>
      <c r="M9">
        <v>100</v>
      </c>
    </row>
    <row r="10" spans="1:13" x14ac:dyDescent="0.3">
      <c r="A10" t="s">
        <v>352</v>
      </c>
      <c r="B10" t="s">
        <v>821</v>
      </c>
      <c r="C10" t="s">
        <v>863</v>
      </c>
      <c r="D10" t="s">
        <v>896</v>
      </c>
      <c r="E10" t="s">
        <v>822</v>
      </c>
      <c r="F10" s="168">
        <v>0.5</v>
      </c>
      <c r="H10" t="s">
        <v>353</v>
      </c>
      <c r="I10" t="s">
        <v>821</v>
      </c>
      <c r="J10" t="s">
        <v>863</v>
      </c>
      <c r="K10" t="s">
        <v>896</v>
      </c>
      <c r="L10" t="s">
        <v>822</v>
      </c>
      <c r="M10">
        <v>1</v>
      </c>
    </row>
    <row r="11" spans="1:13" x14ac:dyDescent="0.3">
      <c r="A11" t="s">
        <v>352</v>
      </c>
      <c r="B11" t="s">
        <v>94</v>
      </c>
      <c r="C11" t="s">
        <v>223</v>
      </c>
      <c r="D11" t="s">
        <v>897</v>
      </c>
      <c r="E11" t="s">
        <v>823</v>
      </c>
      <c r="F11" s="168">
        <v>1.96</v>
      </c>
      <c r="H11" t="s">
        <v>353</v>
      </c>
      <c r="I11" t="s">
        <v>94</v>
      </c>
      <c r="J11" t="s">
        <v>223</v>
      </c>
      <c r="K11" t="s">
        <v>897</v>
      </c>
      <c r="L11" t="s">
        <v>823</v>
      </c>
      <c r="M11">
        <v>3</v>
      </c>
    </row>
    <row r="12" spans="1:13" x14ac:dyDescent="0.3">
      <c r="A12" t="s">
        <v>352</v>
      </c>
      <c r="B12" t="s">
        <v>103</v>
      </c>
      <c r="C12" t="s">
        <v>224</v>
      </c>
      <c r="D12" t="s">
        <v>898</v>
      </c>
      <c r="E12" t="s">
        <v>105</v>
      </c>
      <c r="F12" s="168">
        <v>1.35</v>
      </c>
      <c r="H12" t="s">
        <v>353</v>
      </c>
      <c r="I12" t="s">
        <v>103</v>
      </c>
      <c r="J12" t="s">
        <v>224</v>
      </c>
      <c r="K12" t="s">
        <v>898</v>
      </c>
      <c r="L12" t="s">
        <v>105</v>
      </c>
      <c r="M12">
        <v>3</v>
      </c>
    </row>
    <row r="13" spans="1:13" x14ac:dyDescent="0.3">
      <c r="A13" t="s">
        <v>352</v>
      </c>
      <c r="B13" t="s">
        <v>104</v>
      </c>
      <c r="C13" t="s">
        <v>225</v>
      </c>
      <c r="D13" t="s">
        <v>899</v>
      </c>
      <c r="E13" t="s">
        <v>108</v>
      </c>
      <c r="F13" s="168">
        <v>594488.34</v>
      </c>
      <c r="H13" t="s">
        <v>353</v>
      </c>
      <c r="I13" t="s">
        <v>104</v>
      </c>
      <c r="J13" t="s">
        <v>225</v>
      </c>
      <c r="K13" t="s">
        <v>899</v>
      </c>
      <c r="L13" t="s">
        <v>108</v>
      </c>
      <c r="M13">
        <v>100000</v>
      </c>
    </row>
    <row r="14" spans="1:13" x14ac:dyDescent="0.3">
      <c r="A14" t="s">
        <v>352</v>
      </c>
      <c r="B14" t="s">
        <v>106</v>
      </c>
      <c r="C14" t="s">
        <v>226</v>
      </c>
      <c r="D14" t="s">
        <v>900</v>
      </c>
      <c r="E14" t="s">
        <v>67</v>
      </c>
      <c r="F14" s="168">
        <v>1.01</v>
      </c>
      <c r="H14" t="s">
        <v>353</v>
      </c>
      <c r="I14" t="s">
        <v>106</v>
      </c>
      <c r="J14" t="s">
        <v>226</v>
      </c>
      <c r="K14" t="s">
        <v>900</v>
      </c>
      <c r="L14" t="s">
        <v>67</v>
      </c>
      <c r="M14">
        <v>7.5</v>
      </c>
    </row>
    <row r="15" spans="1:13" x14ac:dyDescent="0.3">
      <c r="A15" t="s">
        <v>352</v>
      </c>
      <c r="B15" t="s">
        <v>110</v>
      </c>
      <c r="C15" t="s">
        <v>228</v>
      </c>
      <c r="D15" t="s">
        <v>901</v>
      </c>
      <c r="E15" t="s">
        <v>868</v>
      </c>
      <c r="F15" s="168">
        <v>0.44</v>
      </c>
      <c r="H15" t="s">
        <v>353</v>
      </c>
      <c r="I15" t="s">
        <v>110</v>
      </c>
      <c r="J15" t="s">
        <v>228</v>
      </c>
      <c r="K15" t="s">
        <v>901</v>
      </c>
      <c r="L15" t="s">
        <v>868</v>
      </c>
      <c r="M15">
        <v>0.2</v>
      </c>
    </row>
    <row r="16" spans="1:13" x14ac:dyDescent="0.3">
      <c r="A16" t="s">
        <v>352</v>
      </c>
      <c r="B16" t="s">
        <v>111</v>
      </c>
      <c r="C16" t="s">
        <v>229</v>
      </c>
      <c r="D16" t="s">
        <v>902</v>
      </c>
      <c r="E16" t="s">
        <v>67</v>
      </c>
      <c r="F16" s="168">
        <v>1.44</v>
      </c>
      <c r="H16" t="s">
        <v>353</v>
      </c>
      <c r="I16" t="s">
        <v>111</v>
      </c>
      <c r="J16" t="s">
        <v>229</v>
      </c>
      <c r="K16" t="s">
        <v>902</v>
      </c>
      <c r="L16" t="s">
        <v>67</v>
      </c>
      <c r="M16">
        <v>10</v>
      </c>
    </row>
    <row r="17" spans="1:13" x14ac:dyDescent="0.3">
      <c r="A17" t="s">
        <v>352</v>
      </c>
      <c r="B17" t="s">
        <v>112</v>
      </c>
      <c r="C17" t="s">
        <v>233</v>
      </c>
      <c r="D17" t="s">
        <v>903</v>
      </c>
      <c r="E17" t="s">
        <v>122</v>
      </c>
      <c r="F17" s="168">
        <v>0.05</v>
      </c>
      <c r="H17" t="s">
        <v>353</v>
      </c>
      <c r="I17" t="s">
        <v>112</v>
      </c>
      <c r="J17" t="s">
        <v>233</v>
      </c>
      <c r="K17" t="s">
        <v>903</v>
      </c>
      <c r="L17" t="s">
        <v>122</v>
      </c>
      <c r="M17">
        <v>0.05</v>
      </c>
    </row>
    <row r="18" spans="1:13" x14ac:dyDescent="0.3">
      <c r="A18" t="s">
        <v>352</v>
      </c>
      <c r="B18" t="s">
        <v>118</v>
      </c>
      <c r="C18" t="s">
        <v>234</v>
      </c>
      <c r="D18" t="s">
        <v>904</v>
      </c>
      <c r="E18" t="s">
        <v>122</v>
      </c>
      <c r="F18" s="168">
        <v>0.06</v>
      </c>
      <c r="H18" t="s">
        <v>353</v>
      </c>
      <c r="I18" t="s">
        <v>118</v>
      </c>
      <c r="J18" t="s">
        <v>234</v>
      </c>
      <c r="K18" t="s">
        <v>904</v>
      </c>
      <c r="L18" t="s">
        <v>122</v>
      </c>
      <c r="M18">
        <v>0.05</v>
      </c>
    </row>
    <row r="19" spans="1:13" x14ac:dyDescent="0.3">
      <c r="A19" t="s">
        <v>352</v>
      </c>
      <c r="B19" t="s">
        <v>119</v>
      </c>
      <c r="C19" t="s">
        <v>235</v>
      </c>
      <c r="D19" t="s">
        <v>905</v>
      </c>
      <c r="E19" t="s">
        <v>122</v>
      </c>
      <c r="F19" s="168">
        <v>0.1</v>
      </c>
      <c r="H19" t="s">
        <v>353</v>
      </c>
      <c r="I19" t="s">
        <v>119</v>
      </c>
      <c r="J19" t="s">
        <v>235</v>
      </c>
      <c r="K19" t="s">
        <v>905</v>
      </c>
      <c r="L19" t="s">
        <v>122</v>
      </c>
      <c r="M19">
        <v>0.11</v>
      </c>
    </row>
    <row r="20" spans="1:13" x14ac:dyDescent="0.3">
      <c r="A20" t="s">
        <v>352</v>
      </c>
      <c r="B20" t="s">
        <v>120</v>
      </c>
      <c r="C20" t="s">
        <v>236</v>
      </c>
      <c r="D20" t="s">
        <v>906</v>
      </c>
      <c r="E20" t="s">
        <v>122</v>
      </c>
      <c r="F20" s="168">
        <v>0.23</v>
      </c>
      <c r="H20" t="s">
        <v>353</v>
      </c>
      <c r="I20" t="s">
        <v>120</v>
      </c>
      <c r="J20" t="s">
        <v>236</v>
      </c>
      <c r="K20" t="s">
        <v>906</v>
      </c>
      <c r="L20" t="s">
        <v>122</v>
      </c>
      <c r="M20">
        <v>0.1</v>
      </c>
    </row>
    <row r="21" spans="1:13" x14ac:dyDescent="0.3">
      <c r="A21" t="s">
        <v>352</v>
      </c>
      <c r="B21" t="s">
        <v>123</v>
      </c>
      <c r="C21" t="s">
        <v>237</v>
      </c>
      <c r="D21" t="s">
        <v>907</v>
      </c>
      <c r="E21" t="s">
        <v>92</v>
      </c>
      <c r="F21" s="168">
        <v>68.27</v>
      </c>
      <c r="H21" t="s">
        <v>353</v>
      </c>
      <c r="I21" t="s">
        <v>123</v>
      </c>
      <c r="J21" t="s">
        <v>237</v>
      </c>
      <c r="K21" t="s">
        <v>907</v>
      </c>
      <c r="L21" t="s">
        <v>92</v>
      </c>
      <c r="M21">
        <v>40</v>
      </c>
    </row>
    <row r="22" spans="1:13" x14ac:dyDescent="0.3">
      <c r="A22" t="s">
        <v>352</v>
      </c>
      <c r="B22" t="s">
        <v>124</v>
      </c>
      <c r="C22" t="s">
        <v>238</v>
      </c>
      <c r="D22" t="s">
        <v>908</v>
      </c>
      <c r="E22" t="s">
        <v>92</v>
      </c>
      <c r="F22" s="168">
        <v>39</v>
      </c>
      <c r="H22" t="s">
        <v>353</v>
      </c>
      <c r="I22" t="s">
        <v>124</v>
      </c>
      <c r="J22" t="s">
        <v>238</v>
      </c>
      <c r="K22" t="s">
        <v>908</v>
      </c>
      <c r="L22" t="s">
        <v>92</v>
      </c>
      <c r="M22">
        <v>40</v>
      </c>
    </row>
    <row r="23" spans="1:13" x14ac:dyDescent="0.3">
      <c r="A23" t="s">
        <v>352</v>
      </c>
      <c r="B23" t="s">
        <v>125</v>
      </c>
      <c r="C23" t="s">
        <v>239</v>
      </c>
      <c r="D23" t="s">
        <v>909</v>
      </c>
      <c r="E23" t="s">
        <v>92</v>
      </c>
      <c r="F23" s="168">
        <v>11.72</v>
      </c>
      <c r="H23" t="s">
        <v>353</v>
      </c>
      <c r="I23" t="s">
        <v>125</v>
      </c>
      <c r="J23" t="s">
        <v>239</v>
      </c>
      <c r="K23" t="s">
        <v>909</v>
      </c>
      <c r="L23" t="s">
        <v>92</v>
      </c>
      <c r="M23">
        <v>5</v>
      </c>
    </row>
    <row r="24" spans="1:13" x14ac:dyDescent="0.3">
      <c r="A24" t="s">
        <v>352</v>
      </c>
      <c r="B24" t="s">
        <v>126</v>
      </c>
      <c r="C24" t="s">
        <v>240</v>
      </c>
      <c r="D24" t="s">
        <v>910</v>
      </c>
      <c r="E24" t="s">
        <v>92</v>
      </c>
      <c r="F24" s="168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  <row r="3" spans="1:11" x14ac:dyDescent="0.3">
      <c r="A3" t="s">
        <v>355</v>
      </c>
      <c r="B3" t="s">
        <v>497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214</v>
      </c>
    </row>
    <row r="4" spans="1:11" x14ac:dyDescent="0.3">
      <c r="A4" t="s">
        <v>355</v>
      </c>
      <c r="B4" t="s">
        <v>486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215</v>
      </c>
    </row>
    <row r="5" spans="1:11" x14ac:dyDescent="0.3">
      <c r="A5" t="s">
        <v>355</v>
      </c>
      <c r="B5" t="s">
        <v>487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215</v>
      </c>
    </row>
    <row r="6" spans="1:11" x14ac:dyDescent="0.3">
      <c r="A6" t="s">
        <v>355</v>
      </c>
      <c r="B6" t="s">
        <v>488</v>
      </c>
      <c r="C6" t="s">
        <v>157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214</v>
      </c>
    </row>
    <row r="7" spans="1:11" x14ac:dyDescent="0.3">
      <c r="A7" t="s">
        <v>355</v>
      </c>
      <c r="B7" t="s">
        <v>489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216</v>
      </c>
    </row>
    <row r="8" spans="1:11" x14ac:dyDescent="0.3">
      <c r="A8" t="s">
        <v>355</v>
      </c>
      <c r="B8" t="s">
        <v>490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217</v>
      </c>
    </row>
    <row r="9" spans="1:11" x14ac:dyDescent="0.3">
      <c r="A9" t="s">
        <v>355</v>
      </c>
      <c r="B9" t="s">
        <v>491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219</v>
      </c>
    </row>
    <row r="10" spans="1:11" x14ac:dyDescent="0.3">
      <c r="A10" t="s">
        <v>355</v>
      </c>
      <c r="B10" t="s">
        <v>492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219</v>
      </c>
    </row>
    <row r="11" spans="1:11" x14ac:dyDescent="0.3">
      <c r="A11" t="s">
        <v>355</v>
      </c>
      <c r="B11" t="s">
        <v>1913</v>
      </c>
      <c r="C11" t="s">
        <v>169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216</v>
      </c>
    </row>
    <row r="12" spans="1:11" x14ac:dyDescent="0.3">
      <c r="A12" t="s">
        <v>354</v>
      </c>
      <c r="B12" t="s">
        <v>494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214</v>
      </c>
    </row>
    <row r="13" spans="1:11" x14ac:dyDescent="0.3">
      <c r="A13" t="s">
        <v>354</v>
      </c>
      <c r="B13" t="s">
        <v>649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214</v>
      </c>
    </row>
    <row r="14" spans="1:11" x14ac:dyDescent="0.3">
      <c r="A14" t="s">
        <v>354</v>
      </c>
      <c r="B14" t="s">
        <v>488</v>
      </c>
      <c r="C14" t="s">
        <v>157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214</v>
      </c>
    </row>
    <row r="15" spans="1:11" x14ac:dyDescent="0.3">
      <c r="A15" t="s">
        <v>354</v>
      </c>
      <c r="B15" t="s">
        <v>495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214</v>
      </c>
    </row>
    <row r="16" spans="1:11" x14ac:dyDescent="0.3">
      <c r="A16" t="s">
        <v>354</v>
      </c>
      <c r="B16" t="s">
        <v>496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214</v>
      </c>
    </row>
    <row r="17" spans="1:11" x14ac:dyDescent="0.3">
      <c r="A17" t="s">
        <v>354</v>
      </c>
      <c r="B17" t="s">
        <v>495</v>
      </c>
      <c r="C17" t="s">
        <v>650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215</v>
      </c>
    </row>
    <row r="18" spans="1:11" x14ac:dyDescent="0.3">
      <c r="A18" t="s">
        <v>354</v>
      </c>
      <c r="B18" t="s">
        <v>489</v>
      </c>
      <c r="C18" t="s">
        <v>1912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216</v>
      </c>
    </row>
    <row r="19" spans="1:11" x14ac:dyDescent="0.3">
      <c r="A19" t="s">
        <v>354</v>
      </c>
      <c r="B19" t="s">
        <v>486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215</v>
      </c>
    </row>
    <row r="20" spans="1:11" x14ac:dyDescent="0.3">
      <c r="A20" t="s">
        <v>354</v>
      </c>
      <c r="B20" t="s">
        <v>491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218</v>
      </c>
    </row>
    <row r="21" spans="1:11" x14ac:dyDescent="0.3">
      <c r="A21" t="s">
        <v>354</v>
      </c>
      <c r="B21" t="s">
        <v>651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218</v>
      </c>
    </row>
    <row r="22" spans="1:11" x14ac:dyDescent="0.3">
      <c r="A22" t="s">
        <v>354</v>
      </c>
      <c r="B22" t="s">
        <v>492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219</v>
      </c>
    </row>
    <row r="23" spans="1:11" x14ac:dyDescent="0.3">
      <c r="A23" t="s">
        <v>354</v>
      </c>
      <c r="B23" t="s">
        <v>491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218</v>
      </c>
    </row>
    <row r="24" spans="1:11" x14ac:dyDescent="0.3">
      <c r="A24" t="s">
        <v>354</v>
      </c>
      <c r="B24" t="s">
        <v>651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368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354</v>
      </c>
      <c r="B2" t="s">
        <v>43</v>
      </c>
      <c r="C2" t="s">
        <v>105</v>
      </c>
      <c r="D2" t="s">
        <v>314</v>
      </c>
      <c r="E2" t="s">
        <v>1284</v>
      </c>
      <c r="F2" s="15">
        <v>46240.387291666666</v>
      </c>
      <c r="G2" t="s">
        <v>420</v>
      </c>
      <c r="H2">
        <v>2</v>
      </c>
      <c r="I2" t="s">
        <v>1285</v>
      </c>
      <c r="J2" s="15">
        <v>46240.632638888892</v>
      </c>
      <c r="K2" s="15">
        <v>46241.395138888889</v>
      </c>
      <c r="L2" s="15"/>
      <c r="M2">
        <v>2</v>
      </c>
      <c r="O2" t="s">
        <v>204</v>
      </c>
      <c r="P2" t="s">
        <v>631</v>
      </c>
      <c r="S2" t="s">
        <v>370</v>
      </c>
      <c r="T2" t="s">
        <v>384</v>
      </c>
      <c r="U2" t="s">
        <v>243</v>
      </c>
      <c r="V2" t="s">
        <v>354</v>
      </c>
      <c r="W2" t="s">
        <v>360</v>
      </c>
      <c r="X2" t="s">
        <v>243</v>
      </c>
      <c r="Y2">
        <v>13</v>
      </c>
      <c r="AA2" t="s">
        <v>67</v>
      </c>
      <c r="AB2" t="s">
        <v>370</v>
      </c>
      <c r="AC2">
        <v>2480</v>
      </c>
      <c r="AD2" t="s">
        <v>220</v>
      </c>
      <c r="AE2">
        <v>1</v>
      </c>
      <c r="AF2">
        <v>1</v>
      </c>
    </row>
    <row r="3" spans="1:32" x14ac:dyDescent="0.3">
      <c r="A3" t="s">
        <v>354</v>
      </c>
      <c r="B3" t="s">
        <v>47</v>
      </c>
      <c r="C3" t="s">
        <v>68</v>
      </c>
      <c r="D3" t="s">
        <v>314</v>
      </c>
      <c r="E3" t="s">
        <v>1291</v>
      </c>
      <c r="F3" s="15">
        <v>46233.496469907404</v>
      </c>
      <c r="G3" t="s">
        <v>419</v>
      </c>
      <c r="H3">
        <v>2</v>
      </c>
      <c r="I3" t="s">
        <v>1292</v>
      </c>
      <c r="J3" s="15">
        <v>46233.658877314818</v>
      </c>
      <c r="K3" s="15">
        <v>46234.427083333336</v>
      </c>
      <c r="L3" s="15"/>
      <c r="M3">
        <v>2</v>
      </c>
      <c r="O3" t="s">
        <v>149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90</v>
      </c>
      <c r="AB3" t="s">
        <v>370</v>
      </c>
      <c r="AC3">
        <v>2480</v>
      </c>
      <c r="AD3" t="s">
        <v>221</v>
      </c>
      <c r="AE3">
        <v>1</v>
      </c>
      <c r="AF3">
        <v>1</v>
      </c>
    </row>
    <row r="4" spans="1:32" x14ac:dyDescent="0.3">
      <c r="A4" t="s">
        <v>354</v>
      </c>
      <c r="B4" t="s">
        <v>45</v>
      </c>
      <c r="C4" t="s">
        <v>68</v>
      </c>
      <c r="D4" t="s">
        <v>314</v>
      </c>
      <c r="E4" t="s">
        <v>1293</v>
      </c>
      <c r="F4" s="15">
        <v>46218.662442129629</v>
      </c>
      <c r="G4" t="s">
        <v>453</v>
      </c>
      <c r="H4">
        <v>50</v>
      </c>
      <c r="I4" t="s">
        <v>1294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204</v>
      </c>
      <c r="P4" t="s">
        <v>630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67</v>
      </c>
      <c r="AB4" t="s">
        <v>370</v>
      </c>
      <c r="AC4">
        <v>2480</v>
      </c>
      <c r="AD4" t="s">
        <v>220</v>
      </c>
      <c r="AE4">
        <v>5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1295</v>
      </c>
      <c r="F5" s="15">
        <v>46218.662719907406</v>
      </c>
      <c r="G5" t="s">
        <v>453</v>
      </c>
      <c r="H5">
        <v>50</v>
      </c>
      <c r="I5" t="s">
        <v>1296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AA5" t="s">
        <v>67</v>
      </c>
      <c r="AB5" t="s">
        <v>370</v>
      </c>
      <c r="AC5">
        <v>2480</v>
      </c>
      <c r="AD5" t="s">
        <v>220</v>
      </c>
      <c r="AE5">
        <v>5</v>
      </c>
    </row>
    <row r="6" spans="1:32" x14ac:dyDescent="0.3">
      <c r="A6" t="s">
        <v>354</v>
      </c>
      <c r="B6" t="s">
        <v>48</v>
      </c>
      <c r="C6" t="s">
        <v>68</v>
      </c>
      <c r="D6" t="s">
        <v>314</v>
      </c>
      <c r="E6" t="s">
        <v>1297</v>
      </c>
      <c r="F6" s="15">
        <v>46156.383645833332</v>
      </c>
      <c r="G6" t="s">
        <v>420</v>
      </c>
      <c r="H6">
        <v>1</v>
      </c>
      <c r="I6" t="s">
        <v>1298</v>
      </c>
      <c r="J6" s="15">
        <v>46226.400000000001</v>
      </c>
      <c r="K6" s="15">
        <v>46230.438194444447</v>
      </c>
      <c r="L6" s="15"/>
      <c r="M6">
        <v>1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Y6">
        <v>13</v>
      </c>
      <c r="AA6" t="s">
        <v>90</v>
      </c>
      <c r="AB6" t="s">
        <v>370</v>
      </c>
      <c r="AC6">
        <v>2480</v>
      </c>
      <c r="AD6" t="s">
        <v>220</v>
      </c>
      <c r="AE6">
        <v>1</v>
      </c>
      <c r="AF6">
        <v>1</v>
      </c>
    </row>
    <row r="7" spans="1:32" x14ac:dyDescent="0.3">
      <c r="A7" t="s">
        <v>355</v>
      </c>
      <c r="B7" t="s">
        <v>43</v>
      </c>
      <c r="C7" t="s">
        <v>105</v>
      </c>
      <c r="D7" t="s">
        <v>314</v>
      </c>
      <c r="E7" t="s">
        <v>1157</v>
      </c>
      <c r="F7" s="15">
        <v>46246.307928240742</v>
      </c>
      <c r="G7" t="s">
        <v>419</v>
      </c>
      <c r="H7">
        <v>1</v>
      </c>
      <c r="I7" t="s">
        <v>1158</v>
      </c>
      <c r="J7" s="15">
        <v>46246.375</v>
      </c>
      <c r="K7" s="15">
        <v>46247.461805555555</v>
      </c>
      <c r="L7" s="15"/>
      <c r="M7">
        <v>1</v>
      </c>
      <c r="O7" t="s">
        <v>204</v>
      </c>
      <c r="P7" t="s">
        <v>631</v>
      </c>
      <c r="S7" t="s">
        <v>367</v>
      </c>
      <c r="T7" t="s">
        <v>382</v>
      </c>
      <c r="U7" t="s">
        <v>242</v>
      </c>
      <c r="V7" t="s">
        <v>355</v>
      </c>
      <c r="W7" t="s">
        <v>382</v>
      </c>
      <c r="X7" t="s">
        <v>242</v>
      </c>
      <c r="Y7">
        <v>0</v>
      </c>
      <c r="AA7" t="s">
        <v>67</v>
      </c>
      <c r="AB7" t="s">
        <v>367</v>
      </c>
      <c r="AC7">
        <v>101</v>
      </c>
      <c r="AD7" t="s">
        <v>220</v>
      </c>
      <c r="AE7">
        <v>1</v>
      </c>
      <c r="AF7">
        <v>1</v>
      </c>
    </row>
    <row r="8" spans="1:32" x14ac:dyDescent="0.3">
      <c r="A8" t="s">
        <v>355</v>
      </c>
      <c r="B8" t="s">
        <v>43</v>
      </c>
      <c r="C8" t="s">
        <v>105</v>
      </c>
      <c r="D8" t="s">
        <v>314</v>
      </c>
      <c r="E8" t="s">
        <v>1159</v>
      </c>
      <c r="F8" s="15">
        <v>46244.651597222219</v>
      </c>
      <c r="G8" t="s">
        <v>419</v>
      </c>
      <c r="H8">
        <v>2</v>
      </c>
      <c r="I8" t="s">
        <v>1160</v>
      </c>
      <c r="J8" s="15">
        <v>46245.385416666664</v>
      </c>
      <c r="K8" s="15">
        <v>46246.481944444444</v>
      </c>
      <c r="L8" s="15"/>
      <c r="M8">
        <v>2</v>
      </c>
      <c r="O8" t="s">
        <v>204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Y8">
        <v>0</v>
      </c>
      <c r="AA8" t="s">
        <v>67</v>
      </c>
      <c r="AB8" t="s">
        <v>367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1161</v>
      </c>
      <c r="F9" s="15">
        <v>46241.373356481483</v>
      </c>
      <c r="G9" t="s">
        <v>419</v>
      </c>
      <c r="H9">
        <v>2</v>
      </c>
      <c r="I9" t="s">
        <v>1162</v>
      </c>
      <c r="J9" s="15">
        <v>46241.399305555555</v>
      </c>
      <c r="K9" s="15">
        <v>46244.479166666664</v>
      </c>
      <c r="L9" s="15"/>
      <c r="M9">
        <v>2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1163</v>
      </c>
      <c r="F10" s="15">
        <v>46239.511006944442</v>
      </c>
      <c r="G10" t="s">
        <v>419</v>
      </c>
      <c r="H10">
        <v>3</v>
      </c>
      <c r="I10" t="s">
        <v>1164</v>
      </c>
      <c r="J10" s="15">
        <v>46239.690972222219</v>
      </c>
      <c r="K10" s="15">
        <v>46240.486805555556</v>
      </c>
      <c r="L10" s="15"/>
      <c r="M10">
        <v>3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45</v>
      </c>
      <c r="C11" t="s">
        <v>68</v>
      </c>
      <c r="D11" t="s">
        <v>314</v>
      </c>
      <c r="E11" t="s">
        <v>1054</v>
      </c>
      <c r="F11" s="15">
        <v>46238.581493055557</v>
      </c>
      <c r="G11" t="s">
        <v>419</v>
      </c>
      <c r="H11">
        <v>9</v>
      </c>
      <c r="I11" t="s">
        <v>1055</v>
      </c>
      <c r="J11" s="15">
        <v>46239.600694444445</v>
      </c>
      <c r="K11" s="15">
        <v>46240.479166666664</v>
      </c>
      <c r="L11" s="15"/>
      <c r="M11">
        <v>9</v>
      </c>
      <c r="O11" t="s">
        <v>204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AA11" t="s">
        <v>67</v>
      </c>
      <c r="AB11" t="s">
        <v>367</v>
      </c>
      <c r="AC11">
        <v>101</v>
      </c>
      <c r="AD11" t="s">
        <v>220</v>
      </c>
      <c r="AE11">
        <v>1</v>
      </c>
    </row>
    <row r="12" spans="1:32" x14ac:dyDescent="0.3">
      <c r="A12" t="s">
        <v>355</v>
      </c>
      <c r="B12" t="s">
        <v>47</v>
      </c>
      <c r="C12" t="s">
        <v>68</v>
      </c>
      <c r="D12" t="s">
        <v>314</v>
      </c>
      <c r="E12" t="s">
        <v>1056</v>
      </c>
      <c r="F12" s="15">
        <v>46239.471967592595</v>
      </c>
      <c r="G12" t="s">
        <v>419</v>
      </c>
      <c r="H12">
        <v>1</v>
      </c>
      <c r="I12" t="s">
        <v>1057</v>
      </c>
      <c r="J12" s="15">
        <v>46239.673611111109</v>
      </c>
      <c r="K12" s="15">
        <v>46240.488194444442</v>
      </c>
      <c r="L12" s="15"/>
      <c r="M12">
        <v>1</v>
      </c>
      <c r="O12" t="s">
        <v>149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Y12">
        <v>0</v>
      </c>
      <c r="AA12" t="s">
        <v>90</v>
      </c>
      <c r="AB12" t="s">
        <v>367</v>
      </c>
      <c r="AC12">
        <v>101</v>
      </c>
      <c r="AD12" t="s">
        <v>221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1327</v>
      </c>
      <c r="F13" s="15">
        <v>46239.466099537036</v>
      </c>
      <c r="G13" t="s">
        <v>419</v>
      </c>
      <c r="H13">
        <v>1</v>
      </c>
      <c r="I13" t="s">
        <v>1328</v>
      </c>
      <c r="J13" s="15">
        <v>46239.635162037041</v>
      </c>
      <c r="K13" s="15">
        <v>46240.467361111114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</row>
    <row r="14" spans="1:32" x14ac:dyDescent="0.3">
      <c r="A14" t="s">
        <v>355</v>
      </c>
      <c r="B14" t="s">
        <v>43</v>
      </c>
      <c r="C14" t="s">
        <v>105</v>
      </c>
      <c r="D14" t="s">
        <v>314</v>
      </c>
      <c r="E14" t="s">
        <v>1173</v>
      </c>
      <c r="F14" s="15">
        <v>46232.641296296293</v>
      </c>
      <c r="G14" t="s">
        <v>419</v>
      </c>
      <c r="H14">
        <v>3</v>
      </c>
      <c r="I14" t="s">
        <v>1174</v>
      </c>
      <c r="J14" s="15">
        <v>46232.691562499997</v>
      </c>
      <c r="K14" s="15">
        <v>46233.513888888891</v>
      </c>
      <c r="L14" s="15"/>
      <c r="M14">
        <v>3</v>
      </c>
      <c r="O14" t="s">
        <v>204</v>
      </c>
      <c r="P14" t="s">
        <v>631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Y14">
        <v>0</v>
      </c>
      <c r="AA14" t="s">
        <v>67</v>
      </c>
      <c r="AB14" t="s">
        <v>367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355</v>
      </c>
      <c r="B15" t="s">
        <v>43</v>
      </c>
      <c r="C15" t="s">
        <v>105</v>
      </c>
      <c r="D15" t="s">
        <v>314</v>
      </c>
      <c r="E15" t="s">
        <v>1209</v>
      </c>
      <c r="F15" s="15">
        <v>46220.487835648149</v>
      </c>
      <c r="G15" t="s">
        <v>419</v>
      </c>
      <c r="H15">
        <v>3</v>
      </c>
      <c r="I15" t="s">
        <v>1210</v>
      </c>
      <c r="J15" s="15">
        <v>46220.6875</v>
      </c>
      <c r="K15" s="15">
        <v>46224.423611111109</v>
      </c>
      <c r="L15" s="15"/>
      <c r="M15">
        <v>3</v>
      </c>
      <c r="O15" t="s">
        <v>204</v>
      </c>
      <c r="P15" t="s">
        <v>631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Y15">
        <v>0</v>
      </c>
      <c r="AA15" t="s">
        <v>67</v>
      </c>
      <c r="AB15" t="s">
        <v>367</v>
      </c>
      <c r="AC15">
        <v>101</v>
      </c>
      <c r="AD15" t="s">
        <v>220</v>
      </c>
      <c r="AE15">
        <v>1</v>
      </c>
      <c r="AF15">
        <v>1</v>
      </c>
    </row>
    <row r="16" spans="1:32" x14ac:dyDescent="0.3">
      <c r="A16" t="s">
        <v>355</v>
      </c>
      <c r="B16" t="s">
        <v>47</v>
      </c>
      <c r="C16" t="s">
        <v>68</v>
      </c>
      <c r="D16" t="s">
        <v>314</v>
      </c>
      <c r="E16" t="s">
        <v>1154</v>
      </c>
      <c r="F16" s="15">
        <v>46233.500243055554</v>
      </c>
      <c r="G16" t="s">
        <v>419</v>
      </c>
      <c r="H16">
        <v>2</v>
      </c>
      <c r="I16" t="s">
        <v>1155</v>
      </c>
      <c r="J16" s="15">
        <v>46233.712500000001</v>
      </c>
      <c r="K16" s="15">
        <v>46234.449305555558</v>
      </c>
      <c r="L16" s="15"/>
      <c r="M16">
        <v>2</v>
      </c>
      <c r="O16" t="s">
        <v>149</v>
      </c>
      <c r="P16" t="s">
        <v>631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Y16">
        <v>0</v>
      </c>
      <c r="AA16" t="s">
        <v>90</v>
      </c>
      <c r="AB16" t="s">
        <v>367</v>
      </c>
      <c r="AC16">
        <v>101</v>
      </c>
      <c r="AD16" t="s">
        <v>221</v>
      </c>
      <c r="AE16">
        <v>1</v>
      </c>
      <c r="AF16">
        <v>1</v>
      </c>
    </row>
    <row r="17" spans="1:32" x14ac:dyDescent="0.3">
      <c r="A17" t="s">
        <v>355</v>
      </c>
      <c r="B17" t="s">
        <v>48</v>
      </c>
      <c r="C17" t="s">
        <v>68</v>
      </c>
      <c r="D17" t="s">
        <v>314</v>
      </c>
      <c r="E17" t="s">
        <v>1195</v>
      </c>
      <c r="F17" s="15">
        <v>46224.393900462965</v>
      </c>
      <c r="G17" t="s">
        <v>419</v>
      </c>
      <c r="H17">
        <v>1</v>
      </c>
      <c r="I17" t="s">
        <v>1196</v>
      </c>
      <c r="J17" s="15">
        <v>46233.604861111111</v>
      </c>
      <c r="K17" s="15">
        <v>46234.497916666667</v>
      </c>
      <c r="L17" s="15"/>
      <c r="M17">
        <v>1</v>
      </c>
      <c r="O17" t="s">
        <v>204</v>
      </c>
      <c r="P17" t="s">
        <v>631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220</v>
      </c>
      <c r="AE17">
        <v>1</v>
      </c>
    </row>
    <row r="18" spans="1:32" x14ac:dyDescent="0.3">
      <c r="A18" t="s">
        <v>355</v>
      </c>
      <c r="B18" t="s">
        <v>47</v>
      </c>
      <c r="C18" t="s">
        <v>68</v>
      </c>
      <c r="D18" t="s">
        <v>314</v>
      </c>
      <c r="E18" t="s">
        <v>1156</v>
      </c>
      <c r="F18" s="15">
        <v>46240.53496527778</v>
      </c>
      <c r="G18" t="s">
        <v>419</v>
      </c>
      <c r="H18">
        <v>1</v>
      </c>
      <c r="I18" t="s">
        <v>1105</v>
      </c>
      <c r="J18" s="15">
        <v>46240.617361111108</v>
      </c>
      <c r="K18" s="15">
        <v>46241.430555555555</v>
      </c>
      <c r="L18" s="15"/>
      <c r="M18">
        <v>1</v>
      </c>
      <c r="O18" t="s">
        <v>149</v>
      </c>
      <c r="P18" t="s">
        <v>631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Y18">
        <v>0</v>
      </c>
      <c r="AA18" t="s">
        <v>90</v>
      </c>
      <c r="AB18" t="s">
        <v>367</v>
      </c>
      <c r="AC18">
        <v>101</v>
      </c>
      <c r="AD18" t="s">
        <v>221</v>
      </c>
      <c r="AE18">
        <v>1</v>
      </c>
      <c r="AF18">
        <v>1</v>
      </c>
    </row>
    <row r="19" spans="1:32" x14ac:dyDescent="0.3">
      <c r="A19" t="s">
        <v>355</v>
      </c>
      <c r="B19" t="s">
        <v>48</v>
      </c>
      <c r="C19" t="s">
        <v>68</v>
      </c>
      <c r="D19" t="s">
        <v>314</v>
      </c>
      <c r="E19" t="s">
        <v>1120</v>
      </c>
      <c r="F19" s="15">
        <v>46246.518310185187</v>
      </c>
      <c r="G19" t="s">
        <v>419</v>
      </c>
      <c r="H19">
        <v>1</v>
      </c>
      <c r="I19" t="s">
        <v>1121</v>
      </c>
      <c r="J19" s="15">
        <v>46252.508333333331</v>
      </c>
      <c r="K19" s="15">
        <v>46254.573611111111</v>
      </c>
      <c r="L19" s="15"/>
      <c r="M19">
        <v>1</v>
      </c>
      <c r="O19" t="s">
        <v>204</v>
      </c>
      <c r="P19" t="s">
        <v>630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Y19">
        <v>0</v>
      </c>
      <c r="AA19" t="s">
        <v>90</v>
      </c>
      <c r="AB19" t="s">
        <v>367</v>
      </c>
      <c r="AC19">
        <v>101</v>
      </c>
      <c r="AD19" t="s">
        <v>220</v>
      </c>
      <c r="AE19">
        <v>1</v>
      </c>
      <c r="AF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1122</v>
      </c>
      <c r="F20" s="15">
        <v>46251.526550925926</v>
      </c>
      <c r="G20" t="s">
        <v>419</v>
      </c>
      <c r="H20">
        <v>1</v>
      </c>
      <c r="I20" t="s">
        <v>1123</v>
      </c>
      <c r="J20" s="15">
        <v>46252.671527777777</v>
      </c>
      <c r="K20" s="15">
        <v>46254.573611111111</v>
      </c>
      <c r="L20" s="15"/>
      <c r="M20">
        <v>1</v>
      </c>
      <c r="O20" t="s">
        <v>204</v>
      </c>
      <c r="P20" t="s">
        <v>630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1122</v>
      </c>
      <c r="F21" s="15">
        <v>46251.620995370373</v>
      </c>
      <c r="G21" t="s">
        <v>419</v>
      </c>
      <c r="H21">
        <v>2</v>
      </c>
      <c r="I21" t="s">
        <v>1124</v>
      </c>
      <c r="J21" s="15">
        <v>46252.650694444441</v>
      </c>
      <c r="K21" s="15">
        <v>46254.573611111111</v>
      </c>
      <c r="L21" s="15"/>
      <c r="M21">
        <v>2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1125</v>
      </c>
      <c r="F22" s="15">
        <v>46254.383645833332</v>
      </c>
      <c r="G22" t="s">
        <v>419</v>
      </c>
      <c r="H22">
        <v>1</v>
      </c>
      <c r="I22" t="s">
        <v>1126</v>
      </c>
      <c r="J22" s="15">
        <v>46255.375694444447</v>
      </c>
      <c r="K22" s="15">
        <v>46258.484027777777</v>
      </c>
      <c r="L22" s="15"/>
      <c r="M22">
        <v>1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Y22">
        <v>0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  <c r="AF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1127</v>
      </c>
      <c r="F23" s="15">
        <v>46246.459398148145</v>
      </c>
      <c r="G23" t="s">
        <v>419</v>
      </c>
      <c r="H23">
        <v>1</v>
      </c>
      <c r="I23" t="s">
        <v>1128</v>
      </c>
      <c r="J23" s="15">
        <v>46255.427777777775</v>
      </c>
      <c r="K23" s="15">
        <v>46258.484027777777</v>
      </c>
      <c r="L23" s="15"/>
      <c r="M23">
        <v>1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</row>
    <row r="24" spans="1:32" x14ac:dyDescent="0.3">
      <c r="A24" t="s">
        <v>355</v>
      </c>
      <c r="B24" t="s">
        <v>48</v>
      </c>
      <c r="C24" t="s">
        <v>68</v>
      </c>
      <c r="D24" t="s">
        <v>314</v>
      </c>
      <c r="E24" t="s">
        <v>1129</v>
      </c>
      <c r="F24" s="15">
        <v>46245.580497685187</v>
      </c>
      <c r="G24" t="s">
        <v>419</v>
      </c>
      <c r="H24">
        <v>1</v>
      </c>
      <c r="I24" t="s">
        <v>1128</v>
      </c>
      <c r="J24" s="15">
        <v>46255.427777777775</v>
      </c>
      <c r="K24" s="15">
        <v>46258.484027777777</v>
      </c>
      <c r="L24" s="15"/>
      <c r="M24">
        <v>1</v>
      </c>
      <c r="O24" t="s">
        <v>204</v>
      </c>
      <c r="P24" t="s">
        <v>630</v>
      </c>
      <c r="S24" t="s">
        <v>367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AA24" t="s">
        <v>90</v>
      </c>
      <c r="AB24" t="s">
        <v>367</v>
      </c>
      <c r="AC24">
        <v>101</v>
      </c>
      <c r="AD24" t="s">
        <v>220</v>
      </c>
      <c r="AE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1130</v>
      </c>
      <c r="F25" s="15">
        <v>46253.381192129629</v>
      </c>
      <c r="G25" t="s">
        <v>419</v>
      </c>
      <c r="H25">
        <v>1</v>
      </c>
      <c r="I25" t="s">
        <v>1131</v>
      </c>
      <c r="J25" s="15">
        <v>46254.517361111109</v>
      </c>
      <c r="K25" s="15">
        <v>46255.386805555558</v>
      </c>
      <c r="L25" s="15"/>
      <c r="M25">
        <v>1</v>
      </c>
      <c r="O25" t="s">
        <v>204</v>
      </c>
      <c r="P25" t="s">
        <v>631</v>
      </c>
      <c r="S25" t="s">
        <v>367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Y25">
        <v>0</v>
      </c>
      <c r="AA25" t="s">
        <v>90</v>
      </c>
      <c r="AB25" t="s">
        <v>367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355</v>
      </c>
      <c r="B26" t="s">
        <v>48</v>
      </c>
      <c r="C26" t="s">
        <v>68</v>
      </c>
      <c r="D26" t="s">
        <v>314</v>
      </c>
      <c r="E26" t="s">
        <v>1132</v>
      </c>
      <c r="F26" s="15">
        <v>46237.501354166663</v>
      </c>
      <c r="G26" t="s">
        <v>419</v>
      </c>
      <c r="H26">
        <v>1</v>
      </c>
      <c r="I26" t="s">
        <v>1133</v>
      </c>
      <c r="J26" s="15">
        <v>46237.692361111112</v>
      </c>
      <c r="K26" s="15">
        <v>46239.477777777778</v>
      </c>
      <c r="L26" s="15"/>
      <c r="M26">
        <v>1</v>
      </c>
      <c r="O26" t="s">
        <v>204</v>
      </c>
      <c r="P26" t="s">
        <v>630</v>
      </c>
      <c r="S26" t="s">
        <v>367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90</v>
      </c>
      <c r="AB26" t="s">
        <v>367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48</v>
      </c>
      <c r="C27" t="s">
        <v>68</v>
      </c>
      <c r="D27" t="s">
        <v>314</v>
      </c>
      <c r="E27" t="s">
        <v>1239</v>
      </c>
      <c r="F27" s="15">
        <v>46237.522916666669</v>
      </c>
      <c r="G27" t="s">
        <v>419</v>
      </c>
      <c r="H27">
        <v>2</v>
      </c>
      <c r="I27" t="s">
        <v>1240</v>
      </c>
      <c r="J27" s="15">
        <v>46237.661747685182</v>
      </c>
      <c r="K27" s="15">
        <v>46239.477777777778</v>
      </c>
      <c r="L27" s="15"/>
      <c r="M27">
        <v>2</v>
      </c>
      <c r="O27" t="s">
        <v>204</v>
      </c>
      <c r="P27" t="s">
        <v>630</v>
      </c>
      <c r="S27" t="s">
        <v>367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AA27" t="s">
        <v>90</v>
      </c>
      <c r="AB27" t="s">
        <v>367</v>
      </c>
      <c r="AC27">
        <v>101</v>
      </c>
      <c r="AD27" t="s">
        <v>220</v>
      </c>
      <c r="AE27">
        <v>1</v>
      </c>
    </row>
    <row r="28" spans="1:32" x14ac:dyDescent="0.3">
      <c r="A28" t="s">
        <v>355</v>
      </c>
      <c r="B28" t="s">
        <v>48</v>
      </c>
      <c r="C28" t="s">
        <v>68</v>
      </c>
      <c r="D28" t="s">
        <v>314</v>
      </c>
      <c r="E28" t="s">
        <v>1189</v>
      </c>
      <c r="F28" s="15">
        <v>46226.405069444445</v>
      </c>
      <c r="G28" t="s">
        <v>419</v>
      </c>
      <c r="H28">
        <v>2</v>
      </c>
      <c r="I28" t="s">
        <v>1190</v>
      </c>
      <c r="J28" s="15">
        <v>46226.479988425926</v>
      </c>
      <c r="K28" s="15">
        <v>46230.652777777781</v>
      </c>
      <c r="L28" s="15"/>
      <c r="M28">
        <v>2</v>
      </c>
      <c r="O28" t="s">
        <v>204</v>
      </c>
      <c r="P28" t="s">
        <v>630</v>
      </c>
      <c r="S28" t="s">
        <v>367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Y28">
        <v>0</v>
      </c>
      <c r="AA28" t="s">
        <v>90</v>
      </c>
      <c r="AB28" t="s">
        <v>367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355</v>
      </c>
      <c r="B29" t="s">
        <v>43</v>
      </c>
      <c r="C29" t="s">
        <v>105</v>
      </c>
      <c r="D29" t="s">
        <v>314</v>
      </c>
      <c r="E29" t="s">
        <v>1167</v>
      </c>
      <c r="F29" s="15">
        <v>46244.369768518518</v>
      </c>
      <c r="G29" t="s">
        <v>420</v>
      </c>
      <c r="H29">
        <v>4</v>
      </c>
      <c r="I29" t="s">
        <v>1168</v>
      </c>
      <c r="J29" s="15">
        <v>46244.668749999997</v>
      </c>
      <c r="K29" s="15">
        <v>46246.443055555559</v>
      </c>
      <c r="L29" s="15"/>
      <c r="M29">
        <v>4</v>
      </c>
      <c r="O29" t="s">
        <v>204</v>
      </c>
      <c r="P29" t="s">
        <v>631</v>
      </c>
      <c r="S29" t="s">
        <v>364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Y29">
        <v>0</v>
      </c>
      <c r="AA29" t="s">
        <v>67</v>
      </c>
      <c r="AB29" t="s">
        <v>364</v>
      </c>
      <c r="AC29">
        <v>50</v>
      </c>
      <c r="AD29" t="s">
        <v>220</v>
      </c>
      <c r="AE29">
        <v>1</v>
      </c>
      <c r="AF29">
        <v>1</v>
      </c>
    </row>
    <row r="30" spans="1:32" x14ac:dyDescent="0.3">
      <c r="A30" t="s">
        <v>355</v>
      </c>
      <c r="B30" t="s">
        <v>48</v>
      </c>
      <c r="C30" t="s">
        <v>68</v>
      </c>
      <c r="D30" t="s">
        <v>314</v>
      </c>
      <c r="E30" t="s">
        <v>1323</v>
      </c>
      <c r="F30" s="15">
        <v>46244.381539351853</v>
      </c>
      <c r="G30" t="s">
        <v>420</v>
      </c>
      <c r="H30">
        <v>1</v>
      </c>
      <c r="I30" t="s">
        <v>1324</v>
      </c>
      <c r="J30" s="15">
        <v>46244.708368055559</v>
      </c>
      <c r="K30" s="15">
        <v>46246.443055555559</v>
      </c>
      <c r="L30" s="15"/>
      <c r="M30">
        <v>1</v>
      </c>
      <c r="O30" t="s">
        <v>204</v>
      </c>
      <c r="P30" t="s">
        <v>630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AA30" t="s">
        <v>90</v>
      </c>
      <c r="AB30" t="s">
        <v>364</v>
      </c>
      <c r="AC30">
        <v>50</v>
      </c>
      <c r="AD30" t="s">
        <v>220</v>
      </c>
      <c r="AE30">
        <v>1</v>
      </c>
    </row>
    <row r="31" spans="1:32" x14ac:dyDescent="0.3">
      <c r="A31" t="s">
        <v>355</v>
      </c>
      <c r="B31" t="s">
        <v>43</v>
      </c>
      <c r="C31" t="s">
        <v>105</v>
      </c>
      <c r="D31" t="s">
        <v>314</v>
      </c>
      <c r="E31" t="s">
        <v>1179</v>
      </c>
      <c r="F31" s="15">
        <v>46227.579050925924</v>
      </c>
      <c r="G31" t="s">
        <v>420</v>
      </c>
      <c r="H31">
        <v>2</v>
      </c>
      <c r="I31" t="s">
        <v>1180</v>
      </c>
      <c r="J31" s="15">
        <v>46227.624965277777</v>
      </c>
      <c r="K31" s="15">
        <v>46231.416666666664</v>
      </c>
      <c r="L31" s="15"/>
      <c r="M31">
        <v>2</v>
      </c>
      <c r="O31" t="s">
        <v>204</v>
      </c>
      <c r="P31" t="s">
        <v>631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Y31">
        <v>0</v>
      </c>
      <c r="AA31" t="s">
        <v>67</v>
      </c>
      <c r="AB31" t="s">
        <v>364</v>
      </c>
      <c r="AC31">
        <v>50</v>
      </c>
      <c r="AD31" t="s">
        <v>220</v>
      </c>
      <c r="AE31">
        <v>1</v>
      </c>
      <c r="AF31">
        <v>1</v>
      </c>
    </row>
    <row r="32" spans="1:32" x14ac:dyDescent="0.3">
      <c r="A32" t="s">
        <v>355</v>
      </c>
      <c r="B32" t="s">
        <v>47</v>
      </c>
      <c r="C32" t="s">
        <v>68</v>
      </c>
      <c r="D32" t="s">
        <v>314</v>
      </c>
      <c r="E32" t="s">
        <v>1104</v>
      </c>
      <c r="F32" s="15">
        <v>46240.53496527778</v>
      </c>
      <c r="G32" t="s">
        <v>419</v>
      </c>
      <c r="H32">
        <v>1</v>
      </c>
      <c r="I32" t="s">
        <v>1105</v>
      </c>
      <c r="J32" s="15">
        <v>46240.617361111108</v>
      </c>
      <c r="K32" s="15">
        <v>46241.430555555555</v>
      </c>
      <c r="L32" s="15"/>
      <c r="M32">
        <v>2</v>
      </c>
      <c r="O32" t="s">
        <v>149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90</v>
      </c>
      <c r="AB32" t="s">
        <v>364</v>
      </c>
      <c r="AC32">
        <v>50</v>
      </c>
      <c r="AD32" t="s">
        <v>221</v>
      </c>
      <c r="AE32">
        <v>1</v>
      </c>
      <c r="AF32">
        <v>1</v>
      </c>
    </row>
    <row r="33" spans="1:32" x14ac:dyDescent="0.3">
      <c r="A33" t="s">
        <v>355</v>
      </c>
      <c r="B33" t="s">
        <v>45</v>
      </c>
      <c r="C33" t="s">
        <v>68</v>
      </c>
      <c r="D33" t="s">
        <v>314</v>
      </c>
      <c r="E33" t="s">
        <v>1096</v>
      </c>
      <c r="F33" s="15">
        <v>46238.415856481479</v>
      </c>
      <c r="G33" t="s">
        <v>432</v>
      </c>
      <c r="H33">
        <v>3</v>
      </c>
      <c r="I33" t="s">
        <v>1097</v>
      </c>
      <c r="J33" s="15">
        <v>46238.662499999999</v>
      </c>
      <c r="K33" s="15">
        <v>46240.430555555555</v>
      </c>
      <c r="L33" s="15"/>
      <c r="M33">
        <v>3</v>
      </c>
      <c r="O33" t="s">
        <v>204</v>
      </c>
      <c r="P33" t="s">
        <v>630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67</v>
      </c>
      <c r="AB33" t="s">
        <v>364</v>
      </c>
      <c r="AC33">
        <v>50</v>
      </c>
      <c r="AD33" t="s">
        <v>220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1098</v>
      </c>
      <c r="F34" s="15">
        <v>46238.416307870371</v>
      </c>
      <c r="G34" t="s">
        <v>432</v>
      </c>
      <c r="H34">
        <v>10</v>
      </c>
      <c r="I34" t="s">
        <v>1099</v>
      </c>
      <c r="J34" s="15">
        <v>46238.654166666667</v>
      </c>
      <c r="K34" s="15">
        <v>46240.430555555555</v>
      </c>
      <c r="L34" s="15"/>
      <c r="M34">
        <v>10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AA34" t="s">
        <v>67</v>
      </c>
      <c r="AB34" t="s">
        <v>364</v>
      </c>
      <c r="AC34">
        <v>50</v>
      </c>
      <c r="AD34" t="s">
        <v>220</v>
      </c>
      <c r="AE34">
        <v>1</v>
      </c>
    </row>
    <row r="35" spans="1:32" x14ac:dyDescent="0.3">
      <c r="A35" t="s">
        <v>355</v>
      </c>
      <c r="B35" t="s">
        <v>45</v>
      </c>
      <c r="C35" t="s">
        <v>68</v>
      </c>
      <c r="D35" t="s">
        <v>314</v>
      </c>
      <c r="E35" t="s">
        <v>1100</v>
      </c>
      <c r="F35" s="15">
        <v>46238.415497685186</v>
      </c>
      <c r="G35" t="s">
        <v>432</v>
      </c>
      <c r="H35">
        <v>9</v>
      </c>
      <c r="I35" t="s">
        <v>1101</v>
      </c>
      <c r="J35" s="15">
        <v>46238.628472222219</v>
      </c>
      <c r="K35" s="15">
        <v>46240.430555555555</v>
      </c>
      <c r="L35" s="15"/>
      <c r="M35">
        <v>9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67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45</v>
      </c>
      <c r="C36" t="s">
        <v>68</v>
      </c>
      <c r="D36" t="s">
        <v>314</v>
      </c>
      <c r="E36" t="s">
        <v>1102</v>
      </c>
      <c r="F36" s="15">
        <v>46237.469942129632</v>
      </c>
      <c r="G36" t="s">
        <v>420</v>
      </c>
      <c r="H36">
        <v>1</v>
      </c>
      <c r="I36" t="s">
        <v>1103</v>
      </c>
      <c r="J36" s="15">
        <v>46240.430555555555</v>
      </c>
      <c r="K36" s="15">
        <v>46240.388888888891</v>
      </c>
      <c r="L36" s="15"/>
      <c r="M36">
        <v>1</v>
      </c>
      <c r="O36" t="s">
        <v>204</v>
      </c>
      <c r="P36" t="s">
        <v>631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Y36">
        <v>0</v>
      </c>
      <c r="AA36" t="s">
        <v>67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48</v>
      </c>
      <c r="C37" t="s">
        <v>68</v>
      </c>
      <c r="D37" t="s">
        <v>314</v>
      </c>
      <c r="E37" t="s">
        <v>1144</v>
      </c>
      <c r="F37" s="15">
        <v>46233.385277777779</v>
      </c>
      <c r="G37" t="s">
        <v>420</v>
      </c>
      <c r="H37">
        <v>1</v>
      </c>
      <c r="I37" t="s">
        <v>1145</v>
      </c>
      <c r="J37" s="15">
        <v>46239.651388888888</v>
      </c>
      <c r="K37" s="15">
        <v>46240.420138888891</v>
      </c>
      <c r="L37" s="15"/>
      <c r="M37">
        <v>1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Y37">
        <v>0</v>
      </c>
      <c r="AA37" t="s">
        <v>90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45</v>
      </c>
      <c r="C38" t="s">
        <v>68</v>
      </c>
      <c r="D38" t="s">
        <v>314</v>
      </c>
      <c r="E38" t="s">
        <v>1203</v>
      </c>
      <c r="F38" s="15">
        <v>46225.311331018522</v>
      </c>
      <c r="G38" t="s">
        <v>415</v>
      </c>
      <c r="H38">
        <v>3</v>
      </c>
      <c r="I38" t="s">
        <v>1204</v>
      </c>
      <c r="J38" s="15">
        <v>46225.67083333333</v>
      </c>
      <c r="K38" s="15">
        <v>46227.42291666667</v>
      </c>
      <c r="L38" s="15"/>
      <c r="M38">
        <v>3</v>
      </c>
      <c r="O38" t="s">
        <v>204</v>
      </c>
      <c r="P38" t="s">
        <v>630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67</v>
      </c>
      <c r="AB38" t="s">
        <v>364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355</v>
      </c>
      <c r="B39" t="s">
        <v>45</v>
      </c>
      <c r="C39" t="s">
        <v>68</v>
      </c>
      <c r="D39" t="s">
        <v>314</v>
      </c>
      <c r="E39" t="s">
        <v>1205</v>
      </c>
      <c r="F39" s="15">
        <v>46225.310555555552</v>
      </c>
      <c r="G39" t="s">
        <v>415</v>
      </c>
      <c r="H39">
        <v>4</v>
      </c>
      <c r="I39" t="s">
        <v>1204</v>
      </c>
      <c r="J39" s="15">
        <v>46225.67083333333</v>
      </c>
      <c r="K39" s="15">
        <v>46227.42291666667</v>
      </c>
      <c r="L39" s="15"/>
      <c r="M39">
        <v>4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AA39" t="s">
        <v>67</v>
      </c>
      <c r="AB39" t="s">
        <v>364</v>
      </c>
      <c r="AC39">
        <v>50</v>
      </c>
      <c r="AD39" t="s">
        <v>220</v>
      </c>
      <c r="AE39">
        <v>1</v>
      </c>
    </row>
    <row r="40" spans="1:32" x14ac:dyDescent="0.3">
      <c r="A40" t="s">
        <v>355</v>
      </c>
      <c r="B40" t="s">
        <v>48</v>
      </c>
      <c r="C40" t="s">
        <v>68</v>
      </c>
      <c r="D40" t="s">
        <v>314</v>
      </c>
      <c r="E40" t="s">
        <v>1235</v>
      </c>
      <c r="F40" s="15">
        <v>46225.384560185186</v>
      </c>
      <c r="G40" t="s">
        <v>420</v>
      </c>
      <c r="H40">
        <v>1</v>
      </c>
      <c r="I40" t="s">
        <v>1236</v>
      </c>
      <c r="J40" s="15">
        <v>46225.698611111111</v>
      </c>
      <c r="K40" s="15">
        <v>46227.40347222222</v>
      </c>
      <c r="L40" s="15"/>
      <c r="M40">
        <v>1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AA40" t="s">
        <v>90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1212</v>
      </c>
      <c r="F41" s="15">
        <v>46225.554189814815</v>
      </c>
      <c r="G41" t="s">
        <v>420</v>
      </c>
      <c r="H41">
        <v>1</v>
      </c>
      <c r="I41" t="s">
        <v>1213</v>
      </c>
      <c r="J41" s="15">
        <v>46225.708333333336</v>
      </c>
      <c r="K41" s="15">
        <v>46227.40347222222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AA41" t="s">
        <v>90</v>
      </c>
      <c r="AB41" t="s">
        <v>364</v>
      </c>
      <c r="AC41">
        <v>50</v>
      </c>
      <c r="AD41" t="s">
        <v>220</v>
      </c>
      <c r="AE41">
        <v>1</v>
      </c>
    </row>
    <row r="42" spans="1:32" x14ac:dyDescent="0.3">
      <c r="A42" t="s">
        <v>355</v>
      </c>
      <c r="B42" t="s">
        <v>43</v>
      </c>
      <c r="C42" t="s">
        <v>105</v>
      </c>
      <c r="D42" t="s">
        <v>314</v>
      </c>
      <c r="E42" t="s">
        <v>1233</v>
      </c>
      <c r="F42" s="15">
        <v>46226.328611111108</v>
      </c>
      <c r="G42" t="s">
        <v>420</v>
      </c>
      <c r="H42">
        <v>6</v>
      </c>
      <c r="I42" t="s">
        <v>1234</v>
      </c>
      <c r="J42" s="15">
        <v>46226.431250000001</v>
      </c>
      <c r="K42" s="15">
        <v>46227.40347222222</v>
      </c>
      <c r="L42" s="15"/>
      <c r="M42">
        <v>6</v>
      </c>
      <c r="O42" t="s">
        <v>204</v>
      </c>
      <c r="P42" t="s">
        <v>631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AA42" t="s">
        <v>67</v>
      </c>
      <c r="AB42" t="s">
        <v>364</v>
      </c>
      <c r="AC42">
        <v>50</v>
      </c>
      <c r="AD42" t="s">
        <v>220</v>
      </c>
      <c r="AE42">
        <v>1</v>
      </c>
    </row>
    <row r="43" spans="1:32" x14ac:dyDescent="0.3">
      <c r="A43" t="s">
        <v>355</v>
      </c>
      <c r="B43" t="s">
        <v>48</v>
      </c>
      <c r="C43" t="s">
        <v>68</v>
      </c>
      <c r="D43" t="s">
        <v>314</v>
      </c>
      <c r="E43" t="s">
        <v>1137</v>
      </c>
      <c r="F43" s="15">
        <v>46252.400995370372</v>
      </c>
      <c r="G43" t="s">
        <v>420</v>
      </c>
      <c r="H43">
        <v>1</v>
      </c>
      <c r="I43" t="s">
        <v>1138</v>
      </c>
      <c r="J43" s="15">
        <v>46253.65</v>
      </c>
      <c r="K43" s="15">
        <v>46254.420138888891</v>
      </c>
      <c r="L43" s="15"/>
      <c r="M43">
        <v>1</v>
      </c>
      <c r="O43" t="s">
        <v>204</v>
      </c>
      <c r="P43" t="s">
        <v>631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Y43">
        <v>0</v>
      </c>
      <c r="AA43" t="s">
        <v>90</v>
      </c>
      <c r="AB43" t="s">
        <v>364</v>
      </c>
      <c r="AC43">
        <v>50</v>
      </c>
      <c r="AD43" t="s">
        <v>220</v>
      </c>
      <c r="AE43">
        <v>1</v>
      </c>
      <c r="AF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1137</v>
      </c>
      <c r="F44" s="15">
        <v>46252.400995370372</v>
      </c>
      <c r="G44" t="s">
        <v>420</v>
      </c>
      <c r="H44">
        <v>1</v>
      </c>
      <c r="I44" t="s">
        <v>1139</v>
      </c>
      <c r="J44" s="15">
        <v>46253.374305555553</v>
      </c>
      <c r="K44" s="15">
        <v>46254.420138888891</v>
      </c>
      <c r="L44" s="15"/>
      <c r="M44">
        <v>1</v>
      </c>
      <c r="O44" t="s">
        <v>204</v>
      </c>
      <c r="P44" t="s">
        <v>630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AA44" t="s">
        <v>90</v>
      </c>
      <c r="AB44" t="s">
        <v>364</v>
      </c>
      <c r="AC44">
        <v>50</v>
      </c>
      <c r="AD44" t="s">
        <v>220</v>
      </c>
      <c r="AE44">
        <v>1</v>
      </c>
    </row>
    <row r="45" spans="1:32" x14ac:dyDescent="0.3">
      <c r="A45" t="s">
        <v>355</v>
      </c>
      <c r="B45" t="s">
        <v>48</v>
      </c>
      <c r="C45" t="s">
        <v>68</v>
      </c>
      <c r="D45" t="s">
        <v>314</v>
      </c>
      <c r="E45" t="s">
        <v>1140</v>
      </c>
      <c r="F45" s="15">
        <v>46251.60728009259</v>
      </c>
      <c r="G45" t="s">
        <v>420</v>
      </c>
      <c r="H45">
        <v>1</v>
      </c>
      <c r="I45" t="s">
        <v>1141</v>
      </c>
      <c r="J45" s="15">
        <v>46252.679166666669</v>
      </c>
      <c r="K45" s="15">
        <v>46254.420138888891</v>
      </c>
      <c r="L45" s="15"/>
      <c r="M45">
        <v>1</v>
      </c>
      <c r="O45" t="s">
        <v>204</v>
      </c>
      <c r="P45" t="s">
        <v>630</v>
      </c>
      <c r="S45" t="s">
        <v>364</v>
      </c>
      <c r="T45" t="s">
        <v>382</v>
      </c>
      <c r="U45" t="s">
        <v>242</v>
      </c>
      <c r="V45" t="s">
        <v>355</v>
      </c>
      <c r="W45" t="s">
        <v>382</v>
      </c>
      <c r="X45" t="s">
        <v>242</v>
      </c>
      <c r="Y45">
        <v>0</v>
      </c>
      <c r="AA45" t="s">
        <v>90</v>
      </c>
      <c r="AB45" t="s">
        <v>364</v>
      </c>
      <c r="AC45">
        <v>50</v>
      </c>
      <c r="AD45" t="s">
        <v>220</v>
      </c>
      <c r="AE45">
        <v>1</v>
      </c>
    </row>
    <row r="46" spans="1:32" x14ac:dyDescent="0.3">
      <c r="A46" t="s">
        <v>355</v>
      </c>
      <c r="B46" t="s">
        <v>48</v>
      </c>
      <c r="C46" t="s">
        <v>68</v>
      </c>
      <c r="D46" t="s">
        <v>314</v>
      </c>
      <c r="E46" t="s">
        <v>1142</v>
      </c>
      <c r="F46" s="15">
        <v>46237.403981481482</v>
      </c>
      <c r="G46" t="s">
        <v>420</v>
      </c>
      <c r="H46">
        <v>1</v>
      </c>
      <c r="I46" t="s">
        <v>1143</v>
      </c>
      <c r="J46" s="15">
        <v>46237.502083333333</v>
      </c>
      <c r="K46" s="15">
        <v>46239.458333333336</v>
      </c>
      <c r="L46" s="15"/>
      <c r="M46">
        <v>1</v>
      </c>
      <c r="O46" t="s">
        <v>204</v>
      </c>
      <c r="P46" t="s">
        <v>630</v>
      </c>
      <c r="S46" t="s">
        <v>364</v>
      </c>
      <c r="T46" t="s">
        <v>382</v>
      </c>
      <c r="U46" t="s">
        <v>242</v>
      </c>
      <c r="V46" t="s">
        <v>355</v>
      </c>
      <c r="W46" t="s">
        <v>382</v>
      </c>
      <c r="X46" t="s">
        <v>242</v>
      </c>
      <c r="Y46">
        <v>0</v>
      </c>
      <c r="AA46" t="s">
        <v>90</v>
      </c>
      <c r="AB46" t="s">
        <v>364</v>
      </c>
      <c r="AC46">
        <v>50</v>
      </c>
      <c r="AD46" t="s">
        <v>220</v>
      </c>
      <c r="AE46">
        <v>1</v>
      </c>
      <c r="AF46">
        <v>1</v>
      </c>
    </row>
    <row r="47" spans="1:32" x14ac:dyDescent="0.3">
      <c r="A47" t="s">
        <v>355</v>
      </c>
      <c r="B47" t="s">
        <v>48</v>
      </c>
      <c r="C47" t="s">
        <v>68</v>
      </c>
      <c r="D47" t="s">
        <v>314</v>
      </c>
      <c r="E47" t="s">
        <v>1146</v>
      </c>
      <c r="F47" s="15">
        <v>46245.504618055558</v>
      </c>
      <c r="G47" t="s">
        <v>420</v>
      </c>
      <c r="H47">
        <v>1</v>
      </c>
      <c r="I47" t="s">
        <v>1147</v>
      </c>
      <c r="J47" s="15">
        <v>46251.37777777778</v>
      </c>
      <c r="K47" s="15">
        <v>46252.390972222223</v>
      </c>
      <c r="L47" s="15"/>
      <c r="M47">
        <v>1</v>
      </c>
      <c r="O47" t="s">
        <v>204</v>
      </c>
      <c r="P47" t="s">
        <v>630</v>
      </c>
      <c r="S47" t="s">
        <v>364</v>
      </c>
      <c r="T47" t="s">
        <v>382</v>
      </c>
      <c r="U47" t="s">
        <v>242</v>
      </c>
      <c r="V47" t="s">
        <v>355</v>
      </c>
      <c r="W47" t="s">
        <v>382</v>
      </c>
      <c r="X47" t="s">
        <v>242</v>
      </c>
      <c r="Y47">
        <v>0</v>
      </c>
      <c r="AA47" t="s">
        <v>90</v>
      </c>
      <c r="AB47" t="s">
        <v>364</v>
      </c>
      <c r="AC47">
        <v>50</v>
      </c>
      <c r="AD47" t="s">
        <v>220</v>
      </c>
      <c r="AE47">
        <v>1</v>
      </c>
      <c r="AF47">
        <v>1</v>
      </c>
    </row>
    <row r="48" spans="1:32" x14ac:dyDescent="0.3">
      <c r="A48" t="s">
        <v>355</v>
      </c>
      <c r="B48" t="s">
        <v>48</v>
      </c>
      <c r="C48" t="s">
        <v>68</v>
      </c>
      <c r="D48" t="s">
        <v>314</v>
      </c>
      <c r="E48" t="s">
        <v>1193</v>
      </c>
      <c r="F48" s="15">
        <v>46224.674085648148</v>
      </c>
      <c r="G48" t="s">
        <v>420</v>
      </c>
      <c r="H48">
        <v>1</v>
      </c>
      <c r="I48" t="s">
        <v>1194</v>
      </c>
      <c r="J48" s="15">
        <v>46226.561562499999</v>
      </c>
      <c r="K48" s="15">
        <v>46230.489583333336</v>
      </c>
      <c r="L48" s="15"/>
      <c r="M48">
        <v>1</v>
      </c>
      <c r="O48" t="s">
        <v>204</v>
      </c>
      <c r="P48" t="s">
        <v>630</v>
      </c>
      <c r="S48" t="s">
        <v>364</v>
      </c>
      <c r="T48" t="s">
        <v>382</v>
      </c>
      <c r="U48" t="s">
        <v>242</v>
      </c>
      <c r="V48" t="s">
        <v>355</v>
      </c>
      <c r="W48" t="s">
        <v>382</v>
      </c>
      <c r="X48" t="s">
        <v>242</v>
      </c>
      <c r="Y48">
        <v>0</v>
      </c>
      <c r="AA48" t="s">
        <v>90</v>
      </c>
      <c r="AB48" t="s">
        <v>364</v>
      </c>
      <c r="AC48">
        <v>50</v>
      </c>
      <c r="AD48" t="s">
        <v>220</v>
      </c>
      <c r="AE48">
        <v>1</v>
      </c>
      <c r="AF48">
        <v>1</v>
      </c>
    </row>
    <row r="49" spans="1:32" x14ac:dyDescent="0.3">
      <c r="A49" t="s">
        <v>355</v>
      </c>
      <c r="B49" t="s">
        <v>48</v>
      </c>
      <c r="C49" t="s">
        <v>68</v>
      </c>
      <c r="D49" t="s">
        <v>314</v>
      </c>
      <c r="E49" t="s">
        <v>1199</v>
      </c>
      <c r="F49" s="15">
        <v>46220.546053240738</v>
      </c>
      <c r="G49" t="s">
        <v>420</v>
      </c>
      <c r="H49">
        <v>1</v>
      </c>
      <c r="I49" t="s">
        <v>1200</v>
      </c>
      <c r="J49" s="15">
        <v>46224.709398148145</v>
      </c>
      <c r="K49" s="15">
        <v>46226.411805555559</v>
      </c>
      <c r="L49" s="15"/>
      <c r="M49">
        <v>1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355</v>
      </c>
      <c r="W49" t="s">
        <v>382</v>
      </c>
      <c r="X49" t="s">
        <v>242</v>
      </c>
      <c r="Y49">
        <v>0</v>
      </c>
      <c r="AA49" t="s">
        <v>90</v>
      </c>
      <c r="AB49" t="s">
        <v>364</v>
      </c>
      <c r="AC49">
        <v>50</v>
      </c>
      <c r="AD49" t="s">
        <v>220</v>
      </c>
      <c r="AE49">
        <v>1</v>
      </c>
      <c r="AF49">
        <v>1</v>
      </c>
    </row>
    <row r="50" spans="1:32" x14ac:dyDescent="0.3">
      <c r="A50" t="s">
        <v>355</v>
      </c>
      <c r="B50" t="s">
        <v>51</v>
      </c>
      <c r="C50" t="s">
        <v>261</v>
      </c>
      <c r="D50" t="s">
        <v>314</v>
      </c>
      <c r="E50" t="s">
        <v>996</v>
      </c>
      <c r="F50" s="15">
        <v>46232.614351851851</v>
      </c>
      <c r="G50" t="s">
        <v>420</v>
      </c>
      <c r="H50">
        <v>50</v>
      </c>
      <c r="I50" t="s">
        <v>997</v>
      </c>
      <c r="J50" s="15">
        <v>46232.63958333333</v>
      </c>
      <c r="K50" s="15">
        <v>46233.408333333333</v>
      </c>
      <c r="L50" s="15"/>
      <c r="M50">
        <v>50</v>
      </c>
      <c r="O50" t="s">
        <v>204</v>
      </c>
      <c r="P50" t="s">
        <v>631</v>
      </c>
      <c r="S50" t="s">
        <v>365</v>
      </c>
      <c r="T50" t="s">
        <v>382</v>
      </c>
      <c r="U50" t="s">
        <v>242</v>
      </c>
      <c r="V50" t="s">
        <v>7</v>
      </c>
      <c r="W50" t="s">
        <v>7</v>
      </c>
      <c r="X50" t="s">
        <v>7</v>
      </c>
      <c r="AA50" t="s">
        <v>241</v>
      </c>
      <c r="AB50" t="s">
        <v>365</v>
      </c>
      <c r="AC50">
        <v>2200</v>
      </c>
      <c r="AD50" t="s">
        <v>7</v>
      </c>
      <c r="AF50">
        <v>0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992</v>
      </c>
      <c r="F51" s="15">
        <v>46252.483842592592</v>
      </c>
      <c r="G51" t="s">
        <v>420</v>
      </c>
      <c r="H51">
        <v>50</v>
      </c>
      <c r="I51" t="s">
        <v>993</v>
      </c>
      <c r="J51" s="15">
        <v>46253.598611111112</v>
      </c>
      <c r="K51" s="15">
        <v>46254.503472222219</v>
      </c>
      <c r="L51" s="15"/>
      <c r="M51">
        <v>50</v>
      </c>
      <c r="O51" t="s">
        <v>204</v>
      </c>
      <c r="P51" t="s">
        <v>631</v>
      </c>
      <c r="S51" t="s">
        <v>365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365</v>
      </c>
      <c r="AC51">
        <v>2200</v>
      </c>
      <c r="AD51" t="s">
        <v>7</v>
      </c>
      <c r="AF51">
        <v>0</v>
      </c>
    </row>
    <row r="52" spans="1:32" x14ac:dyDescent="0.3">
      <c r="A52" t="s">
        <v>355</v>
      </c>
      <c r="B52" t="s">
        <v>51</v>
      </c>
      <c r="C52" t="s">
        <v>261</v>
      </c>
      <c r="D52" t="s">
        <v>314</v>
      </c>
      <c r="E52" t="s">
        <v>995</v>
      </c>
      <c r="F52" s="15">
        <v>46252.480428240742</v>
      </c>
      <c r="G52" t="s">
        <v>420</v>
      </c>
      <c r="H52">
        <v>50</v>
      </c>
      <c r="I52" t="s">
        <v>993</v>
      </c>
      <c r="J52" s="15">
        <v>46253.598611111112</v>
      </c>
      <c r="K52" s="15">
        <v>46254.503472222219</v>
      </c>
      <c r="L52" s="15"/>
      <c r="M52">
        <v>50</v>
      </c>
      <c r="O52" t="s">
        <v>204</v>
      </c>
      <c r="P52" t="s">
        <v>631</v>
      </c>
      <c r="S52" t="s">
        <v>365</v>
      </c>
      <c r="T52" t="s">
        <v>382</v>
      </c>
      <c r="U52" t="s">
        <v>242</v>
      </c>
      <c r="V52" t="s">
        <v>7</v>
      </c>
      <c r="W52" t="s">
        <v>7</v>
      </c>
      <c r="X52" t="s">
        <v>7</v>
      </c>
      <c r="AA52" t="s">
        <v>241</v>
      </c>
      <c r="AB52" t="s">
        <v>365</v>
      </c>
      <c r="AC52">
        <v>2200</v>
      </c>
      <c r="AD52" t="s">
        <v>7</v>
      </c>
    </row>
    <row r="53" spans="1:32" x14ac:dyDescent="0.3">
      <c r="A53" t="s">
        <v>355</v>
      </c>
      <c r="B53" t="s">
        <v>51</v>
      </c>
      <c r="C53" t="s">
        <v>261</v>
      </c>
      <c r="D53" t="s">
        <v>314</v>
      </c>
      <c r="E53" t="s">
        <v>994</v>
      </c>
      <c r="F53" s="15">
        <v>46252.482303240744</v>
      </c>
      <c r="G53" t="s">
        <v>420</v>
      </c>
      <c r="H53">
        <v>50</v>
      </c>
      <c r="I53" t="s">
        <v>993</v>
      </c>
      <c r="J53" s="15">
        <v>46253.598611111112</v>
      </c>
      <c r="K53" s="15">
        <v>46254.503472222219</v>
      </c>
      <c r="L53" s="15"/>
      <c r="M53">
        <v>50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7</v>
      </c>
      <c r="W53" t="s">
        <v>7</v>
      </c>
      <c r="X53" t="s">
        <v>7</v>
      </c>
      <c r="AA53" t="s">
        <v>241</v>
      </c>
      <c r="AB53" t="s">
        <v>365</v>
      </c>
      <c r="AC53">
        <v>2200</v>
      </c>
      <c r="AD53" t="s">
        <v>7</v>
      </c>
    </row>
    <row r="54" spans="1:32" x14ac:dyDescent="0.3">
      <c r="A54" t="s">
        <v>355</v>
      </c>
      <c r="B54" t="s">
        <v>51</v>
      </c>
      <c r="C54" t="s">
        <v>261</v>
      </c>
      <c r="D54" t="s">
        <v>314</v>
      </c>
      <c r="E54" t="s">
        <v>1004</v>
      </c>
      <c r="F54" s="15">
        <v>46227.419386574074</v>
      </c>
      <c r="G54" t="s">
        <v>420</v>
      </c>
      <c r="H54">
        <v>100</v>
      </c>
      <c r="I54" t="s">
        <v>1005</v>
      </c>
      <c r="J54" s="15">
        <v>46227.607638888891</v>
      </c>
      <c r="K54" s="15">
        <v>46231.386805555558</v>
      </c>
      <c r="L54" s="15"/>
      <c r="M54">
        <v>100</v>
      </c>
      <c r="O54" t="s">
        <v>204</v>
      </c>
      <c r="P54" t="s">
        <v>630</v>
      </c>
      <c r="S54" t="s">
        <v>364</v>
      </c>
      <c r="T54" t="s">
        <v>382</v>
      </c>
      <c r="U54" t="s">
        <v>242</v>
      </c>
      <c r="V54" t="s">
        <v>7</v>
      </c>
      <c r="W54" t="s">
        <v>7</v>
      </c>
      <c r="X54" t="s">
        <v>7</v>
      </c>
      <c r="AA54" t="s">
        <v>241</v>
      </c>
      <c r="AB54" t="s">
        <v>364</v>
      </c>
      <c r="AC54">
        <v>50</v>
      </c>
      <c r="AD54" t="s">
        <v>7</v>
      </c>
      <c r="AF54">
        <v>0</v>
      </c>
    </row>
    <row r="55" spans="1:32" x14ac:dyDescent="0.3">
      <c r="A55" t="s">
        <v>355</v>
      </c>
      <c r="B55" t="s">
        <v>51</v>
      </c>
      <c r="C55" t="s">
        <v>261</v>
      </c>
      <c r="D55" t="s">
        <v>314</v>
      </c>
      <c r="E55" t="s">
        <v>1006</v>
      </c>
      <c r="F55" s="15">
        <v>46225.586296296293</v>
      </c>
      <c r="G55" t="s">
        <v>1007</v>
      </c>
      <c r="H55">
        <v>5</v>
      </c>
      <c r="I55" t="s">
        <v>1008</v>
      </c>
      <c r="J55" s="15">
        <v>46225.654861111114</v>
      </c>
      <c r="K55" s="15">
        <v>46230.291666666664</v>
      </c>
      <c r="L55" s="15"/>
      <c r="M55">
        <v>5</v>
      </c>
      <c r="O55" t="s">
        <v>204</v>
      </c>
      <c r="P55" t="s">
        <v>630</v>
      </c>
      <c r="S55" t="s">
        <v>364</v>
      </c>
      <c r="T55" t="s">
        <v>382</v>
      </c>
      <c r="U55" t="s">
        <v>242</v>
      </c>
      <c r="V55" t="s">
        <v>7</v>
      </c>
      <c r="W55" t="s">
        <v>7</v>
      </c>
      <c r="X55" t="s">
        <v>7</v>
      </c>
      <c r="AA55" t="s">
        <v>241</v>
      </c>
      <c r="AB55" t="s">
        <v>364</v>
      </c>
      <c r="AC55">
        <v>50</v>
      </c>
      <c r="AD55" t="s">
        <v>7</v>
      </c>
      <c r="AF55">
        <v>0</v>
      </c>
    </row>
    <row r="56" spans="1:32" x14ac:dyDescent="0.3">
      <c r="A56" t="s">
        <v>355</v>
      </c>
      <c r="B56" t="s">
        <v>51</v>
      </c>
      <c r="C56" t="s">
        <v>261</v>
      </c>
      <c r="D56" t="s">
        <v>314</v>
      </c>
      <c r="E56" t="s">
        <v>1051</v>
      </c>
      <c r="F56" s="15">
        <v>46225.464629629627</v>
      </c>
      <c r="G56" t="s">
        <v>1052</v>
      </c>
      <c r="H56">
        <v>18</v>
      </c>
      <c r="I56" t="s">
        <v>1053</v>
      </c>
      <c r="J56" s="15">
        <v>46225.601388888892</v>
      </c>
      <c r="K56" s="15">
        <v>46231.378472222219</v>
      </c>
      <c r="L56" s="15"/>
      <c r="M56">
        <v>18</v>
      </c>
      <c r="O56" t="s">
        <v>204</v>
      </c>
      <c r="P56" t="s">
        <v>630</v>
      </c>
      <c r="S56" t="s">
        <v>366</v>
      </c>
      <c r="T56" t="s">
        <v>382</v>
      </c>
      <c r="U56" t="s">
        <v>242</v>
      </c>
      <c r="V56" t="s">
        <v>7</v>
      </c>
      <c r="W56" t="s">
        <v>7</v>
      </c>
      <c r="X56" t="s">
        <v>7</v>
      </c>
      <c r="AA56" t="s">
        <v>241</v>
      </c>
      <c r="AB56" t="s">
        <v>366</v>
      </c>
      <c r="AC56">
        <v>109</v>
      </c>
      <c r="AD56" t="s">
        <v>7</v>
      </c>
      <c r="AF56">
        <v>0</v>
      </c>
    </row>
    <row r="57" spans="1:32" x14ac:dyDescent="0.3">
      <c r="A57" t="s">
        <v>354</v>
      </c>
      <c r="B57" t="s">
        <v>51</v>
      </c>
      <c r="C57" t="s">
        <v>261</v>
      </c>
      <c r="D57" t="s">
        <v>314</v>
      </c>
      <c r="E57" t="s">
        <v>1289</v>
      </c>
      <c r="F57" s="15">
        <v>46232.64707175926</v>
      </c>
      <c r="G57" t="s">
        <v>1287</v>
      </c>
      <c r="H57">
        <v>150</v>
      </c>
      <c r="I57" t="s">
        <v>1290</v>
      </c>
      <c r="J57" s="15">
        <v>46233.367361111108</v>
      </c>
      <c r="K57" s="15">
        <v>46234.420138888891</v>
      </c>
      <c r="L57" s="15"/>
      <c r="M57">
        <v>150</v>
      </c>
      <c r="O57" t="s">
        <v>204</v>
      </c>
      <c r="P57" t="s">
        <v>631</v>
      </c>
      <c r="S57" t="s">
        <v>370</v>
      </c>
      <c r="T57" t="s">
        <v>384</v>
      </c>
      <c r="U57" t="s">
        <v>243</v>
      </c>
      <c r="V57" t="s">
        <v>7</v>
      </c>
      <c r="W57" t="s">
        <v>7</v>
      </c>
      <c r="X57" t="s">
        <v>7</v>
      </c>
      <c r="AA57" t="s">
        <v>241</v>
      </c>
      <c r="AB57" t="s">
        <v>370</v>
      </c>
      <c r="AC57">
        <v>2480</v>
      </c>
      <c r="AD57" t="s">
        <v>7</v>
      </c>
      <c r="AF57">
        <v>0</v>
      </c>
    </row>
    <row r="58" spans="1:32" x14ac:dyDescent="0.3">
      <c r="A58" t="s">
        <v>354</v>
      </c>
      <c r="B58" t="s">
        <v>51</v>
      </c>
      <c r="C58" t="s">
        <v>261</v>
      </c>
      <c r="D58" t="s">
        <v>314</v>
      </c>
      <c r="E58" t="s">
        <v>1286</v>
      </c>
      <c r="F58" s="15">
        <v>46232.645833333336</v>
      </c>
      <c r="G58" t="s">
        <v>1287</v>
      </c>
      <c r="H58">
        <v>150</v>
      </c>
      <c r="I58" t="s">
        <v>1288</v>
      </c>
      <c r="J58" s="15">
        <v>46232.686111111114</v>
      </c>
      <c r="K58" s="15">
        <v>46234.420138888891</v>
      </c>
      <c r="L58" s="15"/>
      <c r="M58">
        <v>150</v>
      </c>
      <c r="O58" t="s">
        <v>204</v>
      </c>
      <c r="P58" t="s">
        <v>631</v>
      </c>
      <c r="S58" t="s">
        <v>370</v>
      </c>
      <c r="T58" t="s">
        <v>384</v>
      </c>
      <c r="U58" t="s">
        <v>243</v>
      </c>
      <c r="V58" t="s">
        <v>7</v>
      </c>
      <c r="W58" t="s">
        <v>7</v>
      </c>
      <c r="X58" t="s">
        <v>7</v>
      </c>
      <c r="AA58" t="s">
        <v>241</v>
      </c>
      <c r="AB58" t="s">
        <v>370</v>
      </c>
      <c r="AC58">
        <v>2480</v>
      </c>
      <c r="AD58" t="s">
        <v>7</v>
      </c>
    </row>
    <row r="59" spans="1:32" x14ac:dyDescent="0.3">
      <c r="A59" t="s">
        <v>355</v>
      </c>
      <c r="B59" t="s">
        <v>45</v>
      </c>
      <c r="C59" t="s">
        <v>68</v>
      </c>
      <c r="D59" t="s">
        <v>314</v>
      </c>
      <c r="E59" t="s">
        <v>1112</v>
      </c>
      <c r="F59" s="15">
        <v>46255.309004629627</v>
      </c>
      <c r="G59" t="s">
        <v>420</v>
      </c>
      <c r="H59">
        <v>9</v>
      </c>
      <c r="I59" t="s">
        <v>1113</v>
      </c>
      <c r="J59" s="15">
        <v>46255.447222222225</v>
      </c>
      <c r="K59" s="15">
        <v>46258.458333333336</v>
      </c>
      <c r="L59" s="15"/>
      <c r="M59">
        <v>9</v>
      </c>
      <c r="O59" t="s">
        <v>204</v>
      </c>
      <c r="P59" t="s">
        <v>630</v>
      </c>
      <c r="S59" t="s">
        <v>365</v>
      </c>
      <c r="T59" t="s">
        <v>382</v>
      </c>
      <c r="U59" t="s">
        <v>242</v>
      </c>
      <c r="V59" t="s">
        <v>355</v>
      </c>
      <c r="W59" t="s">
        <v>382</v>
      </c>
      <c r="X59" t="s">
        <v>242</v>
      </c>
      <c r="Y59">
        <v>0</v>
      </c>
      <c r="AA59" t="s">
        <v>67</v>
      </c>
      <c r="AB59" t="s">
        <v>365</v>
      </c>
      <c r="AC59">
        <v>2200</v>
      </c>
      <c r="AD59" t="s">
        <v>220</v>
      </c>
      <c r="AE59">
        <v>1</v>
      </c>
      <c r="AF59">
        <v>1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1114</v>
      </c>
      <c r="F60" s="15">
        <v>46254.394618055558</v>
      </c>
      <c r="G60" t="s">
        <v>420</v>
      </c>
      <c r="H60">
        <v>3</v>
      </c>
      <c r="I60" t="s">
        <v>1115</v>
      </c>
      <c r="J60" s="15">
        <v>46254.607638888891</v>
      </c>
      <c r="K60" s="15">
        <v>46255.493055555555</v>
      </c>
      <c r="L60" s="15"/>
      <c r="M60">
        <v>3</v>
      </c>
      <c r="O60" t="s">
        <v>204</v>
      </c>
      <c r="P60" t="s">
        <v>631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Y60">
        <v>0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  <c r="AF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1116</v>
      </c>
      <c r="F61" s="15">
        <v>46254.395497685182</v>
      </c>
      <c r="G61" t="s">
        <v>420</v>
      </c>
      <c r="H61">
        <v>7</v>
      </c>
      <c r="I61" t="s">
        <v>1115</v>
      </c>
      <c r="J61" s="15">
        <v>46254.607638888891</v>
      </c>
      <c r="K61" s="15">
        <v>46255.493055555555</v>
      </c>
      <c r="L61" s="15"/>
      <c r="M61">
        <v>7</v>
      </c>
      <c r="O61" t="s">
        <v>204</v>
      </c>
      <c r="P61" t="s">
        <v>631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</row>
    <row r="62" spans="1:32" x14ac:dyDescent="0.3">
      <c r="A62" t="s">
        <v>355</v>
      </c>
      <c r="B62" t="s">
        <v>45</v>
      </c>
      <c r="C62" t="s">
        <v>68</v>
      </c>
      <c r="D62" t="s">
        <v>314</v>
      </c>
      <c r="E62" t="s">
        <v>1117</v>
      </c>
      <c r="F62" s="15">
        <v>46254.396273148152</v>
      </c>
      <c r="G62" t="s">
        <v>420</v>
      </c>
      <c r="H62">
        <v>6</v>
      </c>
      <c r="I62" t="s">
        <v>1115</v>
      </c>
      <c r="J62" s="15">
        <v>46254.607638888891</v>
      </c>
      <c r="K62" s="15">
        <v>46255.493055555555</v>
      </c>
      <c r="L62" s="15"/>
      <c r="M62">
        <v>6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AA62" t="s">
        <v>67</v>
      </c>
      <c r="AB62" t="s">
        <v>365</v>
      </c>
      <c r="AC62">
        <v>2200</v>
      </c>
      <c r="AD62" t="s">
        <v>220</v>
      </c>
      <c r="AE62">
        <v>1</v>
      </c>
    </row>
    <row r="63" spans="1:32" x14ac:dyDescent="0.3">
      <c r="A63" t="s">
        <v>355</v>
      </c>
      <c r="B63" t="s">
        <v>45</v>
      </c>
      <c r="C63" t="s">
        <v>68</v>
      </c>
      <c r="D63" t="s">
        <v>314</v>
      </c>
      <c r="E63" t="s">
        <v>1216</v>
      </c>
      <c r="F63" s="15">
        <v>46231.659247685187</v>
      </c>
      <c r="G63" t="s">
        <v>1217</v>
      </c>
      <c r="H63">
        <v>13</v>
      </c>
      <c r="I63" t="s">
        <v>1218</v>
      </c>
      <c r="J63" s="15">
        <v>46231.713194444441</v>
      </c>
      <c r="K63" s="15">
        <v>46233.416666666664</v>
      </c>
      <c r="L63" s="15"/>
      <c r="M63">
        <v>13</v>
      </c>
      <c r="O63" t="s">
        <v>204</v>
      </c>
      <c r="P63" t="s">
        <v>630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Y63">
        <v>0</v>
      </c>
      <c r="AA63" t="s">
        <v>67</v>
      </c>
      <c r="AB63" t="s">
        <v>365</v>
      </c>
      <c r="AC63">
        <v>2200</v>
      </c>
      <c r="AD63" t="s">
        <v>220</v>
      </c>
      <c r="AE63">
        <v>1.3</v>
      </c>
      <c r="AF63">
        <v>1</v>
      </c>
    </row>
    <row r="64" spans="1:32" x14ac:dyDescent="0.3">
      <c r="A64" t="s">
        <v>355</v>
      </c>
      <c r="B64" t="s">
        <v>45</v>
      </c>
      <c r="C64" t="s">
        <v>68</v>
      </c>
      <c r="D64" t="s">
        <v>314</v>
      </c>
      <c r="E64" t="s">
        <v>1219</v>
      </c>
      <c r="F64" s="15">
        <v>46231.635254629633</v>
      </c>
      <c r="G64" t="s">
        <v>1217</v>
      </c>
      <c r="H64">
        <v>6</v>
      </c>
      <c r="I64" t="s">
        <v>1218</v>
      </c>
      <c r="J64" s="15">
        <v>46231.713194444441</v>
      </c>
      <c r="K64" s="15">
        <v>46233.416666666664</v>
      </c>
      <c r="L64" s="15"/>
      <c r="M64">
        <v>6</v>
      </c>
      <c r="O64" t="s">
        <v>204</v>
      </c>
      <c r="P64" t="s">
        <v>630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AA64" t="s">
        <v>67</v>
      </c>
      <c r="AB64" t="s">
        <v>365</v>
      </c>
      <c r="AC64">
        <v>2200</v>
      </c>
      <c r="AD64" t="s">
        <v>220</v>
      </c>
      <c r="AE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1220</v>
      </c>
      <c r="F65" s="15">
        <v>46231.634583333333</v>
      </c>
      <c r="G65" t="s">
        <v>1217</v>
      </c>
      <c r="H65">
        <v>4</v>
      </c>
      <c r="I65" t="s">
        <v>1218</v>
      </c>
      <c r="J65" s="15">
        <v>46231.713194444441</v>
      </c>
      <c r="K65" s="15">
        <v>46233.416666666664</v>
      </c>
      <c r="L65" s="15"/>
      <c r="M65">
        <v>4</v>
      </c>
      <c r="O65" t="s">
        <v>204</v>
      </c>
      <c r="P65" t="s">
        <v>630</v>
      </c>
      <c r="S65" t="s">
        <v>365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AA65" t="s">
        <v>67</v>
      </c>
      <c r="AB65" t="s">
        <v>365</v>
      </c>
      <c r="AC65">
        <v>2200</v>
      </c>
      <c r="AD65" t="s">
        <v>220</v>
      </c>
      <c r="AE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1221</v>
      </c>
      <c r="F66" s="15">
        <v>46231.633784722224</v>
      </c>
      <c r="G66" t="s">
        <v>1217</v>
      </c>
      <c r="H66">
        <v>4</v>
      </c>
      <c r="I66" t="s">
        <v>1218</v>
      </c>
      <c r="J66" s="15">
        <v>46231.713194444441</v>
      </c>
      <c r="K66" s="15">
        <v>46233.416666666664</v>
      </c>
      <c r="L66" s="15"/>
      <c r="M66">
        <v>4</v>
      </c>
      <c r="O66" t="s">
        <v>204</v>
      </c>
      <c r="P66" t="s">
        <v>630</v>
      </c>
      <c r="S66" t="s">
        <v>365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AA66" t="s">
        <v>67</v>
      </c>
      <c r="AB66" t="s">
        <v>365</v>
      </c>
      <c r="AC66">
        <v>2200</v>
      </c>
      <c r="AD66" t="s">
        <v>220</v>
      </c>
      <c r="AE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1222</v>
      </c>
      <c r="F67" s="15">
        <v>46231.632465277777</v>
      </c>
      <c r="G67" t="s">
        <v>1217</v>
      </c>
      <c r="H67">
        <v>1</v>
      </c>
      <c r="I67" t="s">
        <v>1218</v>
      </c>
      <c r="J67" s="15">
        <v>46231.713194444441</v>
      </c>
      <c r="K67" s="15">
        <v>46233.416666666664</v>
      </c>
      <c r="L67" s="15"/>
      <c r="M67">
        <v>1</v>
      </c>
      <c r="O67" t="s">
        <v>204</v>
      </c>
      <c r="P67" t="s">
        <v>630</v>
      </c>
      <c r="S67" t="s">
        <v>365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365</v>
      </c>
      <c r="AC67">
        <v>2200</v>
      </c>
      <c r="AD67" t="s">
        <v>220</v>
      </c>
      <c r="AE67">
        <v>1</v>
      </c>
    </row>
    <row r="68" spans="1:32" x14ac:dyDescent="0.3">
      <c r="A68" t="s">
        <v>355</v>
      </c>
      <c r="B68" t="s">
        <v>45</v>
      </c>
      <c r="C68" t="s">
        <v>68</v>
      </c>
      <c r="D68" t="s">
        <v>314</v>
      </c>
      <c r="E68" t="s">
        <v>1223</v>
      </c>
      <c r="F68" s="15">
        <v>46231.631620370368</v>
      </c>
      <c r="G68" t="s">
        <v>420</v>
      </c>
      <c r="H68">
        <v>1</v>
      </c>
      <c r="I68" t="s">
        <v>1224</v>
      </c>
      <c r="J68" s="15">
        <v>46231.706250000003</v>
      </c>
      <c r="K68" s="15">
        <v>46233.416666666664</v>
      </c>
      <c r="L68" s="15"/>
      <c r="M68">
        <v>1</v>
      </c>
      <c r="O68" t="s">
        <v>204</v>
      </c>
      <c r="P68" t="s">
        <v>630</v>
      </c>
      <c r="S68" t="s">
        <v>365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AA68" t="s">
        <v>67</v>
      </c>
      <c r="AB68" t="s">
        <v>365</v>
      </c>
      <c r="AC68">
        <v>2200</v>
      </c>
      <c r="AD68" t="s">
        <v>220</v>
      </c>
      <c r="AE68">
        <v>1</v>
      </c>
    </row>
    <row r="69" spans="1:32" x14ac:dyDescent="0.3">
      <c r="A69" t="s">
        <v>355</v>
      </c>
      <c r="B69" t="s">
        <v>48</v>
      </c>
      <c r="C69" t="s">
        <v>68</v>
      </c>
      <c r="D69" t="s">
        <v>314</v>
      </c>
      <c r="E69" t="s">
        <v>1134</v>
      </c>
      <c r="F69" s="15">
        <v>46245.434259259258</v>
      </c>
      <c r="G69" t="s">
        <v>420</v>
      </c>
      <c r="H69">
        <v>3</v>
      </c>
      <c r="I69" t="s">
        <v>1136</v>
      </c>
      <c r="J69" s="15">
        <v>46246.470138888886</v>
      </c>
      <c r="K69" s="15">
        <v>46247.425694444442</v>
      </c>
      <c r="L69" s="15"/>
      <c r="M69">
        <v>3</v>
      </c>
      <c r="O69" t="s">
        <v>204</v>
      </c>
      <c r="P69" t="s">
        <v>631</v>
      </c>
      <c r="S69" t="s">
        <v>365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Y69">
        <v>0</v>
      </c>
      <c r="AA69" t="s">
        <v>90</v>
      </c>
      <c r="AB69" t="s">
        <v>365</v>
      </c>
      <c r="AC69">
        <v>2200</v>
      </c>
      <c r="AD69" t="s">
        <v>220</v>
      </c>
      <c r="AE69">
        <v>1</v>
      </c>
      <c r="AF69">
        <v>1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1134</v>
      </c>
      <c r="F70" s="15">
        <v>46245.434259259258</v>
      </c>
      <c r="G70" t="s">
        <v>420</v>
      </c>
      <c r="H70">
        <v>1</v>
      </c>
      <c r="I70" t="s">
        <v>1135</v>
      </c>
      <c r="J70" s="15">
        <v>46252.685416666667</v>
      </c>
      <c r="K70" s="15">
        <v>46254.503472222219</v>
      </c>
      <c r="L70" s="15"/>
      <c r="M70">
        <v>1</v>
      </c>
      <c r="O70" t="s">
        <v>204</v>
      </c>
      <c r="P70" t="s">
        <v>630</v>
      </c>
      <c r="S70" t="s">
        <v>365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365</v>
      </c>
      <c r="AC70">
        <v>2200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1187</v>
      </c>
      <c r="F71" s="15">
        <v>46213.750648148147</v>
      </c>
      <c r="G71" t="s">
        <v>420</v>
      </c>
      <c r="H71">
        <v>5</v>
      </c>
      <c r="I71" t="s">
        <v>1188</v>
      </c>
      <c r="J71" s="15">
        <v>46230.428946759261</v>
      </c>
      <c r="K71" s="15">
        <v>46231.397222222222</v>
      </c>
      <c r="L71" s="15"/>
      <c r="M71">
        <v>5</v>
      </c>
      <c r="O71" t="s">
        <v>204</v>
      </c>
      <c r="P71" t="s">
        <v>631</v>
      </c>
      <c r="S71" t="s">
        <v>365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365</v>
      </c>
      <c r="AC71">
        <v>2200</v>
      </c>
      <c r="AD71" t="s">
        <v>220</v>
      </c>
      <c r="AE71">
        <v>1</v>
      </c>
      <c r="AF71">
        <v>1</v>
      </c>
    </row>
    <row r="72" spans="1:32" x14ac:dyDescent="0.3">
      <c r="A72" t="s">
        <v>355</v>
      </c>
      <c r="B72" t="s">
        <v>45</v>
      </c>
      <c r="C72" t="s">
        <v>68</v>
      </c>
      <c r="D72" t="s">
        <v>314</v>
      </c>
      <c r="E72" t="s">
        <v>1110</v>
      </c>
      <c r="F72" s="15">
        <v>46251.387743055559</v>
      </c>
      <c r="G72" t="s">
        <v>422</v>
      </c>
      <c r="H72">
        <v>15</v>
      </c>
      <c r="I72" t="s">
        <v>1111</v>
      </c>
      <c r="J72" s="15">
        <v>46251.49722222222</v>
      </c>
      <c r="K72" s="15">
        <v>46252.638888888891</v>
      </c>
      <c r="L72" s="15"/>
      <c r="M72">
        <v>15</v>
      </c>
      <c r="O72" t="s">
        <v>204</v>
      </c>
      <c r="P72" t="s">
        <v>630</v>
      </c>
      <c r="S72" t="s">
        <v>366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Y72">
        <v>0</v>
      </c>
      <c r="AA72" t="s">
        <v>67</v>
      </c>
      <c r="AB72" t="s">
        <v>366</v>
      </c>
      <c r="AC72">
        <v>109</v>
      </c>
      <c r="AD72" t="s">
        <v>220</v>
      </c>
      <c r="AE72">
        <v>1.5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1169</v>
      </c>
      <c r="F73" s="15">
        <v>46230.391215277778</v>
      </c>
      <c r="G73" t="s">
        <v>422</v>
      </c>
      <c r="H73">
        <v>15</v>
      </c>
      <c r="I73" t="s">
        <v>1170</v>
      </c>
      <c r="J73" s="15">
        <v>46230.46465277778</v>
      </c>
      <c r="K73" s="15">
        <v>46231.458333333336</v>
      </c>
      <c r="L73" s="15"/>
      <c r="M73">
        <v>15</v>
      </c>
      <c r="O73" t="s">
        <v>204</v>
      </c>
      <c r="P73" t="s">
        <v>631</v>
      </c>
      <c r="S73" t="s">
        <v>366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Y73">
        <v>0</v>
      </c>
      <c r="AA73" t="s">
        <v>67</v>
      </c>
      <c r="AB73" t="s">
        <v>366</v>
      </c>
      <c r="AC73">
        <v>109</v>
      </c>
      <c r="AD73" t="s">
        <v>220</v>
      </c>
      <c r="AE73">
        <v>1.5</v>
      </c>
      <c r="AF73">
        <v>1</v>
      </c>
    </row>
    <row r="74" spans="1:32" x14ac:dyDescent="0.3">
      <c r="A74" t="s">
        <v>355</v>
      </c>
      <c r="B74" t="s">
        <v>45</v>
      </c>
      <c r="C74" t="s">
        <v>68</v>
      </c>
      <c r="D74" t="s">
        <v>314</v>
      </c>
      <c r="E74" t="s">
        <v>1227</v>
      </c>
      <c r="F74" s="15">
        <v>46230.398877314816</v>
      </c>
      <c r="G74" t="s">
        <v>422</v>
      </c>
      <c r="H74">
        <v>10</v>
      </c>
      <c r="I74" t="s">
        <v>1228</v>
      </c>
      <c r="J74" s="15">
        <v>46230.632638888892</v>
      </c>
      <c r="K74" s="15">
        <v>46232.696527777778</v>
      </c>
      <c r="L74" s="15"/>
      <c r="M74">
        <v>10</v>
      </c>
      <c r="O74" t="s">
        <v>204</v>
      </c>
      <c r="P74" t="s">
        <v>630</v>
      </c>
      <c r="S74" t="s">
        <v>366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AA74" t="s">
        <v>67</v>
      </c>
      <c r="AB74" t="s">
        <v>366</v>
      </c>
      <c r="AC74">
        <v>109</v>
      </c>
      <c r="AD74" t="s">
        <v>220</v>
      </c>
      <c r="AE74">
        <v>1</v>
      </c>
      <c r="AF74">
        <v>1</v>
      </c>
    </row>
    <row r="75" spans="1:32" x14ac:dyDescent="0.3">
      <c r="A75" t="s">
        <v>355</v>
      </c>
      <c r="B75" t="s">
        <v>48</v>
      </c>
      <c r="C75" t="s">
        <v>68</v>
      </c>
      <c r="D75" t="s">
        <v>314</v>
      </c>
      <c r="E75" t="s">
        <v>1148</v>
      </c>
      <c r="F75" s="15">
        <v>46252.576365740744</v>
      </c>
      <c r="G75" t="s">
        <v>1047</v>
      </c>
      <c r="H75">
        <v>25</v>
      </c>
      <c r="I75" t="s">
        <v>1149</v>
      </c>
      <c r="J75" s="15">
        <v>46253.647222222222</v>
      </c>
      <c r="K75" s="15">
        <v>46255.477083333331</v>
      </c>
      <c r="L75" s="15"/>
      <c r="M75">
        <v>25</v>
      </c>
      <c r="O75" t="s">
        <v>204</v>
      </c>
      <c r="P75" t="s">
        <v>630</v>
      </c>
      <c r="S75" t="s">
        <v>366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Y75">
        <v>0</v>
      </c>
      <c r="AA75" t="s">
        <v>90</v>
      </c>
      <c r="AB75" t="s">
        <v>366</v>
      </c>
      <c r="AC75">
        <v>109</v>
      </c>
      <c r="AD75" t="s">
        <v>220</v>
      </c>
      <c r="AE75">
        <v>2.5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1150</v>
      </c>
      <c r="F76" s="15">
        <v>46252.581203703703</v>
      </c>
      <c r="G76" t="s">
        <v>1047</v>
      </c>
      <c r="H76">
        <v>15</v>
      </c>
      <c r="I76" t="s">
        <v>1151</v>
      </c>
      <c r="J76" s="15">
        <v>46254.392361111109</v>
      </c>
      <c r="K76" s="15">
        <v>46255.477083333331</v>
      </c>
      <c r="L76" s="15"/>
      <c r="M76">
        <v>15</v>
      </c>
      <c r="O76" t="s">
        <v>204</v>
      </c>
      <c r="P76" t="s">
        <v>630</v>
      </c>
      <c r="S76" t="s">
        <v>366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366</v>
      </c>
      <c r="AC76">
        <v>109</v>
      </c>
      <c r="AD76" t="s">
        <v>220</v>
      </c>
      <c r="AE76">
        <v>1.5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1176</v>
      </c>
      <c r="F77" s="15">
        <v>46231.625231481485</v>
      </c>
      <c r="G77" t="s">
        <v>1177</v>
      </c>
      <c r="H77">
        <v>10</v>
      </c>
      <c r="I77" t="s">
        <v>1178</v>
      </c>
      <c r="J77" s="15">
        <v>46234.652581018519</v>
      </c>
      <c r="K77" s="15">
        <v>46238.509722222225</v>
      </c>
      <c r="L77" s="15"/>
      <c r="M77">
        <v>10</v>
      </c>
      <c r="O77" t="s">
        <v>204</v>
      </c>
      <c r="P77" t="s">
        <v>630</v>
      </c>
      <c r="S77" t="s">
        <v>366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366</v>
      </c>
      <c r="AC77">
        <v>109</v>
      </c>
      <c r="AD77" t="s">
        <v>220</v>
      </c>
      <c r="AE77">
        <v>1</v>
      </c>
      <c r="AF77">
        <v>1</v>
      </c>
    </row>
    <row r="78" spans="1:32" x14ac:dyDescent="0.3">
      <c r="A78" t="s">
        <v>355</v>
      </c>
      <c r="B78" t="s">
        <v>48</v>
      </c>
      <c r="C78" t="s">
        <v>68</v>
      </c>
      <c r="D78" t="s">
        <v>314</v>
      </c>
      <c r="E78" t="s">
        <v>1171</v>
      </c>
      <c r="F78" s="15">
        <v>46227.725787037038</v>
      </c>
      <c r="G78" t="s">
        <v>422</v>
      </c>
      <c r="H78">
        <v>16</v>
      </c>
      <c r="I78" t="s">
        <v>1172</v>
      </c>
      <c r="J78" s="15">
        <v>46232.603437500002</v>
      </c>
      <c r="K78" s="15">
        <v>46234.413194444445</v>
      </c>
      <c r="L78" s="15"/>
      <c r="M78">
        <v>16</v>
      </c>
      <c r="O78" t="s">
        <v>204</v>
      </c>
      <c r="P78" t="s">
        <v>630</v>
      </c>
      <c r="S78" t="s">
        <v>366</v>
      </c>
      <c r="T78" t="s">
        <v>382</v>
      </c>
      <c r="U78" t="s">
        <v>242</v>
      </c>
      <c r="V78" t="s">
        <v>355</v>
      </c>
      <c r="W78" t="s">
        <v>382</v>
      </c>
      <c r="X78" t="s">
        <v>242</v>
      </c>
      <c r="Y78">
        <v>0</v>
      </c>
      <c r="AA78" t="s">
        <v>90</v>
      </c>
      <c r="AB78" t="s">
        <v>366</v>
      </c>
      <c r="AC78">
        <v>109</v>
      </c>
      <c r="AD78" t="s">
        <v>220</v>
      </c>
      <c r="AE78">
        <v>1.6</v>
      </c>
      <c r="AF78">
        <v>1</v>
      </c>
    </row>
    <row r="79" spans="1:32" x14ac:dyDescent="0.3">
      <c r="A79" t="s">
        <v>355</v>
      </c>
      <c r="B79" t="s">
        <v>45</v>
      </c>
      <c r="C79" t="s">
        <v>68</v>
      </c>
      <c r="D79" t="s">
        <v>314</v>
      </c>
      <c r="E79" t="s">
        <v>1106</v>
      </c>
      <c r="F79" s="15">
        <v>46245.50304398148</v>
      </c>
      <c r="G79" t="s">
        <v>433</v>
      </c>
      <c r="H79">
        <v>5</v>
      </c>
      <c r="I79" t="s">
        <v>1107</v>
      </c>
      <c r="J79" s="15">
        <v>46245.540277777778</v>
      </c>
      <c r="K79" s="15">
        <v>46247.46875</v>
      </c>
      <c r="L79" s="15"/>
      <c r="M79">
        <v>5</v>
      </c>
      <c r="O79" t="s">
        <v>204</v>
      </c>
      <c r="P79" t="s">
        <v>630</v>
      </c>
      <c r="S79" t="s">
        <v>533</v>
      </c>
      <c r="T79" t="s">
        <v>382</v>
      </c>
      <c r="U79" t="s">
        <v>242</v>
      </c>
      <c r="V79" t="s">
        <v>355</v>
      </c>
      <c r="W79" t="s">
        <v>382</v>
      </c>
      <c r="X79" t="s">
        <v>242</v>
      </c>
      <c r="AA79" t="s">
        <v>67</v>
      </c>
      <c r="AB79" t="s">
        <v>533</v>
      </c>
      <c r="AC79">
        <v>288</v>
      </c>
      <c r="AD79" t="s">
        <v>220</v>
      </c>
      <c r="AE79">
        <v>1</v>
      </c>
      <c r="AF79">
        <v>1</v>
      </c>
    </row>
    <row r="80" spans="1:32" x14ac:dyDescent="0.3">
      <c r="A80" t="s">
        <v>355</v>
      </c>
      <c r="B80" t="s">
        <v>45</v>
      </c>
      <c r="C80" t="s">
        <v>68</v>
      </c>
      <c r="D80" t="s">
        <v>314</v>
      </c>
      <c r="E80" t="s">
        <v>1108</v>
      </c>
      <c r="F80" s="15">
        <v>46245.502650462964</v>
      </c>
      <c r="G80" t="s">
        <v>433</v>
      </c>
      <c r="H80">
        <v>11</v>
      </c>
      <c r="I80" t="s">
        <v>1109</v>
      </c>
      <c r="J80" s="15">
        <v>46245.53125</v>
      </c>
      <c r="K80" s="15">
        <v>46247.46875</v>
      </c>
      <c r="L80" s="15"/>
      <c r="M80">
        <v>11</v>
      </c>
      <c r="O80" t="s">
        <v>204</v>
      </c>
      <c r="P80" t="s">
        <v>630</v>
      </c>
      <c r="S80" t="s">
        <v>533</v>
      </c>
      <c r="T80" t="s">
        <v>382</v>
      </c>
      <c r="U80" t="s">
        <v>242</v>
      </c>
      <c r="V80" t="s">
        <v>355</v>
      </c>
      <c r="W80" t="s">
        <v>382</v>
      </c>
      <c r="X80" t="s">
        <v>242</v>
      </c>
      <c r="AA80" t="s">
        <v>67</v>
      </c>
      <c r="AB80" t="s">
        <v>533</v>
      </c>
      <c r="AC80">
        <v>288</v>
      </c>
      <c r="AD80" t="s">
        <v>220</v>
      </c>
      <c r="AE80">
        <v>1.1000000000000001</v>
      </c>
    </row>
    <row r="81" spans="1:32" x14ac:dyDescent="0.3">
      <c r="A81" t="s">
        <v>355</v>
      </c>
      <c r="B81" t="s">
        <v>48</v>
      </c>
      <c r="C81" t="s">
        <v>68</v>
      </c>
      <c r="D81" t="s">
        <v>314</v>
      </c>
      <c r="E81" t="s">
        <v>1152</v>
      </c>
      <c r="F81" s="15">
        <v>46252.486481481479</v>
      </c>
      <c r="G81" t="s">
        <v>433</v>
      </c>
      <c r="H81">
        <v>5</v>
      </c>
      <c r="I81" t="s">
        <v>1153</v>
      </c>
      <c r="J81" s="15">
        <v>46253.540277777778</v>
      </c>
      <c r="K81" s="15">
        <v>46254.458333333336</v>
      </c>
      <c r="L81" s="15"/>
      <c r="M81">
        <v>5</v>
      </c>
      <c r="O81" t="s">
        <v>204</v>
      </c>
      <c r="P81" t="s">
        <v>631</v>
      </c>
      <c r="S81" t="s">
        <v>533</v>
      </c>
      <c r="T81" t="s">
        <v>382</v>
      </c>
      <c r="U81" t="s">
        <v>242</v>
      </c>
      <c r="V81" t="s">
        <v>355</v>
      </c>
      <c r="W81" t="s">
        <v>382</v>
      </c>
      <c r="X81" t="s">
        <v>242</v>
      </c>
      <c r="AA81" t="s">
        <v>90</v>
      </c>
      <c r="AB81" t="s">
        <v>533</v>
      </c>
      <c r="AC81">
        <v>288</v>
      </c>
      <c r="AD81" t="s">
        <v>220</v>
      </c>
      <c r="AE81">
        <v>1</v>
      </c>
      <c r="AF81">
        <v>1</v>
      </c>
    </row>
    <row r="82" spans="1:32" x14ac:dyDescent="0.3">
      <c r="A82" t="s">
        <v>355</v>
      </c>
      <c r="B82" t="s">
        <v>48</v>
      </c>
      <c r="C82" t="s">
        <v>68</v>
      </c>
      <c r="D82" t="s">
        <v>314</v>
      </c>
      <c r="E82" t="s">
        <v>1214</v>
      </c>
      <c r="F82" s="15">
        <v>46231.743472222224</v>
      </c>
      <c r="G82" t="s">
        <v>420</v>
      </c>
      <c r="H82">
        <v>1</v>
      </c>
      <c r="I82" t="s">
        <v>1215</v>
      </c>
      <c r="J82" s="15">
        <v>46239.520138888889</v>
      </c>
      <c r="K82" s="15">
        <v>46240.513194444444</v>
      </c>
      <c r="L82" s="15"/>
      <c r="M82">
        <v>1</v>
      </c>
      <c r="O82" t="s">
        <v>204</v>
      </c>
      <c r="P82" t="s">
        <v>630</v>
      </c>
      <c r="S82" t="s">
        <v>365</v>
      </c>
      <c r="T82" t="s">
        <v>382</v>
      </c>
      <c r="U82" t="s">
        <v>242</v>
      </c>
      <c r="V82" t="s">
        <v>355</v>
      </c>
      <c r="W82" t="s">
        <v>382</v>
      </c>
      <c r="X82" t="s">
        <v>242</v>
      </c>
      <c r="Y82">
        <v>0</v>
      </c>
      <c r="AA82" t="s">
        <v>90</v>
      </c>
      <c r="AB82" t="s">
        <v>365</v>
      </c>
      <c r="AC82">
        <v>2200</v>
      </c>
      <c r="AD82" t="s">
        <v>220</v>
      </c>
      <c r="AE82">
        <v>1</v>
      </c>
      <c r="AF82">
        <v>1</v>
      </c>
    </row>
    <row r="83" spans="1:32" x14ac:dyDescent="0.3">
      <c r="A83" t="s">
        <v>355</v>
      </c>
      <c r="B83" t="s">
        <v>48</v>
      </c>
      <c r="C83" t="s">
        <v>68</v>
      </c>
      <c r="D83" t="s">
        <v>314</v>
      </c>
      <c r="E83" t="s">
        <v>1225</v>
      </c>
      <c r="F83" s="15">
        <v>46231.307928240742</v>
      </c>
      <c r="G83" t="s">
        <v>419</v>
      </c>
      <c r="H83">
        <v>1</v>
      </c>
      <c r="I83" t="s">
        <v>1226</v>
      </c>
      <c r="J83" s="15">
        <v>46231.367361111108</v>
      </c>
      <c r="K83" s="15">
        <v>46232.486111111109</v>
      </c>
      <c r="L83" s="15"/>
      <c r="M83">
        <v>1</v>
      </c>
      <c r="O83" t="s">
        <v>204</v>
      </c>
      <c r="P83" t="s">
        <v>630</v>
      </c>
      <c r="S83" t="s">
        <v>367</v>
      </c>
      <c r="T83" t="s">
        <v>382</v>
      </c>
      <c r="U83" t="s">
        <v>242</v>
      </c>
      <c r="V83" t="s">
        <v>355</v>
      </c>
      <c r="W83" t="s">
        <v>382</v>
      </c>
      <c r="X83" t="s">
        <v>242</v>
      </c>
      <c r="Y83">
        <v>0</v>
      </c>
      <c r="AA83" t="s">
        <v>90</v>
      </c>
      <c r="AB83" t="s">
        <v>367</v>
      </c>
      <c r="AC83">
        <v>101</v>
      </c>
      <c r="AD83" t="s">
        <v>220</v>
      </c>
      <c r="AE83">
        <v>1</v>
      </c>
      <c r="AF83">
        <v>1</v>
      </c>
    </row>
    <row r="84" spans="1:32" x14ac:dyDescent="0.3">
      <c r="A84" t="s">
        <v>355</v>
      </c>
      <c r="B84" t="s">
        <v>48</v>
      </c>
      <c r="C84" t="s">
        <v>68</v>
      </c>
      <c r="D84" t="s">
        <v>314</v>
      </c>
      <c r="E84" t="s">
        <v>1229</v>
      </c>
      <c r="F84" s="15">
        <v>46227.576932870368</v>
      </c>
      <c r="G84" t="s">
        <v>420</v>
      </c>
      <c r="H84">
        <v>1</v>
      </c>
      <c r="I84" t="s">
        <v>1230</v>
      </c>
      <c r="J84" s="15">
        <v>46233.393819444442</v>
      </c>
      <c r="K84" s="15">
        <v>46234.439583333333</v>
      </c>
      <c r="L84" s="15"/>
      <c r="M84">
        <v>1</v>
      </c>
      <c r="O84" t="s">
        <v>204</v>
      </c>
      <c r="P84" t="s">
        <v>630</v>
      </c>
      <c r="S84" t="s">
        <v>364</v>
      </c>
      <c r="T84" t="s">
        <v>382</v>
      </c>
      <c r="U84" t="s">
        <v>242</v>
      </c>
      <c r="V84" t="s">
        <v>355</v>
      </c>
      <c r="W84" t="s">
        <v>382</v>
      </c>
      <c r="X84" t="s">
        <v>242</v>
      </c>
      <c r="Y84">
        <v>0</v>
      </c>
      <c r="AA84" t="s">
        <v>90</v>
      </c>
      <c r="AB84" t="s">
        <v>364</v>
      </c>
      <c r="AC84">
        <v>50</v>
      </c>
      <c r="AD84" t="s">
        <v>220</v>
      </c>
      <c r="AE84">
        <v>1</v>
      </c>
      <c r="AF84">
        <v>1</v>
      </c>
    </row>
    <row r="85" spans="1:32" x14ac:dyDescent="0.3">
      <c r="A85" t="s">
        <v>355</v>
      </c>
      <c r="B85" t="s">
        <v>57</v>
      </c>
      <c r="C85" t="s">
        <v>117</v>
      </c>
      <c r="D85" t="s">
        <v>314</v>
      </c>
      <c r="E85" t="s">
        <v>980</v>
      </c>
      <c r="F85" s="15">
        <v>46248.437847222223</v>
      </c>
      <c r="G85" t="s">
        <v>419</v>
      </c>
      <c r="H85">
        <v>1</v>
      </c>
      <c r="I85" t="s">
        <v>981</v>
      </c>
      <c r="J85" s="15">
        <v>46248.662499999999</v>
      </c>
      <c r="K85" s="15">
        <v>46253.628472222219</v>
      </c>
      <c r="L85" s="15"/>
      <c r="M85">
        <v>1</v>
      </c>
      <c r="O85" t="s">
        <v>204</v>
      </c>
      <c r="P85" t="s">
        <v>631</v>
      </c>
      <c r="S85" t="s">
        <v>367</v>
      </c>
      <c r="T85" t="s">
        <v>382</v>
      </c>
      <c r="U85" t="s">
        <v>242</v>
      </c>
      <c r="V85" t="s">
        <v>7</v>
      </c>
      <c r="W85" t="s">
        <v>7</v>
      </c>
      <c r="X85" t="s">
        <v>7</v>
      </c>
      <c r="AA85" t="s">
        <v>127</v>
      </c>
      <c r="AB85" t="s">
        <v>367</v>
      </c>
      <c r="AC85">
        <v>101</v>
      </c>
      <c r="AD85" t="s">
        <v>236</v>
      </c>
      <c r="AE85">
        <v>1</v>
      </c>
      <c r="AF85">
        <v>1</v>
      </c>
    </row>
    <row r="86" spans="1:32" x14ac:dyDescent="0.3">
      <c r="A86" t="s">
        <v>355</v>
      </c>
      <c r="B86" t="s">
        <v>282</v>
      </c>
      <c r="C86" t="s">
        <v>195</v>
      </c>
      <c r="D86" t="s">
        <v>314</v>
      </c>
      <c r="E86" t="s">
        <v>980</v>
      </c>
      <c r="F86" s="15">
        <v>46248.437847222223</v>
      </c>
      <c r="G86" t="s">
        <v>419</v>
      </c>
      <c r="H86">
        <v>8</v>
      </c>
      <c r="I86" t="s">
        <v>981</v>
      </c>
      <c r="J86" s="15">
        <v>46248.662499999999</v>
      </c>
      <c r="K86" s="15">
        <v>46253.628472222219</v>
      </c>
      <c r="L86" s="15"/>
      <c r="M86">
        <v>8</v>
      </c>
      <c r="O86" t="s">
        <v>204</v>
      </c>
      <c r="P86" t="s">
        <v>631</v>
      </c>
      <c r="S86" t="s">
        <v>367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367</v>
      </c>
      <c r="AC86">
        <v>101</v>
      </c>
      <c r="AD86" t="s">
        <v>235</v>
      </c>
      <c r="AE86">
        <v>8</v>
      </c>
    </row>
    <row r="87" spans="1:32" x14ac:dyDescent="0.3">
      <c r="A87" t="s">
        <v>355</v>
      </c>
      <c r="B87" t="s">
        <v>57</v>
      </c>
      <c r="C87" t="s">
        <v>117</v>
      </c>
      <c r="D87" t="s">
        <v>314</v>
      </c>
      <c r="E87" t="s">
        <v>982</v>
      </c>
      <c r="F87" s="15">
        <v>46239.634884259256</v>
      </c>
      <c r="G87" t="s">
        <v>419</v>
      </c>
      <c r="H87">
        <v>1</v>
      </c>
      <c r="I87" t="s">
        <v>983</v>
      </c>
      <c r="J87" s="15">
        <v>46240.408333333333</v>
      </c>
      <c r="K87" s="15">
        <v>46246.645833333336</v>
      </c>
      <c r="L87" s="15"/>
      <c r="M87">
        <v>1</v>
      </c>
      <c r="O87" t="s">
        <v>204</v>
      </c>
      <c r="P87" t="s">
        <v>631</v>
      </c>
      <c r="S87" t="s">
        <v>367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AA87" t="s">
        <v>127</v>
      </c>
      <c r="AB87" t="s">
        <v>367</v>
      </c>
      <c r="AC87">
        <v>101</v>
      </c>
      <c r="AD87" t="s">
        <v>236</v>
      </c>
      <c r="AE87">
        <v>1</v>
      </c>
      <c r="AF87">
        <v>35.200000000000003</v>
      </c>
    </row>
    <row r="88" spans="1:32" x14ac:dyDescent="0.3">
      <c r="A88" t="s">
        <v>355</v>
      </c>
      <c r="B88" t="s">
        <v>282</v>
      </c>
      <c r="C88" t="s">
        <v>195</v>
      </c>
      <c r="D88" t="s">
        <v>314</v>
      </c>
      <c r="E88" t="s">
        <v>982</v>
      </c>
      <c r="F88" s="15">
        <v>46239.634884259256</v>
      </c>
      <c r="G88" t="s">
        <v>419</v>
      </c>
      <c r="H88">
        <v>350</v>
      </c>
      <c r="I88" t="s">
        <v>983</v>
      </c>
      <c r="J88" s="15">
        <v>46240.408333333333</v>
      </c>
      <c r="K88" s="15">
        <v>46246.645833333336</v>
      </c>
      <c r="L88" s="15"/>
      <c r="M88">
        <v>350</v>
      </c>
      <c r="O88" t="s">
        <v>204</v>
      </c>
      <c r="P88" t="s">
        <v>630</v>
      </c>
      <c r="S88" t="s">
        <v>367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367</v>
      </c>
      <c r="AC88">
        <v>101</v>
      </c>
      <c r="AD88" t="s">
        <v>235</v>
      </c>
      <c r="AE88">
        <v>350</v>
      </c>
    </row>
    <row r="89" spans="1:32" x14ac:dyDescent="0.3">
      <c r="A89" t="s">
        <v>355</v>
      </c>
      <c r="B89" t="s">
        <v>57</v>
      </c>
      <c r="C89" t="s">
        <v>117</v>
      </c>
      <c r="D89" t="s">
        <v>314</v>
      </c>
      <c r="E89" t="s">
        <v>984</v>
      </c>
      <c r="F89" s="15">
        <v>46245.601261574076</v>
      </c>
      <c r="G89" t="s">
        <v>429</v>
      </c>
      <c r="H89">
        <v>1</v>
      </c>
      <c r="I89" t="s">
        <v>985</v>
      </c>
      <c r="J89" s="15">
        <v>46246.638194444444</v>
      </c>
      <c r="K89" s="15">
        <v>46252.386805555558</v>
      </c>
      <c r="L89" s="15"/>
      <c r="M89">
        <v>1</v>
      </c>
      <c r="O89" t="s">
        <v>204</v>
      </c>
      <c r="P89" t="s">
        <v>631</v>
      </c>
      <c r="S89" t="s">
        <v>365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AA89" t="s">
        <v>127</v>
      </c>
      <c r="AB89" t="s">
        <v>365</v>
      </c>
      <c r="AC89">
        <v>2200</v>
      </c>
      <c r="AD89" t="s">
        <v>236</v>
      </c>
      <c r="AE89">
        <v>1</v>
      </c>
      <c r="AF89">
        <v>47.3</v>
      </c>
    </row>
    <row r="90" spans="1:32" x14ac:dyDescent="0.3">
      <c r="A90" t="s">
        <v>355</v>
      </c>
      <c r="B90" t="s">
        <v>282</v>
      </c>
      <c r="C90" t="s">
        <v>195</v>
      </c>
      <c r="D90" t="s">
        <v>314</v>
      </c>
      <c r="E90" t="s">
        <v>984</v>
      </c>
      <c r="F90" s="15">
        <v>46245.601261574076</v>
      </c>
      <c r="G90" t="s">
        <v>429</v>
      </c>
      <c r="H90">
        <v>471</v>
      </c>
      <c r="I90" t="s">
        <v>985</v>
      </c>
      <c r="J90" s="15">
        <v>46246.638194444444</v>
      </c>
      <c r="K90" s="15">
        <v>46252.386805555558</v>
      </c>
      <c r="L90" s="15"/>
      <c r="M90">
        <v>471</v>
      </c>
      <c r="O90" t="s">
        <v>204</v>
      </c>
      <c r="P90" t="s">
        <v>630</v>
      </c>
      <c r="S90" t="s">
        <v>365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365</v>
      </c>
      <c r="AC90">
        <v>2200</v>
      </c>
      <c r="AD90" t="s">
        <v>235</v>
      </c>
      <c r="AE90">
        <v>471</v>
      </c>
    </row>
    <row r="91" spans="1:32" x14ac:dyDescent="0.3">
      <c r="A91" t="s">
        <v>355</v>
      </c>
      <c r="B91" t="s">
        <v>57</v>
      </c>
      <c r="C91" t="s">
        <v>117</v>
      </c>
      <c r="D91" t="s">
        <v>314</v>
      </c>
      <c r="E91" t="s">
        <v>986</v>
      </c>
      <c r="F91" s="15">
        <v>46245.375648148147</v>
      </c>
      <c r="G91" t="s">
        <v>420</v>
      </c>
      <c r="H91">
        <v>5</v>
      </c>
      <c r="I91" t="s">
        <v>987</v>
      </c>
      <c r="J91" s="15">
        <v>46246.395138888889</v>
      </c>
      <c r="K91" s="15">
        <v>46248.681250000001</v>
      </c>
      <c r="L91" s="15"/>
      <c r="M91">
        <v>5</v>
      </c>
      <c r="O91" t="s">
        <v>204</v>
      </c>
      <c r="P91" t="s">
        <v>631</v>
      </c>
      <c r="S91" t="s">
        <v>365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AA91" t="s">
        <v>127</v>
      </c>
      <c r="AB91" t="s">
        <v>365</v>
      </c>
      <c r="AC91">
        <v>2200</v>
      </c>
      <c r="AD91" t="s">
        <v>236</v>
      </c>
      <c r="AE91">
        <v>1</v>
      </c>
      <c r="AF91">
        <v>181.1</v>
      </c>
    </row>
    <row r="92" spans="1:32" x14ac:dyDescent="0.3">
      <c r="A92" t="s">
        <v>355</v>
      </c>
      <c r="B92" t="s">
        <v>282</v>
      </c>
      <c r="C92" t="s">
        <v>195</v>
      </c>
      <c r="D92" t="s">
        <v>314</v>
      </c>
      <c r="E92" t="s">
        <v>986</v>
      </c>
      <c r="F92" s="15">
        <v>46245.375648148147</v>
      </c>
      <c r="G92" t="s">
        <v>420</v>
      </c>
      <c r="H92">
        <v>1805</v>
      </c>
      <c r="I92" t="s">
        <v>987</v>
      </c>
      <c r="J92" s="15">
        <v>46246.395138888889</v>
      </c>
      <c r="K92" s="15">
        <v>46248.681250000001</v>
      </c>
      <c r="L92" s="15"/>
      <c r="M92">
        <v>1805</v>
      </c>
      <c r="O92" t="s">
        <v>204</v>
      </c>
      <c r="P92" t="s">
        <v>631</v>
      </c>
      <c r="S92" t="s">
        <v>365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365</v>
      </c>
      <c r="AC92">
        <v>2200</v>
      </c>
      <c r="AD92" t="s">
        <v>235</v>
      </c>
      <c r="AE92">
        <v>1805</v>
      </c>
    </row>
    <row r="93" spans="1:32" x14ac:dyDescent="0.3">
      <c r="A93" t="s">
        <v>355</v>
      </c>
      <c r="B93" t="s">
        <v>57</v>
      </c>
      <c r="C93" t="s">
        <v>117</v>
      </c>
      <c r="D93" t="s">
        <v>314</v>
      </c>
      <c r="E93" t="s">
        <v>988</v>
      </c>
      <c r="F93" s="15">
        <v>46239.715613425928</v>
      </c>
      <c r="G93" t="s">
        <v>420</v>
      </c>
      <c r="H93">
        <v>3</v>
      </c>
      <c r="I93" t="s">
        <v>989</v>
      </c>
      <c r="J93" s="15">
        <v>46241.71597222222</v>
      </c>
      <c r="K93" s="15">
        <v>46246.671527777777</v>
      </c>
      <c r="L93" s="15"/>
      <c r="M93">
        <v>3</v>
      </c>
      <c r="O93" t="s">
        <v>204</v>
      </c>
      <c r="P93" t="s">
        <v>631</v>
      </c>
      <c r="S93" t="s">
        <v>365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AA93" t="s">
        <v>127</v>
      </c>
      <c r="AB93" t="s">
        <v>365</v>
      </c>
      <c r="AC93">
        <v>2200</v>
      </c>
      <c r="AD93" t="s">
        <v>236</v>
      </c>
      <c r="AE93">
        <v>1</v>
      </c>
      <c r="AF93">
        <v>283.2</v>
      </c>
    </row>
    <row r="94" spans="1:32" x14ac:dyDescent="0.3">
      <c r="A94" t="s">
        <v>355</v>
      </c>
      <c r="B94" t="s">
        <v>282</v>
      </c>
      <c r="C94" t="s">
        <v>195</v>
      </c>
      <c r="D94" t="s">
        <v>314</v>
      </c>
      <c r="E94" t="s">
        <v>988</v>
      </c>
      <c r="F94" s="15">
        <v>46239.715613425928</v>
      </c>
      <c r="G94" t="s">
        <v>420</v>
      </c>
      <c r="H94">
        <v>1580</v>
      </c>
      <c r="I94" t="s">
        <v>989</v>
      </c>
      <c r="J94" s="15">
        <v>46241.71597222222</v>
      </c>
      <c r="K94" s="15">
        <v>46246.671527777777</v>
      </c>
      <c r="L94" s="15"/>
      <c r="M94">
        <v>1580</v>
      </c>
      <c r="O94" t="s">
        <v>204</v>
      </c>
      <c r="P94" t="s">
        <v>631</v>
      </c>
      <c r="S94" t="s">
        <v>365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365</v>
      </c>
      <c r="AC94">
        <v>2200</v>
      </c>
      <c r="AD94" t="s">
        <v>235</v>
      </c>
      <c r="AE94">
        <v>1580</v>
      </c>
    </row>
    <row r="95" spans="1:32" x14ac:dyDescent="0.3">
      <c r="A95" t="s">
        <v>355</v>
      </c>
      <c r="B95" t="s">
        <v>57</v>
      </c>
      <c r="C95" t="s">
        <v>117</v>
      </c>
      <c r="D95" t="s">
        <v>314</v>
      </c>
      <c r="E95" t="s">
        <v>990</v>
      </c>
      <c r="F95" s="15">
        <v>46238.474398148152</v>
      </c>
      <c r="G95" t="s">
        <v>420</v>
      </c>
      <c r="H95">
        <v>1</v>
      </c>
      <c r="I95" t="s">
        <v>991</v>
      </c>
      <c r="J95" s="15">
        <v>46238.659722222219</v>
      </c>
      <c r="K95" s="15">
        <v>46241.456944444442</v>
      </c>
      <c r="L95" s="15"/>
      <c r="M95">
        <v>1</v>
      </c>
      <c r="O95" t="s">
        <v>204</v>
      </c>
      <c r="P95" t="s">
        <v>631</v>
      </c>
      <c r="S95" t="s">
        <v>365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AA95" t="s">
        <v>127</v>
      </c>
      <c r="AB95" t="s">
        <v>365</v>
      </c>
      <c r="AC95">
        <v>2200</v>
      </c>
      <c r="AD95" t="s">
        <v>236</v>
      </c>
      <c r="AE95">
        <v>1</v>
      </c>
      <c r="AF95">
        <v>1.5</v>
      </c>
    </row>
    <row r="96" spans="1:32" x14ac:dyDescent="0.3">
      <c r="A96" t="s">
        <v>355</v>
      </c>
      <c r="B96" t="s">
        <v>282</v>
      </c>
      <c r="C96" t="s">
        <v>195</v>
      </c>
      <c r="D96" t="s">
        <v>314</v>
      </c>
      <c r="E96" t="s">
        <v>990</v>
      </c>
      <c r="F96" s="15">
        <v>46238.474398148152</v>
      </c>
      <c r="G96" t="s">
        <v>420</v>
      </c>
      <c r="H96">
        <v>13</v>
      </c>
      <c r="I96" t="s">
        <v>991</v>
      </c>
      <c r="J96" s="15">
        <v>46238.659722222219</v>
      </c>
      <c r="K96" s="15">
        <v>46241.456944444442</v>
      </c>
      <c r="L96" s="15"/>
      <c r="M96">
        <v>13</v>
      </c>
      <c r="O96" t="s">
        <v>204</v>
      </c>
      <c r="P96" t="s">
        <v>631</v>
      </c>
      <c r="S96" t="s">
        <v>365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365</v>
      </c>
      <c r="AC96">
        <v>2200</v>
      </c>
      <c r="AD96" t="s">
        <v>235</v>
      </c>
      <c r="AE96">
        <v>13</v>
      </c>
    </row>
    <row r="97" spans="1:32" x14ac:dyDescent="0.3">
      <c r="A97" t="s">
        <v>355</v>
      </c>
      <c r="B97" t="s">
        <v>57</v>
      </c>
      <c r="C97" t="s">
        <v>117</v>
      </c>
      <c r="D97" t="s">
        <v>314</v>
      </c>
      <c r="E97" t="s">
        <v>998</v>
      </c>
      <c r="F97" s="15">
        <v>46244.43917824074</v>
      </c>
      <c r="G97" t="s">
        <v>432</v>
      </c>
      <c r="H97">
        <v>1</v>
      </c>
      <c r="I97" t="s">
        <v>999</v>
      </c>
      <c r="J97" s="15">
        <v>46245.671527777777</v>
      </c>
      <c r="K97" s="15">
        <v>46251.602083333331</v>
      </c>
      <c r="L97" s="15"/>
      <c r="M97">
        <v>1</v>
      </c>
      <c r="O97" t="s">
        <v>204</v>
      </c>
      <c r="P97" t="s">
        <v>631</v>
      </c>
      <c r="S97" t="s">
        <v>364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AA97" t="s">
        <v>127</v>
      </c>
      <c r="AB97" t="s">
        <v>364</v>
      </c>
      <c r="AC97">
        <v>50</v>
      </c>
      <c r="AD97" t="s">
        <v>236</v>
      </c>
      <c r="AE97">
        <v>1</v>
      </c>
      <c r="AF97">
        <v>1748.2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2</v>
      </c>
      <c r="I98" t="s">
        <v>999</v>
      </c>
      <c r="J98" s="15">
        <v>46245.671527777777</v>
      </c>
      <c r="K98" s="15">
        <v>46251.602083333331</v>
      </c>
      <c r="L98" s="15"/>
      <c r="M98">
        <v>2</v>
      </c>
      <c r="O98" t="s">
        <v>627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</row>
    <row r="99" spans="1:32" x14ac:dyDescent="0.3">
      <c r="A99" t="s">
        <v>355</v>
      </c>
      <c r="B99" t="s">
        <v>57</v>
      </c>
      <c r="C99" t="s">
        <v>117</v>
      </c>
      <c r="D99" t="s">
        <v>314</v>
      </c>
      <c r="E99" t="s">
        <v>998</v>
      </c>
      <c r="F99" s="15">
        <v>46244.43917824074</v>
      </c>
      <c r="G99" t="s">
        <v>432</v>
      </c>
      <c r="H99">
        <v>4</v>
      </c>
      <c r="I99" t="s">
        <v>999</v>
      </c>
      <c r="J99" s="15">
        <v>46245.671527777777</v>
      </c>
      <c r="K99" s="15">
        <v>46251.602083333331</v>
      </c>
      <c r="L99" s="15"/>
      <c r="M99">
        <v>4</v>
      </c>
      <c r="O99" t="s">
        <v>627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AA99" t="s">
        <v>127</v>
      </c>
      <c r="AB99" t="s">
        <v>364</v>
      </c>
      <c r="AC99">
        <v>50</v>
      </c>
      <c r="AD99" t="s">
        <v>236</v>
      </c>
      <c r="AE99">
        <v>1</v>
      </c>
    </row>
    <row r="100" spans="1:32" x14ac:dyDescent="0.3">
      <c r="A100" t="s">
        <v>355</v>
      </c>
      <c r="B100" t="s">
        <v>57</v>
      </c>
      <c r="C100" t="s">
        <v>117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1</v>
      </c>
      <c r="I100" t="s">
        <v>999</v>
      </c>
      <c r="J100" s="15">
        <v>46245.671527777777</v>
      </c>
      <c r="K100" s="15">
        <v>46251.602083333331</v>
      </c>
      <c r="L100" s="15"/>
      <c r="M100">
        <v>1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AA100" t="s">
        <v>127</v>
      </c>
      <c r="AB100" t="s">
        <v>364</v>
      </c>
      <c r="AC100">
        <v>50</v>
      </c>
      <c r="AD100" t="s">
        <v>236</v>
      </c>
      <c r="AE100">
        <v>1</v>
      </c>
    </row>
    <row r="101" spans="1:32" x14ac:dyDescent="0.3">
      <c r="A101" t="s">
        <v>355</v>
      </c>
      <c r="B101" t="s">
        <v>57</v>
      </c>
      <c r="C101" t="s">
        <v>117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3</v>
      </c>
      <c r="I101" t="s">
        <v>999</v>
      </c>
      <c r="J101" s="15">
        <v>46245.671527777777</v>
      </c>
      <c r="K101" s="15">
        <v>46251.602083333331</v>
      </c>
      <c r="L101" s="15"/>
      <c r="M101">
        <v>3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AA101" t="s">
        <v>127</v>
      </c>
      <c r="AB101" t="s">
        <v>364</v>
      </c>
      <c r="AC101">
        <v>50</v>
      </c>
      <c r="AD101" t="s">
        <v>236</v>
      </c>
      <c r="AE101">
        <v>1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998</v>
      </c>
      <c r="F102" s="15">
        <v>46244.43917824074</v>
      </c>
      <c r="G102" t="s">
        <v>432</v>
      </c>
      <c r="H102">
        <v>4</v>
      </c>
      <c r="I102" t="s">
        <v>999</v>
      </c>
      <c r="J102" s="15">
        <v>46245.671527777777</v>
      </c>
      <c r="K102" s="15">
        <v>46251.602083333331</v>
      </c>
      <c r="L102" s="15"/>
      <c r="M102">
        <v>4</v>
      </c>
      <c r="O102" t="s">
        <v>627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998</v>
      </c>
      <c r="F103" s="15">
        <v>46244.43917824074</v>
      </c>
      <c r="G103" t="s">
        <v>432</v>
      </c>
      <c r="H103">
        <v>2</v>
      </c>
      <c r="I103" t="s">
        <v>999</v>
      </c>
      <c r="J103" s="15">
        <v>46245.671527777777</v>
      </c>
      <c r="K103" s="15">
        <v>46251.602083333331</v>
      </c>
      <c r="L103" s="15"/>
      <c r="M103">
        <v>2</v>
      </c>
      <c r="O103" t="s">
        <v>627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998</v>
      </c>
      <c r="F104" s="15">
        <v>46244.43917824074</v>
      </c>
      <c r="G104" t="s">
        <v>432</v>
      </c>
      <c r="H104">
        <v>2</v>
      </c>
      <c r="I104" t="s">
        <v>999</v>
      </c>
      <c r="J104" s="15">
        <v>46245.671527777777</v>
      </c>
      <c r="K104" s="15">
        <v>46251.602083333331</v>
      </c>
      <c r="L104" s="15"/>
      <c r="M104">
        <v>2</v>
      </c>
      <c r="O104" t="s">
        <v>627</v>
      </c>
      <c r="S104" t="s">
        <v>364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364</v>
      </c>
      <c r="AC104">
        <v>50</v>
      </c>
      <c r="AD104" t="s">
        <v>236</v>
      </c>
      <c r="AE104">
        <v>1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998</v>
      </c>
      <c r="F105" s="15">
        <v>46244.43917824074</v>
      </c>
      <c r="G105" t="s">
        <v>432</v>
      </c>
      <c r="H105">
        <v>2</v>
      </c>
      <c r="I105" t="s">
        <v>999</v>
      </c>
      <c r="J105" s="15">
        <v>46245.671527777777</v>
      </c>
      <c r="K105" s="15">
        <v>46251.602083333331</v>
      </c>
      <c r="L105" s="15"/>
      <c r="M105">
        <v>2</v>
      </c>
      <c r="O105" t="s">
        <v>627</v>
      </c>
      <c r="S105" t="s">
        <v>364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364</v>
      </c>
      <c r="AC105">
        <v>50</v>
      </c>
      <c r="AD105" t="s">
        <v>236</v>
      </c>
      <c r="AE105">
        <v>1</v>
      </c>
    </row>
    <row r="106" spans="1:32" x14ac:dyDescent="0.3">
      <c r="A106" t="s">
        <v>355</v>
      </c>
      <c r="B106" t="s">
        <v>282</v>
      </c>
      <c r="C106" t="s">
        <v>195</v>
      </c>
      <c r="D106" t="s">
        <v>314</v>
      </c>
      <c r="E106" t="s">
        <v>998</v>
      </c>
      <c r="F106" s="15">
        <v>46244.43917824074</v>
      </c>
      <c r="G106" t="s">
        <v>432</v>
      </c>
      <c r="H106">
        <v>1096</v>
      </c>
      <c r="I106" t="s">
        <v>999</v>
      </c>
      <c r="J106" s="15">
        <v>46245.671527777777</v>
      </c>
      <c r="K106" s="15">
        <v>46251.602083333331</v>
      </c>
      <c r="L106" s="15"/>
      <c r="M106">
        <v>1096</v>
      </c>
      <c r="O106" t="s">
        <v>204</v>
      </c>
      <c r="P106" t="s">
        <v>630</v>
      </c>
      <c r="S106" t="s">
        <v>364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364</v>
      </c>
      <c r="AC106">
        <v>50</v>
      </c>
      <c r="AD106" t="s">
        <v>235</v>
      </c>
      <c r="AE106">
        <v>1096</v>
      </c>
    </row>
    <row r="107" spans="1:32" x14ac:dyDescent="0.3">
      <c r="A107" t="s">
        <v>355</v>
      </c>
      <c r="B107" t="s">
        <v>282</v>
      </c>
      <c r="C107" t="s">
        <v>195</v>
      </c>
      <c r="D107" t="s">
        <v>314</v>
      </c>
      <c r="E107" t="s">
        <v>998</v>
      </c>
      <c r="F107" s="15">
        <v>46244.43917824074</v>
      </c>
      <c r="G107" t="s">
        <v>432</v>
      </c>
      <c r="H107">
        <v>2343</v>
      </c>
      <c r="I107" t="s">
        <v>999</v>
      </c>
      <c r="J107" s="15">
        <v>46245.671527777777</v>
      </c>
      <c r="K107" s="15">
        <v>46251.602083333331</v>
      </c>
      <c r="L107" s="15"/>
      <c r="M107">
        <v>2343</v>
      </c>
      <c r="O107" t="s">
        <v>627</v>
      </c>
      <c r="S107" t="s">
        <v>364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364</v>
      </c>
      <c r="AC107">
        <v>50</v>
      </c>
      <c r="AD107" t="s">
        <v>235</v>
      </c>
      <c r="AE107">
        <v>2343</v>
      </c>
    </row>
    <row r="108" spans="1:32" x14ac:dyDescent="0.3">
      <c r="A108" t="s">
        <v>355</v>
      </c>
      <c r="B108" t="s">
        <v>282</v>
      </c>
      <c r="C108" t="s">
        <v>195</v>
      </c>
      <c r="D108" t="s">
        <v>314</v>
      </c>
      <c r="E108" t="s">
        <v>998</v>
      </c>
      <c r="F108" s="15">
        <v>46244.43917824074</v>
      </c>
      <c r="G108" t="s">
        <v>432</v>
      </c>
      <c r="H108">
        <v>2913</v>
      </c>
      <c r="I108" t="s">
        <v>999</v>
      </c>
      <c r="J108" s="15">
        <v>46245.671527777777</v>
      </c>
      <c r="K108" s="15">
        <v>46251.602083333331</v>
      </c>
      <c r="L108" s="15"/>
      <c r="M108">
        <v>2913</v>
      </c>
      <c r="O108" t="s">
        <v>627</v>
      </c>
      <c r="S108" t="s">
        <v>364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Z108">
        <v>1</v>
      </c>
      <c r="AA108" t="s">
        <v>122</v>
      </c>
      <c r="AB108" t="s">
        <v>364</v>
      </c>
      <c r="AC108">
        <v>50</v>
      </c>
      <c r="AD108" t="s">
        <v>235</v>
      </c>
      <c r="AE108">
        <v>2913</v>
      </c>
    </row>
    <row r="109" spans="1:32" x14ac:dyDescent="0.3">
      <c r="A109" t="s">
        <v>355</v>
      </c>
      <c r="B109" t="s">
        <v>57</v>
      </c>
      <c r="C109" t="s">
        <v>117</v>
      </c>
      <c r="D109" t="s">
        <v>314</v>
      </c>
      <c r="E109" t="s">
        <v>1000</v>
      </c>
      <c r="F109" s="15">
        <v>46244.468541666669</v>
      </c>
      <c r="G109" t="s">
        <v>415</v>
      </c>
      <c r="H109">
        <v>1</v>
      </c>
      <c r="I109" t="s">
        <v>1001</v>
      </c>
      <c r="J109" s="15">
        <v>46244.694444444445</v>
      </c>
      <c r="K109" s="15">
        <v>46248.702777777777</v>
      </c>
      <c r="L109" s="15"/>
      <c r="M109">
        <v>1</v>
      </c>
      <c r="O109" t="s">
        <v>204</v>
      </c>
      <c r="P109" t="s">
        <v>631</v>
      </c>
      <c r="S109" t="s">
        <v>364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AA109" t="s">
        <v>127</v>
      </c>
      <c r="AB109" t="s">
        <v>364</v>
      </c>
      <c r="AC109">
        <v>50</v>
      </c>
      <c r="AD109" t="s">
        <v>236</v>
      </c>
      <c r="AE109">
        <v>1</v>
      </c>
      <c r="AF109">
        <v>58.2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1002</v>
      </c>
      <c r="F110" s="15">
        <v>46244.466851851852</v>
      </c>
      <c r="G110" t="s">
        <v>415</v>
      </c>
      <c r="H110">
        <v>1</v>
      </c>
      <c r="I110" t="s">
        <v>1003</v>
      </c>
      <c r="J110" s="15">
        <v>46247.593055555553</v>
      </c>
      <c r="K110" s="15">
        <v>46252.873611111114</v>
      </c>
      <c r="L110" s="15"/>
      <c r="M110">
        <v>1</v>
      </c>
      <c r="O110" t="s">
        <v>204</v>
      </c>
      <c r="P110" t="s">
        <v>631</v>
      </c>
      <c r="S110" t="s">
        <v>364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364</v>
      </c>
      <c r="AC110">
        <v>50</v>
      </c>
      <c r="AD110" t="s">
        <v>236</v>
      </c>
      <c r="AE110">
        <v>1</v>
      </c>
      <c r="AF110">
        <v>15.8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1046</v>
      </c>
      <c r="F111" s="15">
        <v>46241.40283564815</v>
      </c>
      <c r="G111" t="s">
        <v>1047</v>
      </c>
      <c r="H111">
        <v>1</v>
      </c>
      <c r="I111" t="s">
        <v>1048</v>
      </c>
      <c r="J111" s="15">
        <v>46241.429861111108</v>
      </c>
      <c r="K111" s="15">
        <v>46246.593055555553</v>
      </c>
      <c r="L111" s="15"/>
      <c r="M111">
        <v>1</v>
      </c>
      <c r="O111" t="s">
        <v>204</v>
      </c>
      <c r="P111" t="s">
        <v>631</v>
      </c>
      <c r="S111" t="s">
        <v>366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366</v>
      </c>
      <c r="AC111">
        <v>109</v>
      </c>
      <c r="AD111" t="s">
        <v>236</v>
      </c>
      <c r="AE111">
        <v>1</v>
      </c>
      <c r="AF111">
        <v>74.3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471</v>
      </c>
      <c r="F112" s="15">
        <v>46202.512337962966</v>
      </c>
      <c r="G112" t="s">
        <v>470</v>
      </c>
      <c r="H112">
        <v>2</v>
      </c>
      <c r="I112" t="s">
        <v>1183</v>
      </c>
      <c r="J112" s="15">
        <v>46241.424259259256</v>
      </c>
      <c r="K112" s="15">
        <v>46248.483460648145</v>
      </c>
      <c r="L112" s="15"/>
      <c r="M112">
        <v>2</v>
      </c>
      <c r="O112" t="s">
        <v>204</v>
      </c>
      <c r="P112" t="s">
        <v>631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  <c r="AF112">
        <v>64.400000000000006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1049</v>
      </c>
      <c r="F113" s="15">
        <v>46230.40084490741</v>
      </c>
      <c r="G113" t="s">
        <v>440</v>
      </c>
      <c r="H113">
        <v>6</v>
      </c>
      <c r="I113" t="s">
        <v>1050</v>
      </c>
      <c r="J113" s="15">
        <v>46233.454386574071</v>
      </c>
      <c r="K113" s="15">
        <v>46238.481249999997</v>
      </c>
      <c r="L113" s="15"/>
      <c r="M113">
        <v>6</v>
      </c>
      <c r="O113" t="s">
        <v>204</v>
      </c>
      <c r="P113" t="s">
        <v>631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  <c r="AF113">
        <v>1586.5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4</v>
      </c>
      <c r="I114" t="s">
        <v>1050</v>
      </c>
      <c r="J114" s="15">
        <v>46233.454386574071</v>
      </c>
      <c r="K114" s="15">
        <v>46238.481249999997</v>
      </c>
      <c r="L114" s="15"/>
      <c r="M114">
        <v>4</v>
      </c>
      <c r="O114" t="s">
        <v>627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5</v>
      </c>
      <c r="I115" t="s">
        <v>1050</v>
      </c>
      <c r="J115" s="15">
        <v>46233.454386574071</v>
      </c>
      <c r="K115" s="15">
        <v>46238.481249999997</v>
      </c>
      <c r="L115" s="15"/>
      <c r="M115">
        <v>5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1049</v>
      </c>
      <c r="F116" s="15">
        <v>46230.40084490741</v>
      </c>
      <c r="G116" t="s">
        <v>440</v>
      </c>
      <c r="H116">
        <v>6</v>
      </c>
      <c r="I116" t="s">
        <v>1050</v>
      </c>
      <c r="J116" s="15">
        <v>46233.454386574071</v>
      </c>
      <c r="K116" s="15">
        <v>46238.481249999997</v>
      </c>
      <c r="L116" s="15"/>
      <c r="M116">
        <v>6</v>
      </c>
      <c r="O116" t="s">
        <v>627</v>
      </c>
      <c r="S116" t="s">
        <v>366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366</v>
      </c>
      <c r="AC116">
        <v>109</v>
      </c>
      <c r="AD116" t="s">
        <v>236</v>
      </c>
      <c r="AE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1049</v>
      </c>
      <c r="F117" s="15">
        <v>46230.40084490741</v>
      </c>
      <c r="G117" t="s">
        <v>440</v>
      </c>
      <c r="H117">
        <v>4</v>
      </c>
      <c r="I117" t="s">
        <v>1050</v>
      </c>
      <c r="J117" s="15">
        <v>46233.454386574071</v>
      </c>
      <c r="K117" s="15">
        <v>46238.481249999997</v>
      </c>
      <c r="L117" s="15"/>
      <c r="M117">
        <v>4</v>
      </c>
      <c r="O117" t="s">
        <v>627</v>
      </c>
      <c r="S117" t="s">
        <v>366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366</v>
      </c>
      <c r="AC117">
        <v>109</v>
      </c>
      <c r="AD117" t="s">
        <v>236</v>
      </c>
      <c r="AE117">
        <v>1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1049</v>
      </c>
      <c r="F118" s="15">
        <v>46230.40084490741</v>
      </c>
      <c r="G118" t="s">
        <v>440</v>
      </c>
      <c r="H118">
        <v>5</v>
      </c>
      <c r="I118" t="s">
        <v>1050</v>
      </c>
      <c r="J118" s="15">
        <v>46233.454386574071</v>
      </c>
      <c r="K118" s="15">
        <v>46238.481249999997</v>
      </c>
      <c r="L118" s="15"/>
      <c r="M118">
        <v>5</v>
      </c>
      <c r="O118" t="s">
        <v>627</v>
      </c>
      <c r="S118" t="s">
        <v>366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366</v>
      </c>
      <c r="AC118">
        <v>109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1049</v>
      </c>
      <c r="F119" s="15">
        <v>46230.40084490741</v>
      </c>
      <c r="G119" t="s">
        <v>440</v>
      </c>
      <c r="H119">
        <v>6</v>
      </c>
      <c r="I119" t="s">
        <v>1050</v>
      </c>
      <c r="J119" s="15">
        <v>46233.454386574071</v>
      </c>
      <c r="K119" s="15">
        <v>46238.481249999997</v>
      </c>
      <c r="L119" s="15"/>
      <c r="M119">
        <v>6</v>
      </c>
      <c r="O119" t="s">
        <v>627</v>
      </c>
      <c r="S119" t="s">
        <v>366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366</v>
      </c>
      <c r="AC119">
        <v>109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1049</v>
      </c>
      <c r="F120" s="15">
        <v>46230.40084490741</v>
      </c>
      <c r="G120" t="s">
        <v>440</v>
      </c>
      <c r="H120">
        <v>6</v>
      </c>
      <c r="I120" t="s">
        <v>1050</v>
      </c>
      <c r="J120" s="15">
        <v>46233.454386574071</v>
      </c>
      <c r="K120" s="15">
        <v>46238.481249999997</v>
      </c>
      <c r="L120" s="15"/>
      <c r="M120">
        <v>6</v>
      </c>
      <c r="O120" t="s">
        <v>627</v>
      </c>
      <c r="S120" t="s">
        <v>366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366</v>
      </c>
      <c r="AC120">
        <v>109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1049</v>
      </c>
      <c r="F121" s="15">
        <v>46230.40084490741</v>
      </c>
      <c r="G121" t="s">
        <v>440</v>
      </c>
      <c r="H121">
        <v>3</v>
      </c>
      <c r="I121" t="s">
        <v>1050</v>
      </c>
      <c r="J121" s="15">
        <v>46233.454386574071</v>
      </c>
      <c r="K121" s="15">
        <v>46238.481249999997</v>
      </c>
      <c r="L121" s="15"/>
      <c r="M121">
        <v>3</v>
      </c>
      <c r="O121" t="s">
        <v>627</v>
      </c>
      <c r="S121" t="s">
        <v>366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366</v>
      </c>
      <c r="AC121">
        <v>109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1049</v>
      </c>
      <c r="F122" s="15">
        <v>46230.40084490741</v>
      </c>
      <c r="G122" t="s">
        <v>440</v>
      </c>
      <c r="H122">
        <v>5</v>
      </c>
      <c r="I122" t="s">
        <v>1050</v>
      </c>
      <c r="J122" s="15">
        <v>46233.454386574071</v>
      </c>
      <c r="K122" s="15">
        <v>46238.481249999997</v>
      </c>
      <c r="L122" s="15"/>
      <c r="M122">
        <v>5</v>
      </c>
      <c r="O122" t="s">
        <v>627</v>
      </c>
      <c r="S122" t="s">
        <v>366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366</v>
      </c>
      <c r="AC122">
        <v>109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939</v>
      </c>
      <c r="F123" s="15">
        <v>46232.31826388889</v>
      </c>
      <c r="G123" t="s">
        <v>419</v>
      </c>
      <c r="H123">
        <v>1</v>
      </c>
      <c r="I123" t="s">
        <v>1175</v>
      </c>
      <c r="J123" s="15">
        <v>46232.407094907408</v>
      </c>
      <c r="K123" s="15">
        <v>46238.423611111109</v>
      </c>
      <c r="L123" s="15"/>
      <c r="M123">
        <v>1</v>
      </c>
      <c r="O123" t="s">
        <v>204</v>
      </c>
      <c r="P123" t="s">
        <v>631</v>
      </c>
      <c r="S123" t="s">
        <v>367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367</v>
      </c>
      <c r="AC123">
        <v>101</v>
      </c>
      <c r="AD123" t="s">
        <v>236</v>
      </c>
      <c r="AE123">
        <v>1</v>
      </c>
      <c r="AF123">
        <v>1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472</v>
      </c>
      <c r="F124" s="15">
        <v>46212.717303240737</v>
      </c>
      <c r="G124" t="s">
        <v>420</v>
      </c>
      <c r="H124">
        <v>2</v>
      </c>
      <c r="I124" t="s">
        <v>1181</v>
      </c>
      <c r="J124" s="15">
        <v>46231.477627314816</v>
      </c>
      <c r="K124" s="15">
        <v>46238.444444444445</v>
      </c>
      <c r="L124" s="15"/>
      <c r="M124">
        <v>2</v>
      </c>
      <c r="O124" t="s">
        <v>204</v>
      </c>
      <c r="P124" t="s">
        <v>631</v>
      </c>
      <c r="S124" t="s">
        <v>365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365</v>
      </c>
      <c r="AC124">
        <v>2200</v>
      </c>
      <c r="AD124" t="s">
        <v>236</v>
      </c>
      <c r="AE124">
        <v>1</v>
      </c>
      <c r="AF124">
        <v>134.9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472</v>
      </c>
      <c r="F125" s="15">
        <v>46212.717303240737</v>
      </c>
      <c r="G125" t="s">
        <v>420</v>
      </c>
      <c r="H125">
        <v>2</v>
      </c>
      <c r="I125" t="s">
        <v>1181</v>
      </c>
      <c r="J125" s="15">
        <v>46231.477627314816</v>
      </c>
      <c r="K125" s="15">
        <v>46238.444444444445</v>
      </c>
      <c r="L125" s="15"/>
      <c r="M125">
        <v>2</v>
      </c>
      <c r="O125" t="s">
        <v>627</v>
      </c>
      <c r="S125" t="s">
        <v>365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365</v>
      </c>
      <c r="AC125">
        <v>2200</v>
      </c>
      <c r="AD125" t="s">
        <v>236</v>
      </c>
      <c r="AE125">
        <v>1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1197</v>
      </c>
      <c r="F126" s="15">
        <v>46223.754212962966</v>
      </c>
      <c r="G126" t="s">
        <v>420</v>
      </c>
      <c r="H126">
        <v>1</v>
      </c>
      <c r="I126" t="s">
        <v>1198</v>
      </c>
      <c r="J126" s="15">
        <v>46232.484236111108</v>
      </c>
      <c r="K126" s="15">
        <v>46238.427083333336</v>
      </c>
      <c r="L126" s="15"/>
      <c r="M126">
        <v>1</v>
      </c>
      <c r="O126" t="s">
        <v>204</v>
      </c>
      <c r="P126" t="s">
        <v>631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1201</v>
      </c>
      <c r="F127" s="15">
        <v>46233.719895833332</v>
      </c>
      <c r="G127" t="s">
        <v>474</v>
      </c>
      <c r="H127">
        <v>6</v>
      </c>
      <c r="I127" t="s">
        <v>1202</v>
      </c>
      <c r="J127" s="15">
        <v>46234.410682870373</v>
      </c>
      <c r="K127" s="15">
        <v>46238.434027777781</v>
      </c>
      <c r="L127" s="15"/>
      <c r="M127">
        <v>6</v>
      </c>
      <c r="O127" t="s">
        <v>204</v>
      </c>
      <c r="P127" t="s">
        <v>631</v>
      </c>
      <c r="S127" t="s">
        <v>365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365</v>
      </c>
      <c r="AC127">
        <v>2200</v>
      </c>
      <c r="AD127" t="s">
        <v>236</v>
      </c>
      <c r="AE127">
        <v>1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1201</v>
      </c>
      <c r="F128" s="15">
        <v>46233.719895833332</v>
      </c>
      <c r="G128" t="s">
        <v>474</v>
      </c>
      <c r="H128">
        <v>2</v>
      </c>
      <c r="I128" t="s">
        <v>1243</v>
      </c>
      <c r="J128" s="15">
        <v>46234.408483796295</v>
      </c>
      <c r="K128" s="15">
        <v>46238.436805555553</v>
      </c>
      <c r="L128" s="15"/>
      <c r="M128">
        <v>2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1201</v>
      </c>
      <c r="F129" s="15">
        <v>46233.719895833332</v>
      </c>
      <c r="G129" t="s">
        <v>474</v>
      </c>
      <c r="H129">
        <v>6</v>
      </c>
      <c r="I129" t="s">
        <v>1202</v>
      </c>
      <c r="J129" s="15">
        <v>46234.410682870373</v>
      </c>
      <c r="K129" s="15">
        <v>46238.434027777781</v>
      </c>
      <c r="L129" s="15"/>
      <c r="M129">
        <v>6</v>
      </c>
      <c r="O129" t="s">
        <v>627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471</v>
      </c>
      <c r="F130" s="15">
        <v>46202.512337962966</v>
      </c>
      <c r="G130" t="s">
        <v>470</v>
      </c>
      <c r="H130">
        <v>1</v>
      </c>
      <c r="I130" t="s">
        <v>1182</v>
      </c>
      <c r="J130" s="15">
        <v>46203.361828703702</v>
      </c>
      <c r="K130" s="15">
        <v>46212.739201388889</v>
      </c>
      <c r="L130" s="15"/>
      <c r="M130">
        <v>26</v>
      </c>
      <c r="O130" t="s">
        <v>204</v>
      </c>
      <c r="P130" t="s">
        <v>631</v>
      </c>
      <c r="S130" t="s">
        <v>366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366</v>
      </c>
      <c r="AC130">
        <v>109</v>
      </c>
      <c r="AD130" t="s">
        <v>236</v>
      </c>
      <c r="AE130">
        <v>2.6</v>
      </c>
      <c r="AF130">
        <v>83.89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471</v>
      </c>
      <c r="F131" s="15">
        <v>46202.512337962966</v>
      </c>
      <c r="G131" t="s">
        <v>470</v>
      </c>
      <c r="H131">
        <v>1</v>
      </c>
      <c r="I131" t="s">
        <v>1182</v>
      </c>
      <c r="J131" s="15">
        <v>46203.361828703702</v>
      </c>
      <c r="K131" s="15">
        <v>46212.739201388889</v>
      </c>
      <c r="L131" s="15"/>
      <c r="M131">
        <v>13</v>
      </c>
      <c r="O131" t="s">
        <v>627</v>
      </c>
      <c r="S131" t="s">
        <v>366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366</v>
      </c>
      <c r="AC131">
        <v>109</v>
      </c>
      <c r="AD131" t="s">
        <v>236</v>
      </c>
      <c r="AE131">
        <v>1.3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471</v>
      </c>
      <c r="F132" s="15">
        <v>46202.512337962966</v>
      </c>
      <c r="G132" t="s">
        <v>470</v>
      </c>
      <c r="H132">
        <v>30</v>
      </c>
      <c r="I132" t="s">
        <v>1184</v>
      </c>
      <c r="J132" s="15">
        <v>46239.591469907406</v>
      </c>
      <c r="K132" s="15">
        <v>46241.497916666667</v>
      </c>
      <c r="L132" s="15"/>
      <c r="M132">
        <v>30</v>
      </c>
      <c r="O132" t="s">
        <v>204</v>
      </c>
      <c r="P132" t="s">
        <v>631</v>
      </c>
      <c r="S132" t="s">
        <v>366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366</v>
      </c>
      <c r="AC132">
        <v>109</v>
      </c>
      <c r="AD132" t="s">
        <v>236</v>
      </c>
      <c r="AE132">
        <v>3</v>
      </c>
      <c r="AF132">
        <v>51.3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1185</v>
      </c>
      <c r="F133" s="15">
        <v>46253.45040509259</v>
      </c>
      <c r="G133" t="s">
        <v>420</v>
      </c>
      <c r="H133">
        <v>1</v>
      </c>
      <c r="I133" t="s">
        <v>1186</v>
      </c>
      <c r="J133" s="15">
        <v>46255.393750000003</v>
      </c>
      <c r="K133" s="15">
        <v>46258.414583333331</v>
      </c>
      <c r="L133" s="15"/>
      <c r="M133">
        <v>1</v>
      </c>
      <c r="O133" t="s">
        <v>204</v>
      </c>
      <c r="P133" t="s">
        <v>631</v>
      </c>
      <c r="S133" t="s">
        <v>365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365</v>
      </c>
      <c r="AC133">
        <v>2200</v>
      </c>
      <c r="AD133" t="s">
        <v>236</v>
      </c>
      <c r="AE133">
        <v>1</v>
      </c>
      <c r="AF133">
        <v>57</v>
      </c>
    </row>
    <row r="134" spans="1:32" x14ac:dyDescent="0.3">
      <c r="A134" t="s">
        <v>355</v>
      </c>
      <c r="B134" t="s">
        <v>57</v>
      </c>
      <c r="C134" t="s">
        <v>117</v>
      </c>
      <c r="D134" t="s">
        <v>314</v>
      </c>
      <c r="E134" t="s">
        <v>1191</v>
      </c>
      <c r="F134" s="15">
        <v>46225.356817129628</v>
      </c>
      <c r="G134" t="s">
        <v>415</v>
      </c>
      <c r="H134">
        <v>1</v>
      </c>
      <c r="I134" t="s">
        <v>1192</v>
      </c>
      <c r="J134" s="15">
        <v>46233.380069444444</v>
      </c>
      <c r="K134" s="15">
        <v>46238.463194444441</v>
      </c>
      <c r="L134" s="15"/>
      <c r="M134">
        <v>1</v>
      </c>
      <c r="O134" t="s">
        <v>204</v>
      </c>
      <c r="P134" t="s">
        <v>631</v>
      </c>
      <c r="S134" t="s">
        <v>364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AA134" t="s">
        <v>127</v>
      </c>
      <c r="AB134" t="s">
        <v>364</v>
      </c>
      <c r="AC134">
        <v>50</v>
      </c>
      <c r="AD134" t="s">
        <v>236</v>
      </c>
      <c r="AE134">
        <v>1</v>
      </c>
      <c r="AF134">
        <v>19.3</v>
      </c>
    </row>
    <row r="135" spans="1:32" x14ac:dyDescent="0.3">
      <c r="A135" t="s">
        <v>355</v>
      </c>
      <c r="B135" t="s">
        <v>57</v>
      </c>
      <c r="C135" t="s">
        <v>117</v>
      </c>
      <c r="D135" t="s">
        <v>314</v>
      </c>
      <c r="E135" t="s">
        <v>1206</v>
      </c>
      <c r="F135" s="15">
        <v>46223.623645833337</v>
      </c>
      <c r="G135" t="s">
        <v>420</v>
      </c>
      <c r="H135">
        <v>1</v>
      </c>
      <c r="I135" t="s">
        <v>1207</v>
      </c>
      <c r="J135" s="15">
        <v>46224.351388888892</v>
      </c>
      <c r="K135" s="15">
        <v>46227.68472222222</v>
      </c>
      <c r="L135" s="15">
        <v>46234.655555555553</v>
      </c>
      <c r="M135">
        <v>1</v>
      </c>
      <c r="O135" t="s">
        <v>204</v>
      </c>
      <c r="P135" t="s">
        <v>631</v>
      </c>
      <c r="S135" t="s">
        <v>365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AA135" t="s">
        <v>127</v>
      </c>
      <c r="AB135" t="s">
        <v>365</v>
      </c>
      <c r="AC135">
        <v>2200</v>
      </c>
      <c r="AD135" t="s">
        <v>236</v>
      </c>
      <c r="AE135">
        <v>1</v>
      </c>
      <c r="AF135">
        <v>374.1</v>
      </c>
    </row>
    <row r="136" spans="1:32" x14ac:dyDescent="0.3">
      <c r="A136" t="s">
        <v>355</v>
      </c>
      <c r="B136" t="s">
        <v>57</v>
      </c>
      <c r="C136" t="s">
        <v>117</v>
      </c>
      <c r="D136" t="s">
        <v>314</v>
      </c>
      <c r="E136" t="s">
        <v>1206</v>
      </c>
      <c r="F136" s="15">
        <v>46223.623645833337</v>
      </c>
      <c r="G136" t="s">
        <v>420</v>
      </c>
      <c r="H136">
        <v>1</v>
      </c>
      <c r="I136" t="s">
        <v>1207</v>
      </c>
      <c r="J136" s="15">
        <v>46224.351388888892</v>
      </c>
      <c r="K136" s="15">
        <v>46227.68472222222</v>
      </c>
      <c r="L136" s="15">
        <v>46234.655555555553</v>
      </c>
      <c r="M136">
        <v>1</v>
      </c>
      <c r="O136" t="s">
        <v>627</v>
      </c>
      <c r="S136" t="s">
        <v>365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AA136" t="s">
        <v>127</v>
      </c>
      <c r="AB136" t="s">
        <v>365</v>
      </c>
      <c r="AC136">
        <v>2200</v>
      </c>
      <c r="AD136" t="s">
        <v>236</v>
      </c>
      <c r="AE136">
        <v>1</v>
      </c>
    </row>
    <row r="137" spans="1:32" x14ac:dyDescent="0.3">
      <c r="A137" t="s">
        <v>355</v>
      </c>
      <c r="B137" t="s">
        <v>57</v>
      </c>
      <c r="C137" t="s">
        <v>117</v>
      </c>
      <c r="D137" t="s">
        <v>314</v>
      </c>
      <c r="E137" t="s">
        <v>1206</v>
      </c>
      <c r="F137" s="15">
        <v>46223.623645833337</v>
      </c>
      <c r="G137" t="s">
        <v>420</v>
      </c>
      <c r="H137">
        <v>3</v>
      </c>
      <c r="I137" t="s">
        <v>1208</v>
      </c>
      <c r="J137" s="15">
        <v>46224.351388888892</v>
      </c>
      <c r="K137" s="15">
        <v>46227.68472222222</v>
      </c>
      <c r="L137" s="15"/>
      <c r="M137">
        <v>3</v>
      </c>
      <c r="O137" t="s">
        <v>204</v>
      </c>
      <c r="P137" t="s">
        <v>631</v>
      </c>
      <c r="S137" t="s">
        <v>365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AA137" t="s">
        <v>127</v>
      </c>
      <c r="AB137" t="s">
        <v>365</v>
      </c>
      <c r="AC137">
        <v>2200</v>
      </c>
      <c r="AD137" t="s">
        <v>236</v>
      </c>
      <c r="AE137">
        <v>1</v>
      </c>
    </row>
    <row r="138" spans="1:32" x14ac:dyDescent="0.3">
      <c r="A138" t="s">
        <v>355</v>
      </c>
      <c r="B138" t="s">
        <v>57</v>
      </c>
      <c r="C138" t="s">
        <v>117</v>
      </c>
      <c r="D138" t="s">
        <v>314</v>
      </c>
      <c r="E138" t="s">
        <v>483</v>
      </c>
      <c r="F138" s="15">
        <v>46217.60359953704</v>
      </c>
      <c r="G138" t="s">
        <v>474</v>
      </c>
      <c r="H138">
        <v>1</v>
      </c>
      <c r="I138" t="s">
        <v>1211</v>
      </c>
      <c r="J138" s="15">
        <v>46220.352083333331</v>
      </c>
      <c r="K138" s="15">
        <v>46227.702777777777</v>
      </c>
      <c r="L138" s="15"/>
      <c r="M138">
        <v>1</v>
      </c>
      <c r="O138" t="s">
        <v>204</v>
      </c>
      <c r="P138" t="s">
        <v>631</v>
      </c>
      <c r="S138" t="s">
        <v>367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AA138" t="s">
        <v>127</v>
      </c>
      <c r="AB138" t="s">
        <v>367</v>
      </c>
      <c r="AC138">
        <v>101</v>
      </c>
      <c r="AD138" t="s">
        <v>236</v>
      </c>
      <c r="AE138">
        <v>1</v>
      </c>
      <c r="AF138">
        <v>2.5</v>
      </c>
    </row>
    <row r="139" spans="1:32" x14ac:dyDescent="0.3">
      <c r="A139" t="s">
        <v>355</v>
      </c>
      <c r="B139" t="s">
        <v>57</v>
      </c>
      <c r="C139" t="s">
        <v>117</v>
      </c>
      <c r="D139" t="s">
        <v>314</v>
      </c>
      <c r="E139" t="s">
        <v>483</v>
      </c>
      <c r="F139" s="15">
        <v>46217.60359953704</v>
      </c>
      <c r="G139" t="s">
        <v>474</v>
      </c>
      <c r="H139">
        <v>4</v>
      </c>
      <c r="I139" t="s">
        <v>1211</v>
      </c>
      <c r="J139" s="15">
        <v>46220.352083333331</v>
      </c>
      <c r="K139" s="15">
        <v>46227.702777777777</v>
      </c>
      <c r="L139" s="15"/>
      <c r="M139">
        <v>4</v>
      </c>
      <c r="O139" t="s">
        <v>627</v>
      </c>
      <c r="S139" t="s">
        <v>367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AA139" t="s">
        <v>127</v>
      </c>
      <c r="AB139" t="s">
        <v>367</v>
      </c>
      <c r="AC139">
        <v>101</v>
      </c>
      <c r="AD139" t="s">
        <v>236</v>
      </c>
      <c r="AE139">
        <v>1</v>
      </c>
    </row>
    <row r="140" spans="1:32" x14ac:dyDescent="0.3">
      <c r="A140" t="s">
        <v>355</v>
      </c>
      <c r="B140" t="s">
        <v>57</v>
      </c>
      <c r="C140" t="s">
        <v>117</v>
      </c>
      <c r="D140" t="s">
        <v>314</v>
      </c>
      <c r="E140" t="s">
        <v>483</v>
      </c>
      <c r="F140" s="15">
        <v>46217.60359953704</v>
      </c>
      <c r="G140" t="s">
        <v>474</v>
      </c>
      <c r="H140">
        <v>1</v>
      </c>
      <c r="I140" t="s">
        <v>1211</v>
      </c>
      <c r="J140" s="15">
        <v>46220.352083333331</v>
      </c>
      <c r="K140" s="15">
        <v>46227.702777777777</v>
      </c>
      <c r="L140" s="15"/>
      <c r="M140">
        <v>1</v>
      </c>
      <c r="O140" t="s">
        <v>627</v>
      </c>
      <c r="S140" t="s">
        <v>367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AA140" t="s">
        <v>127</v>
      </c>
      <c r="AB140" t="s">
        <v>367</v>
      </c>
      <c r="AC140">
        <v>101</v>
      </c>
      <c r="AD140" t="s">
        <v>236</v>
      </c>
      <c r="AE140">
        <v>1</v>
      </c>
    </row>
    <row r="141" spans="1:32" x14ac:dyDescent="0.3">
      <c r="A141" t="s">
        <v>355</v>
      </c>
      <c r="B141" t="s">
        <v>282</v>
      </c>
      <c r="C141" t="s">
        <v>195</v>
      </c>
      <c r="D141" t="s">
        <v>314</v>
      </c>
      <c r="E141" t="s">
        <v>998</v>
      </c>
      <c r="F141" s="15">
        <v>46244.43917824074</v>
      </c>
      <c r="G141" t="s">
        <v>432</v>
      </c>
      <c r="H141">
        <v>1562</v>
      </c>
      <c r="I141" t="s">
        <v>999</v>
      </c>
      <c r="J141" s="15">
        <v>46245.671527777777</v>
      </c>
      <c r="K141" s="15">
        <v>46251.602083333331</v>
      </c>
      <c r="L141" s="15"/>
      <c r="M141">
        <v>1562</v>
      </c>
      <c r="O141" t="s">
        <v>627</v>
      </c>
      <c r="S141" t="s">
        <v>364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364</v>
      </c>
      <c r="AC141">
        <v>50</v>
      </c>
      <c r="AD141" t="s">
        <v>235</v>
      </c>
      <c r="AE141">
        <v>1562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998</v>
      </c>
      <c r="F142" s="15">
        <v>46244.43917824074</v>
      </c>
      <c r="G142" t="s">
        <v>432</v>
      </c>
      <c r="H142">
        <v>1816</v>
      </c>
      <c r="I142" t="s">
        <v>999</v>
      </c>
      <c r="J142" s="15">
        <v>46245.671527777777</v>
      </c>
      <c r="K142" s="15">
        <v>46251.602083333331</v>
      </c>
      <c r="L142" s="15"/>
      <c r="M142">
        <v>1816</v>
      </c>
      <c r="O142" t="s">
        <v>627</v>
      </c>
      <c r="S142" t="s">
        <v>364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364</v>
      </c>
      <c r="AC142">
        <v>50</v>
      </c>
      <c r="AD142" t="s">
        <v>235</v>
      </c>
      <c r="AE142">
        <v>1816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998</v>
      </c>
      <c r="F143" s="15">
        <v>46244.43917824074</v>
      </c>
      <c r="G143" t="s">
        <v>432</v>
      </c>
      <c r="H143">
        <v>1842</v>
      </c>
      <c r="I143" t="s">
        <v>999</v>
      </c>
      <c r="J143" s="15">
        <v>46245.671527777777</v>
      </c>
      <c r="K143" s="15">
        <v>46251.602083333331</v>
      </c>
      <c r="L143" s="15"/>
      <c r="M143">
        <v>1842</v>
      </c>
      <c r="O143" t="s">
        <v>627</v>
      </c>
      <c r="S143" t="s">
        <v>364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364</v>
      </c>
      <c r="AC143">
        <v>50</v>
      </c>
      <c r="AD143" t="s">
        <v>235</v>
      </c>
      <c r="AE143">
        <v>1842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998</v>
      </c>
      <c r="F144" s="15">
        <v>46244.43917824074</v>
      </c>
      <c r="G144" t="s">
        <v>432</v>
      </c>
      <c r="H144">
        <v>2221</v>
      </c>
      <c r="I144" t="s">
        <v>999</v>
      </c>
      <c r="J144" s="15">
        <v>46245.671527777777</v>
      </c>
      <c r="K144" s="15">
        <v>46251.602083333331</v>
      </c>
      <c r="L144" s="15"/>
      <c r="M144">
        <v>2221</v>
      </c>
      <c r="O144" t="s">
        <v>627</v>
      </c>
      <c r="S144" t="s">
        <v>364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364</v>
      </c>
      <c r="AC144">
        <v>50</v>
      </c>
      <c r="AD144" t="s">
        <v>235</v>
      </c>
      <c r="AE144">
        <v>2221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998</v>
      </c>
      <c r="F145" s="15">
        <v>46244.43917824074</v>
      </c>
      <c r="G145" t="s">
        <v>432</v>
      </c>
      <c r="H145">
        <v>1702</v>
      </c>
      <c r="I145" t="s">
        <v>999</v>
      </c>
      <c r="J145" s="15">
        <v>46245.671527777777</v>
      </c>
      <c r="K145" s="15">
        <v>46251.602083333331</v>
      </c>
      <c r="L145" s="15"/>
      <c r="M145">
        <v>1702</v>
      </c>
      <c r="O145" t="s">
        <v>627</v>
      </c>
      <c r="S145" t="s">
        <v>364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364</v>
      </c>
      <c r="AC145">
        <v>50</v>
      </c>
      <c r="AD145" t="s">
        <v>235</v>
      </c>
      <c r="AE145">
        <v>1702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998</v>
      </c>
      <c r="F146" s="15">
        <v>46244.43917824074</v>
      </c>
      <c r="G146" t="s">
        <v>432</v>
      </c>
      <c r="H146">
        <v>1957</v>
      </c>
      <c r="I146" t="s">
        <v>999</v>
      </c>
      <c r="J146" s="15">
        <v>46245.671527777777</v>
      </c>
      <c r="K146" s="15">
        <v>46251.602083333331</v>
      </c>
      <c r="L146" s="15"/>
      <c r="M146">
        <v>1957</v>
      </c>
      <c r="O146" t="s">
        <v>627</v>
      </c>
      <c r="S146" t="s">
        <v>364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364</v>
      </c>
      <c r="AC146">
        <v>50</v>
      </c>
      <c r="AD146" t="s">
        <v>235</v>
      </c>
      <c r="AE146">
        <v>1957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1000</v>
      </c>
      <c r="F147" s="15">
        <v>46244.468541666669</v>
      </c>
      <c r="G147" t="s">
        <v>415</v>
      </c>
      <c r="H147">
        <v>580</v>
      </c>
      <c r="I147" t="s">
        <v>1001</v>
      </c>
      <c r="J147" s="15">
        <v>46244.694444444445</v>
      </c>
      <c r="K147" s="15">
        <v>46248.702777777777</v>
      </c>
      <c r="L147" s="15"/>
      <c r="M147">
        <v>580</v>
      </c>
      <c r="O147" t="s">
        <v>204</v>
      </c>
      <c r="P147" t="s">
        <v>630</v>
      </c>
      <c r="S147" t="s">
        <v>364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364</v>
      </c>
      <c r="AC147">
        <v>50</v>
      </c>
      <c r="AD147" t="s">
        <v>235</v>
      </c>
      <c r="AE147">
        <v>580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1002</v>
      </c>
      <c r="F148" s="15">
        <v>46244.466851851852</v>
      </c>
      <c r="G148" t="s">
        <v>415</v>
      </c>
      <c r="H148">
        <v>156</v>
      </c>
      <c r="I148" t="s">
        <v>1003</v>
      </c>
      <c r="J148" s="15">
        <v>46247.593055555553</v>
      </c>
      <c r="K148" s="15">
        <v>46252.873611111114</v>
      </c>
      <c r="L148" s="15"/>
      <c r="M148">
        <v>156</v>
      </c>
      <c r="O148" t="s">
        <v>204</v>
      </c>
      <c r="P148" t="s">
        <v>630</v>
      </c>
      <c r="S148" t="s">
        <v>364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364</v>
      </c>
      <c r="AC148">
        <v>50</v>
      </c>
      <c r="AD148" t="s">
        <v>235</v>
      </c>
      <c r="AE148">
        <v>156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1046</v>
      </c>
      <c r="F149" s="15">
        <v>46241.40283564815</v>
      </c>
      <c r="G149" t="s">
        <v>1047</v>
      </c>
      <c r="H149">
        <v>741</v>
      </c>
      <c r="I149" t="s">
        <v>1048</v>
      </c>
      <c r="J149" s="15">
        <v>46241.429861111108</v>
      </c>
      <c r="K149" s="15">
        <v>46246.593055555553</v>
      </c>
      <c r="L149" s="15"/>
      <c r="M149">
        <v>741</v>
      </c>
      <c r="O149" t="s">
        <v>204</v>
      </c>
      <c r="P149" t="s">
        <v>630</v>
      </c>
      <c r="S149" t="s">
        <v>366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366</v>
      </c>
      <c r="AC149">
        <v>109</v>
      </c>
      <c r="AD149" t="s">
        <v>235</v>
      </c>
      <c r="AE149">
        <v>741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471</v>
      </c>
      <c r="F150" s="15">
        <v>46202.512337962966</v>
      </c>
      <c r="G150" t="s">
        <v>470</v>
      </c>
      <c r="H150">
        <v>641</v>
      </c>
      <c r="I150" t="s">
        <v>1183</v>
      </c>
      <c r="J150" s="15">
        <v>46241.424259259256</v>
      </c>
      <c r="K150" s="15">
        <v>46248.483460648145</v>
      </c>
      <c r="L150" s="15"/>
      <c r="M150">
        <v>641</v>
      </c>
      <c r="O150" t="s">
        <v>204</v>
      </c>
      <c r="P150" t="s">
        <v>630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641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1049</v>
      </c>
      <c r="F151" s="15">
        <v>46230.40084490741</v>
      </c>
      <c r="G151" t="s">
        <v>440</v>
      </c>
      <c r="H151">
        <v>3027</v>
      </c>
      <c r="I151" t="s">
        <v>1050</v>
      </c>
      <c r="J151" s="15">
        <v>46233.454386574071</v>
      </c>
      <c r="K151" s="15">
        <v>46238.481249999997</v>
      </c>
      <c r="L151" s="15"/>
      <c r="M151">
        <v>3027</v>
      </c>
      <c r="O151" t="s">
        <v>204</v>
      </c>
      <c r="P151" t="s">
        <v>630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3027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687</v>
      </c>
      <c r="I152" t="s">
        <v>1050</v>
      </c>
      <c r="J152" s="15">
        <v>46233.454386574071</v>
      </c>
      <c r="K152" s="15">
        <v>46238.481249999997</v>
      </c>
      <c r="L152" s="15"/>
      <c r="M152">
        <v>687</v>
      </c>
      <c r="O152" t="s">
        <v>627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687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1378</v>
      </c>
      <c r="I153" t="s">
        <v>1050</v>
      </c>
      <c r="J153" s="15">
        <v>46233.454386574071</v>
      </c>
      <c r="K153" s="15">
        <v>46238.481249999997</v>
      </c>
      <c r="L153" s="15"/>
      <c r="M153">
        <v>1378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1378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1049</v>
      </c>
      <c r="F154" s="15">
        <v>46230.40084490741</v>
      </c>
      <c r="G154" t="s">
        <v>440</v>
      </c>
      <c r="H154">
        <v>1789</v>
      </c>
      <c r="I154" t="s">
        <v>1050</v>
      </c>
      <c r="J154" s="15">
        <v>46233.454386574071</v>
      </c>
      <c r="K154" s="15">
        <v>46238.481249999997</v>
      </c>
      <c r="L154" s="15"/>
      <c r="M154">
        <v>1789</v>
      </c>
      <c r="O154" t="s">
        <v>627</v>
      </c>
      <c r="S154" t="s">
        <v>366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366</v>
      </c>
      <c r="AC154">
        <v>109</v>
      </c>
      <c r="AD154" t="s">
        <v>235</v>
      </c>
      <c r="AE154">
        <v>1789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1049</v>
      </c>
      <c r="F155" s="15">
        <v>46230.40084490741</v>
      </c>
      <c r="G155" t="s">
        <v>440</v>
      </c>
      <c r="H155">
        <v>1710</v>
      </c>
      <c r="I155" t="s">
        <v>1050</v>
      </c>
      <c r="J155" s="15">
        <v>46233.454386574071</v>
      </c>
      <c r="K155" s="15">
        <v>46238.481249999997</v>
      </c>
      <c r="L155" s="15"/>
      <c r="M155">
        <v>1710</v>
      </c>
      <c r="O155" t="s">
        <v>627</v>
      </c>
      <c r="S155" t="s">
        <v>366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366</v>
      </c>
      <c r="AC155">
        <v>109</v>
      </c>
      <c r="AD155" t="s">
        <v>235</v>
      </c>
      <c r="AE155">
        <v>1710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1049</v>
      </c>
      <c r="F156" s="15">
        <v>46230.40084490741</v>
      </c>
      <c r="G156" t="s">
        <v>440</v>
      </c>
      <c r="H156">
        <v>1421</v>
      </c>
      <c r="I156" t="s">
        <v>1050</v>
      </c>
      <c r="J156" s="15">
        <v>46233.454386574071</v>
      </c>
      <c r="K156" s="15">
        <v>46238.481249999997</v>
      </c>
      <c r="L156" s="15"/>
      <c r="M156">
        <v>1421</v>
      </c>
      <c r="O156" t="s">
        <v>627</v>
      </c>
      <c r="S156" t="s">
        <v>366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366</v>
      </c>
      <c r="AC156">
        <v>109</v>
      </c>
      <c r="AD156" t="s">
        <v>235</v>
      </c>
      <c r="AE156">
        <v>1421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1049</v>
      </c>
      <c r="F157" s="15">
        <v>46230.40084490741</v>
      </c>
      <c r="G157" t="s">
        <v>440</v>
      </c>
      <c r="H157">
        <v>1299</v>
      </c>
      <c r="I157" t="s">
        <v>1050</v>
      </c>
      <c r="J157" s="15">
        <v>46233.454386574071</v>
      </c>
      <c r="K157" s="15">
        <v>46238.481249999997</v>
      </c>
      <c r="L157" s="15"/>
      <c r="M157">
        <v>1299</v>
      </c>
      <c r="O157" t="s">
        <v>627</v>
      </c>
      <c r="S157" t="s">
        <v>366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366</v>
      </c>
      <c r="AC157">
        <v>109</v>
      </c>
      <c r="AD157" t="s">
        <v>235</v>
      </c>
      <c r="AE157">
        <v>1299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1049</v>
      </c>
      <c r="F158" s="15">
        <v>46230.40084490741</v>
      </c>
      <c r="G158" t="s">
        <v>440</v>
      </c>
      <c r="H158">
        <v>1459</v>
      </c>
      <c r="I158" t="s">
        <v>1050</v>
      </c>
      <c r="J158" s="15">
        <v>46233.454386574071</v>
      </c>
      <c r="K158" s="15">
        <v>46238.481249999997</v>
      </c>
      <c r="L158" s="15"/>
      <c r="M158">
        <v>1459</v>
      </c>
      <c r="O158" t="s">
        <v>627</v>
      </c>
      <c r="S158" t="s">
        <v>366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366</v>
      </c>
      <c r="AC158">
        <v>109</v>
      </c>
      <c r="AD158" t="s">
        <v>235</v>
      </c>
      <c r="AE158">
        <v>1459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1049</v>
      </c>
      <c r="F159" s="15">
        <v>46230.40084490741</v>
      </c>
      <c r="G159" t="s">
        <v>440</v>
      </c>
      <c r="H159">
        <v>1476</v>
      </c>
      <c r="I159" t="s">
        <v>1050</v>
      </c>
      <c r="J159" s="15">
        <v>46233.454386574071</v>
      </c>
      <c r="K159" s="15">
        <v>46238.481249999997</v>
      </c>
      <c r="L159" s="15"/>
      <c r="M159">
        <v>1476</v>
      </c>
      <c r="O159" t="s">
        <v>627</v>
      </c>
      <c r="S159" t="s">
        <v>366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366</v>
      </c>
      <c r="AC159">
        <v>109</v>
      </c>
      <c r="AD159" t="s">
        <v>235</v>
      </c>
      <c r="AE159">
        <v>1476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1049</v>
      </c>
      <c r="F160" s="15">
        <v>46230.40084490741</v>
      </c>
      <c r="G160" t="s">
        <v>440</v>
      </c>
      <c r="H160">
        <v>1559</v>
      </c>
      <c r="I160" t="s">
        <v>1050</v>
      </c>
      <c r="J160" s="15">
        <v>46233.454386574071</v>
      </c>
      <c r="K160" s="15">
        <v>46238.481249999997</v>
      </c>
      <c r="L160" s="15"/>
      <c r="M160">
        <v>1559</v>
      </c>
      <c r="O160" t="s">
        <v>627</v>
      </c>
      <c r="S160" t="s">
        <v>366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366</v>
      </c>
      <c r="AC160">
        <v>109</v>
      </c>
      <c r="AD160" t="s">
        <v>235</v>
      </c>
      <c r="AE160">
        <v>1559</v>
      </c>
    </row>
    <row r="161" spans="1:31" x14ac:dyDescent="0.3">
      <c r="A161" t="s">
        <v>355</v>
      </c>
      <c r="B161" t="s">
        <v>282</v>
      </c>
      <c r="C161" t="s">
        <v>195</v>
      </c>
      <c r="D161" t="s">
        <v>314</v>
      </c>
      <c r="E161" t="s">
        <v>939</v>
      </c>
      <c r="F161" s="15">
        <v>46232.31826388889</v>
      </c>
      <c r="G161" t="s">
        <v>419</v>
      </c>
      <c r="H161">
        <v>6</v>
      </c>
      <c r="I161" t="s">
        <v>1175</v>
      </c>
      <c r="J161" s="15">
        <v>46232.407094907408</v>
      </c>
      <c r="K161" s="15">
        <v>46238.423611111109</v>
      </c>
      <c r="L161" s="15"/>
      <c r="M161">
        <v>6</v>
      </c>
      <c r="O161" t="s">
        <v>204</v>
      </c>
      <c r="P161" t="s">
        <v>630</v>
      </c>
      <c r="S161" t="s">
        <v>367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367</v>
      </c>
      <c r="AC161">
        <v>101</v>
      </c>
      <c r="AD161" t="s">
        <v>235</v>
      </c>
      <c r="AE161">
        <v>6</v>
      </c>
    </row>
    <row r="162" spans="1:31" x14ac:dyDescent="0.3">
      <c r="A162" t="s">
        <v>355</v>
      </c>
      <c r="B162" t="s">
        <v>282</v>
      </c>
      <c r="C162" t="s">
        <v>195</v>
      </c>
      <c r="D162" t="s">
        <v>314</v>
      </c>
      <c r="E162" t="s">
        <v>1185</v>
      </c>
      <c r="F162" s="15">
        <v>46253.45040509259</v>
      </c>
      <c r="G162" t="s">
        <v>420</v>
      </c>
      <c r="H162">
        <v>568</v>
      </c>
      <c r="I162" t="s">
        <v>1186</v>
      </c>
      <c r="J162" s="15">
        <v>46255.393750000003</v>
      </c>
      <c r="K162" s="15">
        <v>46258.414583333331</v>
      </c>
      <c r="L162" s="15"/>
      <c r="M162">
        <v>568</v>
      </c>
      <c r="O162" t="s">
        <v>204</v>
      </c>
      <c r="P162" t="s">
        <v>631</v>
      </c>
      <c r="S162" t="s">
        <v>365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365</v>
      </c>
      <c r="AC162">
        <v>2200</v>
      </c>
      <c r="AD162" t="s">
        <v>235</v>
      </c>
      <c r="AE162">
        <v>568</v>
      </c>
    </row>
    <row r="163" spans="1:31" x14ac:dyDescent="0.3">
      <c r="A163" t="s">
        <v>355</v>
      </c>
      <c r="B163" t="s">
        <v>282</v>
      </c>
      <c r="C163" t="s">
        <v>195</v>
      </c>
      <c r="D163" t="s">
        <v>314</v>
      </c>
      <c r="E163" t="s">
        <v>1191</v>
      </c>
      <c r="F163" s="15">
        <v>46225.356817129628</v>
      </c>
      <c r="G163" t="s">
        <v>415</v>
      </c>
      <c r="H163">
        <v>191</v>
      </c>
      <c r="I163" t="s">
        <v>1192</v>
      </c>
      <c r="J163" s="15">
        <v>46233.380069444444</v>
      </c>
      <c r="K163" s="15">
        <v>46238.463194444441</v>
      </c>
      <c r="L163" s="15"/>
      <c r="M163">
        <v>191</v>
      </c>
      <c r="O163" t="s">
        <v>204</v>
      </c>
      <c r="P163" t="s">
        <v>630</v>
      </c>
      <c r="S163" t="s">
        <v>364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364</v>
      </c>
      <c r="AC163">
        <v>50</v>
      </c>
      <c r="AD163" t="s">
        <v>235</v>
      </c>
      <c r="AE163">
        <v>191</v>
      </c>
    </row>
    <row r="164" spans="1:31" x14ac:dyDescent="0.3">
      <c r="A164" t="s">
        <v>355</v>
      </c>
      <c r="B164" t="s">
        <v>282</v>
      </c>
      <c r="C164" t="s">
        <v>195</v>
      </c>
      <c r="D164" t="s">
        <v>314</v>
      </c>
      <c r="E164" t="s">
        <v>1197</v>
      </c>
      <c r="F164" s="15">
        <v>46223.754212962966</v>
      </c>
      <c r="G164" t="s">
        <v>420</v>
      </c>
      <c r="H164">
        <v>42</v>
      </c>
      <c r="I164" t="s">
        <v>1198</v>
      </c>
      <c r="J164" s="15">
        <v>46232.484236111108</v>
      </c>
      <c r="K164" s="15">
        <v>46238.427083333336</v>
      </c>
      <c r="L164" s="15"/>
      <c r="M164">
        <v>42</v>
      </c>
      <c r="O164" t="s">
        <v>204</v>
      </c>
      <c r="P164" t="s">
        <v>630</v>
      </c>
      <c r="S164" t="s">
        <v>365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365</v>
      </c>
      <c r="AC164">
        <v>2200</v>
      </c>
      <c r="AD164" t="s">
        <v>235</v>
      </c>
      <c r="AE164">
        <v>42</v>
      </c>
    </row>
    <row r="165" spans="1:31" x14ac:dyDescent="0.3">
      <c r="A165" t="s">
        <v>355</v>
      </c>
      <c r="B165" t="s">
        <v>282</v>
      </c>
      <c r="C165" t="s">
        <v>195</v>
      </c>
      <c r="D165" t="s">
        <v>314</v>
      </c>
      <c r="E165" t="s">
        <v>1206</v>
      </c>
      <c r="F165" s="15">
        <v>46223.623645833337</v>
      </c>
      <c r="G165" t="s">
        <v>420</v>
      </c>
      <c r="H165">
        <v>2</v>
      </c>
      <c r="I165" t="s">
        <v>1207</v>
      </c>
      <c r="J165" s="15">
        <v>46224.351388888892</v>
      </c>
      <c r="K165" s="15">
        <v>46227.68472222222</v>
      </c>
      <c r="L165" s="15">
        <v>46234.655555555553</v>
      </c>
      <c r="M165">
        <v>2</v>
      </c>
      <c r="O165" t="s">
        <v>204</v>
      </c>
      <c r="P165" t="s">
        <v>630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365</v>
      </c>
      <c r="AC165">
        <v>2200</v>
      </c>
      <c r="AD165" t="s">
        <v>235</v>
      </c>
      <c r="AE165">
        <v>2</v>
      </c>
    </row>
    <row r="166" spans="1:31" x14ac:dyDescent="0.3">
      <c r="A166" t="s">
        <v>355</v>
      </c>
      <c r="B166" t="s">
        <v>282</v>
      </c>
      <c r="C166" t="s">
        <v>195</v>
      </c>
      <c r="D166" t="s">
        <v>314</v>
      </c>
      <c r="E166" t="s">
        <v>1206</v>
      </c>
      <c r="F166" s="15">
        <v>46223.623645833337</v>
      </c>
      <c r="G166" t="s">
        <v>420</v>
      </c>
      <c r="H166">
        <v>560</v>
      </c>
      <c r="I166" t="s">
        <v>1207</v>
      </c>
      <c r="J166" s="15">
        <v>46224.351388888892</v>
      </c>
      <c r="K166" s="15">
        <v>46227.68472222222</v>
      </c>
      <c r="L166" s="15">
        <v>46234.655555555553</v>
      </c>
      <c r="M166">
        <v>560</v>
      </c>
      <c r="O166" t="s">
        <v>627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365</v>
      </c>
      <c r="AC166">
        <v>2200</v>
      </c>
      <c r="AD166" t="s">
        <v>235</v>
      </c>
      <c r="AE166">
        <v>560</v>
      </c>
    </row>
    <row r="167" spans="1:31" x14ac:dyDescent="0.3">
      <c r="A167" t="s">
        <v>355</v>
      </c>
      <c r="B167" t="s">
        <v>282</v>
      </c>
      <c r="C167" t="s">
        <v>195</v>
      </c>
      <c r="D167" t="s">
        <v>314</v>
      </c>
      <c r="E167" t="s">
        <v>1206</v>
      </c>
      <c r="F167" s="15">
        <v>46223.623645833337</v>
      </c>
      <c r="G167" t="s">
        <v>420</v>
      </c>
      <c r="H167">
        <v>3171</v>
      </c>
      <c r="I167" t="s">
        <v>1208</v>
      </c>
      <c r="J167" s="15">
        <v>46224.351388888892</v>
      </c>
      <c r="K167" s="15">
        <v>46227.68472222222</v>
      </c>
      <c r="L167" s="15"/>
      <c r="M167">
        <v>3171</v>
      </c>
      <c r="O167" t="s">
        <v>204</v>
      </c>
      <c r="P167" t="s">
        <v>630</v>
      </c>
      <c r="S167" t="s">
        <v>365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Z167">
        <v>1</v>
      </c>
      <c r="AA167" t="s">
        <v>122</v>
      </c>
      <c r="AB167" t="s">
        <v>365</v>
      </c>
      <c r="AC167">
        <v>2200</v>
      </c>
      <c r="AD167" t="s">
        <v>235</v>
      </c>
      <c r="AE167">
        <v>3171</v>
      </c>
    </row>
    <row r="168" spans="1:31" x14ac:dyDescent="0.3">
      <c r="A168" t="s">
        <v>355</v>
      </c>
      <c r="B168" t="s">
        <v>63</v>
      </c>
      <c r="C168" t="s">
        <v>95</v>
      </c>
      <c r="D168" t="s">
        <v>314</v>
      </c>
      <c r="E168" t="s">
        <v>980</v>
      </c>
      <c r="F168" s="15">
        <v>46248.437847222223</v>
      </c>
      <c r="G168" t="s">
        <v>419</v>
      </c>
      <c r="H168">
        <v>1</v>
      </c>
      <c r="I168" t="s">
        <v>981</v>
      </c>
      <c r="J168" s="15">
        <v>46248.662499999999</v>
      </c>
      <c r="K168" s="15">
        <v>46253.628472222219</v>
      </c>
      <c r="L168" s="15"/>
      <c r="M168">
        <v>1</v>
      </c>
      <c r="O168" t="s">
        <v>204</v>
      </c>
      <c r="P168" t="s">
        <v>631</v>
      </c>
      <c r="S168" t="s">
        <v>367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AA168" t="s">
        <v>96</v>
      </c>
      <c r="AB168" t="s">
        <v>367</v>
      </c>
      <c r="AC168">
        <v>101</v>
      </c>
      <c r="AD168" t="s">
        <v>228</v>
      </c>
      <c r="AE168">
        <v>1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982</v>
      </c>
      <c r="F169" s="15">
        <v>46239.634884259256</v>
      </c>
      <c r="G169" t="s">
        <v>419</v>
      </c>
      <c r="H169">
        <v>1</v>
      </c>
      <c r="I169" t="s">
        <v>983</v>
      </c>
      <c r="J169" s="15">
        <v>46240.408333333333</v>
      </c>
      <c r="K169" s="15">
        <v>46246.645833333336</v>
      </c>
      <c r="L169" s="15"/>
      <c r="M169">
        <v>1</v>
      </c>
      <c r="O169" t="s">
        <v>204</v>
      </c>
      <c r="P169" t="s">
        <v>631</v>
      </c>
      <c r="S169" t="s">
        <v>367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367</v>
      </c>
      <c r="AC169">
        <v>101</v>
      </c>
      <c r="AD169" t="s">
        <v>228</v>
      </c>
      <c r="AE169">
        <v>1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984</v>
      </c>
      <c r="F170" s="15">
        <v>46245.601261574076</v>
      </c>
      <c r="G170" t="s">
        <v>429</v>
      </c>
      <c r="H170">
        <v>1</v>
      </c>
      <c r="I170" t="s">
        <v>985</v>
      </c>
      <c r="J170" s="15">
        <v>46246.638194444444</v>
      </c>
      <c r="K170" s="15">
        <v>46252.386805555558</v>
      </c>
      <c r="L170" s="15"/>
      <c r="M170">
        <v>1</v>
      </c>
      <c r="O170" t="s">
        <v>204</v>
      </c>
      <c r="P170" t="s">
        <v>631</v>
      </c>
      <c r="S170" t="s">
        <v>365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365</v>
      </c>
      <c r="AC170">
        <v>2200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986</v>
      </c>
      <c r="F171" s="15">
        <v>46245.375648148147</v>
      </c>
      <c r="G171" t="s">
        <v>420</v>
      </c>
      <c r="H171">
        <v>5</v>
      </c>
      <c r="I171" t="s">
        <v>987</v>
      </c>
      <c r="J171" s="15">
        <v>46246.395138888889</v>
      </c>
      <c r="K171" s="15">
        <v>46248.681250000001</v>
      </c>
      <c r="L171" s="15"/>
      <c r="M171">
        <v>5</v>
      </c>
      <c r="O171" t="s">
        <v>204</v>
      </c>
      <c r="P171" t="s">
        <v>631</v>
      </c>
      <c r="S171" t="s">
        <v>365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365</v>
      </c>
      <c r="AC171">
        <v>2200</v>
      </c>
      <c r="AD171" t="s">
        <v>228</v>
      </c>
      <c r="AE171">
        <v>5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988</v>
      </c>
      <c r="F172" s="15">
        <v>46239.715613425928</v>
      </c>
      <c r="G172" t="s">
        <v>420</v>
      </c>
      <c r="H172">
        <v>3</v>
      </c>
      <c r="I172" t="s">
        <v>989</v>
      </c>
      <c r="J172" s="15">
        <v>46241.71597222222</v>
      </c>
      <c r="K172" s="15">
        <v>46246.671527777777</v>
      </c>
      <c r="L172" s="15"/>
      <c r="M172">
        <v>3</v>
      </c>
      <c r="O172" t="s">
        <v>204</v>
      </c>
      <c r="P172" t="s">
        <v>631</v>
      </c>
      <c r="S172" t="s">
        <v>365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365</v>
      </c>
      <c r="AC172">
        <v>2200</v>
      </c>
      <c r="AD172" t="s">
        <v>228</v>
      </c>
      <c r="AE172">
        <v>3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990</v>
      </c>
      <c r="F173" s="15">
        <v>46238.474398148152</v>
      </c>
      <c r="G173" t="s">
        <v>420</v>
      </c>
      <c r="H173">
        <v>1</v>
      </c>
      <c r="I173" t="s">
        <v>991</v>
      </c>
      <c r="J173" s="15">
        <v>46238.659722222219</v>
      </c>
      <c r="K173" s="15">
        <v>46241.456944444442</v>
      </c>
      <c r="L173" s="15"/>
      <c r="M173">
        <v>1</v>
      </c>
      <c r="O173" t="s">
        <v>204</v>
      </c>
      <c r="P173" t="s">
        <v>631</v>
      </c>
      <c r="S173" t="s">
        <v>365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365</v>
      </c>
      <c r="AC173">
        <v>2200</v>
      </c>
      <c r="AD173" t="s">
        <v>228</v>
      </c>
      <c r="AE173">
        <v>1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998</v>
      </c>
      <c r="F174" s="15">
        <v>46244.43917824074</v>
      </c>
      <c r="G174" t="s">
        <v>432</v>
      </c>
      <c r="H174">
        <v>1</v>
      </c>
      <c r="I174" t="s">
        <v>999</v>
      </c>
      <c r="J174" s="15">
        <v>46245.671527777777</v>
      </c>
      <c r="K174" s="15">
        <v>46251.602083333331</v>
      </c>
      <c r="L174" s="15"/>
      <c r="M174">
        <v>1</v>
      </c>
      <c r="O174" t="s">
        <v>204</v>
      </c>
      <c r="P174" t="s">
        <v>631</v>
      </c>
      <c r="S174" t="s">
        <v>364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364</v>
      </c>
      <c r="AC174">
        <v>50</v>
      </c>
      <c r="AD174" t="s">
        <v>228</v>
      </c>
      <c r="AE174">
        <v>1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2</v>
      </c>
      <c r="I175" t="s">
        <v>999</v>
      </c>
      <c r="J175" s="15">
        <v>46245.671527777777</v>
      </c>
      <c r="K175" s="15">
        <v>46251.602083333331</v>
      </c>
      <c r="L175" s="15"/>
      <c r="M175">
        <v>2</v>
      </c>
      <c r="O175" t="s">
        <v>627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2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998</v>
      </c>
      <c r="F176" s="15">
        <v>46244.43917824074</v>
      </c>
      <c r="G176" t="s">
        <v>432</v>
      </c>
      <c r="H176">
        <v>4</v>
      </c>
      <c r="I176" t="s">
        <v>999</v>
      </c>
      <c r="J176" s="15">
        <v>46245.671527777777</v>
      </c>
      <c r="K176" s="15">
        <v>46251.602083333331</v>
      </c>
      <c r="L176" s="15"/>
      <c r="M176">
        <v>4</v>
      </c>
      <c r="O176" t="s">
        <v>627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4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998</v>
      </c>
      <c r="F177" s="15">
        <v>46244.43917824074</v>
      </c>
      <c r="G177" t="s">
        <v>432</v>
      </c>
      <c r="H177">
        <v>1</v>
      </c>
      <c r="I177" t="s">
        <v>999</v>
      </c>
      <c r="J177" s="15">
        <v>46245.671527777777</v>
      </c>
      <c r="K177" s="15">
        <v>46251.602083333331</v>
      </c>
      <c r="L177" s="15"/>
      <c r="M177">
        <v>1</v>
      </c>
      <c r="O177" t="s">
        <v>627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1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998</v>
      </c>
      <c r="F178" s="15">
        <v>46244.43917824074</v>
      </c>
      <c r="G178" t="s">
        <v>432</v>
      </c>
      <c r="H178">
        <v>3</v>
      </c>
      <c r="I178" t="s">
        <v>999</v>
      </c>
      <c r="J178" s="15">
        <v>46245.671527777777</v>
      </c>
      <c r="K178" s="15">
        <v>46251.602083333331</v>
      </c>
      <c r="L178" s="15"/>
      <c r="M178">
        <v>3</v>
      </c>
      <c r="O178" t="s">
        <v>627</v>
      </c>
      <c r="S178" t="s">
        <v>364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364</v>
      </c>
      <c r="AC178">
        <v>50</v>
      </c>
      <c r="AD178" t="s">
        <v>228</v>
      </c>
      <c r="AE178">
        <v>3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998</v>
      </c>
      <c r="F179" s="15">
        <v>46244.43917824074</v>
      </c>
      <c r="G179" t="s">
        <v>432</v>
      </c>
      <c r="H179">
        <v>4</v>
      </c>
      <c r="I179" t="s">
        <v>999</v>
      </c>
      <c r="J179" s="15">
        <v>46245.671527777777</v>
      </c>
      <c r="K179" s="15">
        <v>46251.602083333331</v>
      </c>
      <c r="L179" s="15"/>
      <c r="M179">
        <v>4</v>
      </c>
      <c r="O179" t="s">
        <v>627</v>
      </c>
      <c r="S179" t="s">
        <v>364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364</v>
      </c>
      <c r="AC179">
        <v>50</v>
      </c>
      <c r="AD179" t="s">
        <v>228</v>
      </c>
      <c r="AE179">
        <v>4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998</v>
      </c>
      <c r="F180" s="15">
        <v>46244.43917824074</v>
      </c>
      <c r="G180" t="s">
        <v>432</v>
      </c>
      <c r="H180">
        <v>2</v>
      </c>
      <c r="I180" t="s">
        <v>999</v>
      </c>
      <c r="J180" s="15">
        <v>46245.671527777777</v>
      </c>
      <c r="K180" s="15">
        <v>46251.602083333331</v>
      </c>
      <c r="L180" s="15"/>
      <c r="M180">
        <v>2</v>
      </c>
      <c r="O180" t="s">
        <v>627</v>
      </c>
      <c r="S180" t="s">
        <v>364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364</v>
      </c>
      <c r="AC180">
        <v>50</v>
      </c>
      <c r="AD180" t="s">
        <v>228</v>
      </c>
      <c r="AE180">
        <v>2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998</v>
      </c>
      <c r="F181" s="15">
        <v>46244.43917824074</v>
      </c>
      <c r="G181" t="s">
        <v>432</v>
      </c>
      <c r="H181">
        <v>2</v>
      </c>
      <c r="I181" t="s">
        <v>999</v>
      </c>
      <c r="J181" s="15">
        <v>46245.671527777777</v>
      </c>
      <c r="K181" s="15">
        <v>46251.602083333331</v>
      </c>
      <c r="L181" s="15"/>
      <c r="M181">
        <v>2</v>
      </c>
      <c r="O181" t="s">
        <v>627</v>
      </c>
      <c r="S181" t="s">
        <v>364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364</v>
      </c>
      <c r="AC181">
        <v>50</v>
      </c>
      <c r="AD181" t="s">
        <v>228</v>
      </c>
      <c r="AE181">
        <v>2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998</v>
      </c>
      <c r="F182" s="15">
        <v>46244.43917824074</v>
      </c>
      <c r="G182" t="s">
        <v>432</v>
      </c>
      <c r="H182">
        <v>2</v>
      </c>
      <c r="I182" t="s">
        <v>999</v>
      </c>
      <c r="J182" s="15">
        <v>46245.671527777777</v>
      </c>
      <c r="K182" s="15">
        <v>46251.602083333331</v>
      </c>
      <c r="L182" s="15"/>
      <c r="M182">
        <v>2</v>
      </c>
      <c r="O182" t="s">
        <v>627</v>
      </c>
      <c r="S182" t="s">
        <v>364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364</v>
      </c>
      <c r="AC182">
        <v>50</v>
      </c>
      <c r="AD182" t="s">
        <v>228</v>
      </c>
      <c r="AE182">
        <v>2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1000</v>
      </c>
      <c r="F183" s="15">
        <v>46244.468541666669</v>
      </c>
      <c r="G183" t="s">
        <v>415</v>
      </c>
      <c r="H183">
        <v>1</v>
      </c>
      <c r="I183" t="s">
        <v>1001</v>
      </c>
      <c r="J183" s="15">
        <v>46244.694444444445</v>
      </c>
      <c r="K183" s="15">
        <v>46248.702777777777</v>
      </c>
      <c r="L183" s="15"/>
      <c r="M183">
        <v>1</v>
      </c>
      <c r="O183" t="s">
        <v>204</v>
      </c>
      <c r="P183" t="s">
        <v>631</v>
      </c>
      <c r="S183" t="s">
        <v>364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364</v>
      </c>
      <c r="AC183">
        <v>50</v>
      </c>
      <c r="AD183" t="s">
        <v>228</v>
      </c>
      <c r="AE183">
        <v>1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1002</v>
      </c>
      <c r="F184" s="15">
        <v>46244.466851851852</v>
      </c>
      <c r="G184" t="s">
        <v>415</v>
      </c>
      <c r="H184">
        <v>1</v>
      </c>
      <c r="I184" t="s">
        <v>1003</v>
      </c>
      <c r="J184" s="15">
        <v>46247.593055555553</v>
      </c>
      <c r="K184" s="15">
        <v>46252.873611111114</v>
      </c>
      <c r="L184" s="15"/>
      <c r="M184">
        <v>1</v>
      </c>
      <c r="O184" t="s">
        <v>204</v>
      </c>
      <c r="P184" t="s">
        <v>631</v>
      </c>
      <c r="S184" t="s">
        <v>364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364</v>
      </c>
      <c r="AC184">
        <v>50</v>
      </c>
      <c r="AD184" t="s">
        <v>228</v>
      </c>
      <c r="AE184">
        <v>1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1046</v>
      </c>
      <c r="F185" s="15">
        <v>46241.40283564815</v>
      </c>
      <c r="G185" t="s">
        <v>1047</v>
      </c>
      <c r="H185">
        <v>1</v>
      </c>
      <c r="I185" t="s">
        <v>1048</v>
      </c>
      <c r="J185" s="15">
        <v>46241.429861111108</v>
      </c>
      <c r="K185" s="15">
        <v>46246.593055555553</v>
      </c>
      <c r="L185" s="15"/>
      <c r="M185">
        <v>1</v>
      </c>
      <c r="O185" t="s">
        <v>204</v>
      </c>
      <c r="P185" t="s">
        <v>631</v>
      </c>
      <c r="S185" t="s">
        <v>366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366</v>
      </c>
      <c r="AC185">
        <v>109</v>
      </c>
      <c r="AD185" t="s">
        <v>228</v>
      </c>
      <c r="AE185">
        <v>1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471</v>
      </c>
      <c r="F186" s="15">
        <v>46202.512337962966</v>
      </c>
      <c r="G186" t="s">
        <v>470</v>
      </c>
      <c r="H186">
        <v>2</v>
      </c>
      <c r="I186" t="s">
        <v>1183</v>
      </c>
      <c r="J186" s="15">
        <v>46241.424259259256</v>
      </c>
      <c r="K186" s="15">
        <v>46248.483460648145</v>
      </c>
      <c r="L186" s="15"/>
      <c r="M186">
        <v>2</v>
      </c>
      <c r="O186" t="s">
        <v>204</v>
      </c>
      <c r="P186" t="s">
        <v>631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2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1049</v>
      </c>
      <c r="F187" s="15">
        <v>46230.40084490741</v>
      </c>
      <c r="G187" t="s">
        <v>440</v>
      </c>
      <c r="H187">
        <v>6</v>
      </c>
      <c r="I187" t="s">
        <v>1050</v>
      </c>
      <c r="J187" s="15">
        <v>46233.454386574071</v>
      </c>
      <c r="K187" s="15">
        <v>46238.481249999997</v>
      </c>
      <c r="L187" s="15"/>
      <c r="M187">
        <v>6</v>
      </c>
      <c r="O187" t="s">
        <v>204</v>
      </c>
      <c r="P187" t="s">
        <v>631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6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4</v>
      </c>
      <c r="I188" t="s">
        <v>1050</v>
      </c>
      <c r="J188" s="15">
        <v>46233.454386574071</v>
      </c>
      <c r="K188" s="15">
        <v>46238.481249999997</v>
      </c>
      <c r="L188" s="15"/>
      <c r="M188">
        <v>4</v>
      </c>
      <c r="O188" t="s">
        <v>627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4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5</v>
      </c>
      <c r="I189" t="s">
        <v>1050</v>
      </c>
      <c r="J189" s="15">
        <v>46233.454386574071</v>
      </c>
      <c r="K189" s="15">
        <v>46238.481249999997</v>
      </c>
      <c r="L189" s="15"/>
      <c r="M189">
        <v>5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5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1049</v>
      </c>
      <c r="F190" s="15">
        <v>46230.40084490741</v>
      </c>
      <c r="G190" t="s">
        <v>440</v>
      </c>
      <c r="H190">
        <v>5</v>
      </c>
      <c r="I190" t="s">
        <v>1050</v>
      </c>
      <c r="J190" s="15">
        <v>46233.454386574071</v>
      </c>
      <c r="K190" s="15">
        <v>46238.481249999997</v>
      </c>
      <c r="L190" s="15"/>
      <c r="M190">
        <v>5</v>
      </c>
      <c r="O190" t="s">
        <v>627</v>
      </c>
      <c r="S190" t="s">
        <v>366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366</v>
      </c>
      <c r="AC190">
        <v>109</v>
      </c>
      <c r="AD190" t="s">
        <v>228</v>
      </c>
      <c r="AE190">
        <v>5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1049</v>
      </c>
      <c r="F191" s="15">
        <v>46230.40084490741</v>
      </c>
      <c r="G191" t="s">
        <v>440</v>
      </c>
      <c r="H191">
        <v>6</v>
      </c>
      <c r="I191" t="s">
        <v>1050</v>
      </c>
      <c r="J191" s="15">
        <v>46233.454386574071</v>
      </c>
      <c r="K191" s="15">
        <v>46238.481249999997</v>
      </c>
      <c r="L191" s="15"/>
      <c r="M191">
        <v>6</v>
      </c>
      <c r="O191" t="s">
        <v>627</v>
      </c>
      <c r="S191" t="s">
        <v>366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366</v>
      </c>
      <c r="AC191">
        <v>109</v>
      </c>
      <c r="AD191" t="s">
        <v>228</v>
      </c>
      <c r="AE191">
        <v>6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1049</v>
      </c>
      <c r="F192" s="15">
        <v>46230.40084490741</v>
      </c>
      <c r="G192" t="s">
        <v>440</v>
      </c>
      <c r="H192">
        <v>4</v>
      </c>
      <c r="I192" t="s">
        <v>1050</v>
      </c>
      <c r="J192" s="15">
        <v>46233.454386574071</v>
      </c>
      <c r="K192" s="15">
        <v>46238.481249999997</v>
      </c>
      <c r="L192" s="15"/>
      <c r="M192">
        <v>4</v>
      </c>
      <c r="O192" t="s">
        <v>627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4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1049</v>
      </c>
      <c r="F193" s="15">
        <v>46230.40084490741</v>
      </c>
      <c r="G193" t="s">
        <v>440</v>
      </c>
      <c r="H193">
        <v>6</v>
      </c>
      <c r="I193" t="s">
        <v>1050</v>
      </c>
      <c r="J193" s="15">
        <v>46233.454386574071</v>
      </c>
      <c r="K193" s="15">
        <v>46238.481249999997</v>
      </c>
      <c r="L193" s="15"/>
      <c r="M193">
        <v>6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6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1049</v>
      </c>
      <c r="F194" s="15">
        <v>46230.40084490741</v>
      </c>
      <c r="G194" t="s">
        <v>440</v>
      </c>
      <c r="H194">
        <v>3</v>
      </c>
      <c r="I194" t="s">
        <v>1050</v>
      </c>
      <c r="J194" s="15">
        <v>46233.454386574071</v>
      </c>
      <c r="K194" s="15">
        <v>46238.481249999997</v>
      </c>
      <c r="L194" s="15"/>
      <c r="M194">
        <v>3</v>
      </c>
      <c r="O194" t="s">
        <v>627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3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1049</v>
      </c>
      <c r="F195" s="15">
        <v>46230.40084490741</v>
      </c>
      <c r="G195" t="s">
        <v>440</v>
      </c>
      <c r="H195">
        <v>5</v>
      </c>
      <c r="I195" t="s">
        <v>1050</v>
      </c>
      <c r="J195" s="15">
        <v>46233.454386574071</v>
      </c>
      <c r="K195" s="15">
        <v>46238.481249999997</v>
      </c>
      <c r="L195" s="15"/>
      <c r="M195">
        <v>5</v>
      </c>
      <c r="O195" t="s">
        <v>627</v>
      </c>
      <c r="S195" t="s">
        <v>366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366</v>
      </c>
      <c r="AC195">
        <v>109</v>
      </c>
      <c r="AD195" t="s">
        <v>228</v>
      </c>
      <c r="AE195">
        <v>5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1049</v>
      </c>
      <c r="F196" s="15">
        <v>46230.40084490741</v>
      </c>
      <c r="G196" t="s">
        <v>440</v>
      </c>
      <c r="H196">
        <v>6</v>
      </c>
      <c r="I196" t="s">
        <v>1050</v>
      </c>
      <c r="J196" s="15">
        <v>46233.454386574071</v>
      </c>
      <c r="K196" s="15">
        <v>46238.481249999997</v>
      </c>
      <c r="L196" s="15"/>
      <c r="M196">
        <v>6</v>
      </c>
      <c r="O196" t="s">
        <v>627</v>
      </c>
      <c r="S196" t="s">
        <v>366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366</v>
      </c>
      <c r="AC196">
        <v>109</v>
      </c>
      <c r="AD196" t="s">
        <v>228</v>
      </c>
      <c r="AE196">
        <v>6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472</v>
      </c>
      <c r="F197" s="15">
        <v>46212.717303240737</v>
      </c>
      <c r="G197" t="s">
        <v>420</v>
      </c>
      <c r="H197">
        <v>2</v>
      </c>
      <c r="I197" t="s">
        <v>1181</v>
      </c>
      <c r="J197" s="15">
        <v>46231.477627314816</v>
      </c>
      <c r="K197" s="15">
        <v>46238.444444444445</v>
      </c>
      <c r="L197" s="15"/>
      <c r="M197">
        <v>2</v>
      </c>
      <c r="O197" t="s">
        <v>204</v>
      </c>
      <c r="P197" t="s">
        <v>631</v>
      </c>
      <c r="S197" t="s">
        <v>365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365</v>
      </c>
      <c r="AC197">
        <v>2200</v>
      </c>
      <c r="AD197" t="s">
        <v>228</v>
      </c>
      <c r="AE197">
        <v>2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472</v>
      </c>
      <c r="F198" s="15">
        <v>46212.717303240737</v>
      </c>
      <c r="G198" t="s">
        <v>420</v>
      </c>
      <c r="H198">
        <v>2</v>
      </c>
      <c r="I198" t="s">
        <v>1181</v>
      </c>
      <c r="J198" s="15">
        <v>46231.477627314816</v>
      </c>
      <c r="K198" s="15">
        <v>46238.444444444445</v>
      </c>
      <c r="L198" s="15"/>
      <c r="M198">
        <v>2</v>
      </c>
      <c r="O198" t="s">
        <v>627</v>
      </c>
      <c r="S198" t="s">
        <v>365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365</v>
      </c>
      <c r="AC198">
        <v>2200</v>
      </c>
      <c r="AD198" t="s">
        <v>228</v>
      </c>
      <c r="AE198">
        <v>2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471</v>
      </c>
      <c r="F199" s="15">
        <v>46202.512337962966</v>
      </c>
      <c r="G199" t="s">
        <v>470</v>
      </c>
      <c r="H199">
        <v>1</v>
      </c>
      <c r="I199" t="s">
        <v>1182</v>
      </c>
      <c r="J199" s="15">
        <v>46203.361828703702</v>
      </c>
      <c r="K199" s="15">
        <v>46212.739201388889</v>
      </c>
      <c r="L199" s="15"/>
      <c r="M199">
        <v>26</v>
      </c>
      <c r="O199" t="s">
        <v>204</v>
      </c>
      <c r="P199" t="s">
        <v>631</v>
      </c>
      <c r="S199" t="s">
        <v>366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366</v>
      </c>
      <c r="AC199">
        <v>109</v>
      </c>
      <c r="AD199" t="s">
        <v>228</v>
      </c>
      <c r="AE199">
        <v>26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471</v>
      </c>
      <c r="F200" s="15">
        <v>46202.512337962966</v>
      </c>
      <c r="G200" t="s">
        <v>470</v>
      </c>
      <c r="H200">
        <v>1</v>
      </c>
      <c r="I200" t="s">
        <v>1182</v>
      </c>
      <c r="J200" s="15">
        <v>46203.361828703702</v>
      </c>
      <c r="K200" s="15">
        <v>46212.739201388889</v>
      </c>
      <c r="L200" s="15"/>
      <c r="M200">
        <v>13</v>
      </c>
      <c r="O200" t="s">
        <v>627</v>
      </c>
      <c r="S200" t="s">
        <v>366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366</v>
      </c>
      <c r="AC200">
        <v>109</v>
      </c>
      <c r="AD200" t="s">
        <v>228</v>
      </c>
      <c r="AE200">
        <v>13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471</v>
      </c>
      <c r="F201" s="15">
        <v>46202.512337962966</v>
      </c>
      <c r="G201" t="s">
        <v>470</v>
      </c>
      <c r="H201">
        <v>30</v>
      </c>
      <c r="I201" t="s">
        <v>1184</v>
      </c>
      <c r="J201" s="15">
        <v>46239.591469907406</v>
      </c>
      <c r="K201" s="15">
        <v>46241.497916666667</v>
      </c>
      <c r="L201" s="15"/>
      <c r="M201">
        <v>30</v>
      </c>
      <c r="O201" t="s">
        <v>204</v>
      </c>
      <c r="P201" t="s">
        <v>631</v>
      </c>
      <c r="S201" t="s">
        <v>366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366</v>
      </c>
      <c r="AC201">
        <v>109</v>
      </c>
      <c r="AD201" t="s">
        <v>228</v>
      </c>
      <c r="AE201">
        <v>30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1185</v>
      </c>
      <c r="F202" s="15">
        <v>46253.45040509259</v>
      </c>
      <c r="G202" t="s">
        <v>420</v>
      </c>
      <c r="H202">
        <v>1</v>
      </c>
      <c r="I202" t="s">
        <v>1186</v>
      </c>
      <c r="J202" s="15">
        <v>46255.393750000003</v>
      </c>
      <c r="K202" s="15">
        <v>46258.414583333331</v>
      </c>
      <c r="L202" s="15"/>
      <c r="M202">
        <v>1</v>
      </c>
      <c r="O202" t="s">
        <v>204</v>
      </c>
      <c r="P202" t="s">
        <v>631</v>
      </c>
      <c r="S202" t="s">
        <v>365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365</v>
      </c>
      <c r="AC202">
        <v>2200</v>
      </c>
      <c r="AD202" t="s">
        <v>228</v>
      </c>
      <c r="AE202">
        <v>1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1191</v>
      </c>
      <c r="F203" s="15">
        <v>46225.356817129628</v>
      </c>
      <c r="G203" t="s">
        <v>415</v>
      </c>
      <c r="H203">
        <v>1</v>
      </c>
      <c r="I203" t="s">
        <v>1192</v>
      </c>
      <c r="J203" s="15">
        <v>46233.380069444444</v>
      </c>
      <c r="K203" s="15">
        <v>46238.463194444441</v>
      </c>
      <c r="L203" s="15"/>
      <c r="M203">
        <v>1</v>
      </c>
      <c r="O203" t="s">
        <v>204</v>
      </c>
      <c r="P203" t="s">
        <v>631</v>
      </c>
      <c r="S203" t="s">
        <v>364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364</v>
      </c>
      <c r="AC203">
        <v>50</v>
      </c>
      <c r="AD203" t="s">
        <v>228</v>
      </c>
      <c r="AE203">
        <v>1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1197</v>
      </c>
      <c r="F204" s="15">
        <v>46223.754212962966</v>
      </c>
      <c r="G204" t="s">
        <v>420</v>
      </c>
      <c r="H204">
        <v>1</v>
      </c>
      <c r="I204" t="s">
        <v>1198</v>
      </c>
      <c r="J204" s="15">
        <v>46232.484236111108</v>
      </c>
      <c r="K204" s="15">
        <v>46238.427083333336</v>
      </c>
      <c r="L204" s="15"/>
      <c r="M204">
        <v>1</v>
      </c>
      <c r="O204" t="s">
        <v>204</v>
      </c>
      <c r="P204" t="s">
        <v>631</v>
      </c>
      <c r="S204" t="s">
        <v>365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365</v>
      </c>
      <c r="AC204">
        <v>2200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939</v>
      </c>
      <c r="F205" s="15">
        <v>46232.31826388889</v>
      </c>
      <c r="G205" t="s">
        <v>419</v>
      </c>
      <c r="H205">
        <v>1</v>
      </c>
      <c r="I205" t="s">
        <v>1175</v>
      </c>
      <c r="J205" s="15">
        <v>46232.407094907408</v>
      </c>
      <c r="K205" s="15">
        <v>46238.423611111109</v>
      </c>
      <c r="L205" s="15"/>
      <c r="M205">
        <v>1</v>
      </c>
      <c r="O205" t="s">
        <v>204</v>
      </c>
      <c r="P205" t="s">
        <v>631</v>
      </c>
      <c r="S205" t="s">
        <v>367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367</v>
      </c>
      <c r="AC205">
        <v>101</v>
      </c>
      <c r="AD205" t="s">
        <v>228</v>
      </c>
      <c r="AE205">
        <v>1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1206</v>
      </c>
      <c r="F206" s="15">
        <v>46223.623645833337</v>
      </c>
      <c r="G206" t="s">
        <v>420</v>
      </c>
      <c r="H206">
        <v>1</v>
      </c>
      <c r="I206" t="s">
        <v>1207</v>
      </c>
      <c r="J206" s="15">
        <v>46224.351388888892</v>
      </c>
      <c r="K206" s="15">
        <v>46227.68472222222</v>
      </c>
      <c r="L206" s="15">
        <v>46234.655555555553</v>
      </c>
      <c r="M206">
        <v>1</v>
      </c>
      <c r="O206" t="s">
        <v>204</v>
      </c>
      <c r="P206" t="s">
        <v>631</v>
      </c>
      <c r="S206" t="s">
        <v>365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365</v>
      </c>
      <c r="AC206">
        <v>2200</v>
      </c>
      <c r="AD206" t="s">
        <v>228</v>
      </c>
      <c r="AE206">
        <v>1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1206</v>
      </c>
      <c r="F207" s="15">
        <v>46223.623645833337</v>
      </c>
      <c r="G207" t="s">
        <v>420</v>
      </c>
      <c r="H207">
        <v>1</v>
      </c>
      <c r="I207" t="s">
        <v>1207</v>
      </c>
      <c r="J207" s="15">
        <v>46224.351388888892</v>
      </c>
      <c r="K207" s="15">
        <v>46227.68472222222</v>
      </c>
      <c r="L207" s="15">
        <v>46234.655555555553</v>
      </c>
      <c r="M207">
        <v>1</v>
      </c>
      <c r="O207" t="s">
        <v>627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1</v>
      </c>
    </row>
    <row r="208" spans="1:31" x14ac:dyDescent="0.3">
      <c r="A208" t="s">
        <v>355</v>
      </c>
      <c r="B208" t="s">
        <v>63</v>
      </c>
      <c r="C208" t="s">
        <v>95</v>
      </c>
      <c r="D208" t="s">
        <v>314</v>
      </c>
      <c r="E208" t="s">
        <v>1206</v>
      </c>
      <c r="F208" s="15">
        <v>46223.623645833337</v>
      </c>
      <c r="G208" t="s">
        <v>420</v>
      </c>
      <c r="H208">
        <v>3</v>
      </c>
      <c r="I208" t="s">
        <v>1208</v>
      </c>
      <c r="J208" s="15">
        <v>46224.351388888892</v>
      </c>
      <c r="K208" s="15">
        <v>46227.68472222222</v>
      </c>
      <c r="L208" s="15"/>
      <c r="M208">
        <v>3</v>
      </c>
      <c r="O208" t="s">
        <v>204</v>
      </c>
      <c r="P208" t="s">
        <v>631</v>
      </c>
      <c r="S208" t="s">
        <v>365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AA208" t="s">
        <v>96</v>
      </c>
      <c r="AB208" t="s">
        <v>365</v>
      </c>
      <c r="AC208">
        <v>2200</v>
      </c>
      <c r="AD208" t="s">
        <v>228</v>
      </c>
      <c r="AE208">
        <v>3</v>
      </c>
    </row>
    <row r="209" spans="1:31" x14ac:dyDescent="0.3">
      <c r="A209" t="s">
        <v>355</v>
      </c>
      <c r="B209" t="s">
        <v>63</v>
      </c>
      <c r="C209" t="s">
        <v>95</v>
      </c>
      <c r="D209" t="s">
        <v>314</v>
      </c>
      <c r="E209" t="s">
        <v>483</v>
      </c>
      <c r="F209" s="15">
        <v>46217.60359953704</v>
      </c>
      <c r="G209" t="s">
        <v>474</v>
      </c>
      <c r="H209">
        <v>1</v>
      </c>
      <c r="I209" t="s">
        <v>1211</v>
      </c>
      <c r="J209" s="15">
        <v>46220.352083333331</v>
      </c>
      <c r="K209" s="15">
        <v>46227.702777777777</v>
      </c>
      <c r="L209" s="15"/>
      <c r="M209">
        <v>1</v>
      </c>
      <c r="O209" t="s">
        <v>204</v>
      </c>
      <c r="P209" t="s">
        <v>631</v>
      </c>
      <c r="S209" t="s">
        <v>367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AA209" t="s">
        <v>96</v>
      </c>
      <c r="AB209" t="s">
        <v>367</v>
      </c>
      <c r="AC209">
        <v>101</v>
      </c>
      <c r="AD209" t="s">
        <v>228</v>
      </c>
      <c r="AE209">
        <v>1</v>
      </c>
    </row>
    <row r="210" spans="1:31" x14ac:dyDescent="0.3">
      <c r="A210" t="s">
        <v>355</v>
      </c>
      <c r="B210" t="s">
        <v>63</v>
      </c>
      <c r="C210" t="s">
        <v>95</v>
      </c>
      <c r="D210" t="s">
        <v>314</v>
      </c>
      <c r="E210" t="s">
        <v>483</v>
      </c>
      <c r="F210" s="15">
        <v>46217.60359953704</v>
      </c>
      <c r="G210" t="s">
        <v>474</v>
      </c>
      <c r="H210">
        <v>4</v>
      </c>
      <c r="I210" t="s">
        <v>1211</v>
      </c>
      <c r="J210" s="15">
        <v>46220.352083333331</v>
      </c>
      <c r="K210" s="15">
        <v>46227.702777777777</v>
      </c>
      <c r="L210" s="15"/>
      <c r="M210">
        <v>4</v>
      </c>
      <c r="O210" t="s">
        <v>627</v>
      </c>
      <c r="S210" t="s">
        <v>367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AA210" t="s">
        <v>96</v>
      </c>
      <c r="AB210" t="s">
        <v>367</v>
      </c>
      <c r="AC210">
        <v>101</v>
      </c>
      <c r="AD210" t="s">
        <v>228</v>
      </c>
      <c r="AE210">
        <v>4</v>
      </c>
    </row>
    <row r="211" spans="1:31" x14ac:dyDescent="0.3">
      <c r="A211" t="s">
        <v>355</v>
      </c>
      <c r="B211" t="s">
        <v>63</v>
      </c>
      <c r="C211" t="s">
        <v>95</v>
      </c>
      <c r="D211" t="s">
        <v>314</v>
      </c>
      <c r="E211" t="s">
        <v>483</v>
      </c>
      <c r="F211" s="15">
        <v>46217.60359953704</v>
      </c>
      <c r="G211" t="s">
        <v>474</v>
      </c>
      <c r="H211">
        <v>1</v>
      </c>
      <c r="I211" t="s">
        <v>1211</v>
      </c>
      <c r="J211" s="15">
        <v>46220.352083333331</v>
      </c>
      <c r="K211" s="15">
        <v>46227.702777777777</v>
      </c>
      <c r="L211" s="15"/>
      <c r="M211">
        <v>1</v>
      </c>
      <c r="O211" t="s">
        <v>627</v>
      </c>
      <c r="S211" t="s">
        <v>367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AA211" t="s">
        <v>96</v>
      </c>
      <c r="AB211" t="s">
        <v>367</v>
      </c>
      <c r="AC211">
        <v>101</v>
      </c>
      <c r="AD211" t="s">
        <v>228</v>
      </c>
      <c r="AE211">
        <v>1</v>
      </c>
    </row>
    <row r="212" spans="1:31" x14ac:dyDescent="0.3">
      <c r="A212" t="s">
        <v>355</v>
      </c>
      <c r="B212" t="s">
        <v>63</v>
      </c>
      <c r="C212" t="s">
        <v>95</v>
      </c>
      <c r="D212" t="s">
        <v>314</v>
      </c>
      <c r="E212" t="s">
        <v>1201</v>
      </c>
      <c r="F212" s="15">
        <v>46233.719895833332</v>
      </c>
      <c r="G212" t="s">
        <v>474</v>
      </c>
      <c r="H212">
        <v>6</v>
      </c>
      <c r="I212" t="s">
        <v>1202</v>
      </c>
      <c r="J212" s="15">
        <v>46234.410682870373</v>
      </c>
      <c r="K212" s="15">
        <v>46238.434027777781</v>
      </c>
      <c r="L212" s="15"/>
      <c r="M212">
        <v>6</v>
      </c>
      <c r="O212" t="s">
        <v>204</v>
      </c>
      <c r="P212" t="s">
        <v>631</v>
      </c>
      <c r="S212" t="s">
        <v>365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AA212" t="s">
        <v>96</v>
      </c>
      <c r="AB212" t="s">
        <v>365</v>
      </c>
      <c r="AC212">
        <v>2200</v>
      </c>
      <c r="AD212" t="s">
        <v>228</v>
      </c>
      <c r="AE212">
        <v>6</v>
      </c>
    </row>
    <row r="213" spans="1:31" x14ac:dyDescent="0.3">
      <c r="A213" t="s">
        <v>355</v>
      </c>
      <c r="B213" t="s">
        <v>63</v>
      </c>
      <c r="C213" t="s">
        <v>95</v>
      </c>
      <c r="D213" t="s">
        <v>314</v>
      </c>
      <c r="E213" t="s">
        <v>1201</v>
      </c>
      <c r="F213" s="15">
        <v>46233.719895833332</v>
      </c>
      <c r="G213" t="s">
        <v>474</v>
      </c>
      <c r="H213">
        <v>2</v>
      </c>
      <c r="I213" t="s">
        <v>1243</v>
      </c>
      <c r="J213" s="15">
        <v>46234.408483796295</v>
      </c>
      <c r="K213" s="15">
        <v>46238.436805555553</v>
      </c>
      <c r="L213" s="15"/>
      <c r="M213">
        <v>2</v>
      </c>
      <c r="O213" t="s">
        <v>204</v>
      </c>
      <c r="P213" t="s">
        <v>631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AA213" t="s">
        <v>96</v>
      </c>
      <c r="AB213" t="s">
        <v>365</v>
      </c>
      <c r="AC213">
        <v>2200</v>
      </c>
      <c r="AD213" t="s">
        <v>228</v>
      </c>
      <c r="AE213">
        <v>2</v>
      </c>
    </row>
    <row r="214" spans="1:31" x14ac:dyDescent="0.3">
      <c r="A214" t="s">
        <v>355</v>
      </c>
      <c r="B214" t="s">
        <v>63</v>
      </c>
      <c r="C214" t="s">
        <v>95</v>
      </c>
      <c r="D214" t="s">
        <v>314</v>
      </c>
      <c r="E214" t="s">
        <v>1201</v>
      </c>
      <c r="F214" s="15">
        <v>46233.719895833332</v>
      </c>
      <c r="G214" t="s">
        <v>474</v>
      </c>
      <c r="H214">
        <v>6</v>
      </c>
      <c r="I214" t="s">
        <v>1202</v>
      </c>
      <c r="J214" s="15">
        <v>46234.410682870373</v>
      </c>
      <c r="K214" s="15">
        <v>46238.434027777781</v>
      </c>
      <c r="L214" s="15"/>
      <c r="M214">
        <v>6</v>
      </c>
      <c r="O214" t="s">
        <v>627</v>
      </c>
      <c r="S214" t="s">
        <v>365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AA214" t="s">
        <v>96</v>
      </c>
      <c r="AB214" t="s">
        <v>365</v>
      </c>
      <c r="AC214">
        <v>2200</v>
      </c>
      <c r="AD214" t="s">
        <v>228</v>
      </c>
      <c r="AE214">
        <v>6</v>
      </c>
    </row>
    <row r="215" spans="1:31" x14ac:dyDescent="0.3">
      <c r="A215" t="s">
        <v>355</v>
      </c>
      <c r="B215" t="s">
        <v>284</v>
      </c>
      <c r="C215" t="s">
        <v>85</v>
      </c>
      <c r="D215" t="s">
        <v>314</v>
      </c>
      <c r="E215" t="s">
        <v>483</v>
      </c>
      <c r="F215" s="15">
        <v>46217.60359953704</v>
      </c>
      <c r="G215" t="s">
        <v>474</v>
      </c>
      <c r="H215">
        <v>1</v>
      </c>
      <c r="I215" t="s">
        <v>1211</v>
      </c>
      <c r="J215" s="15">
        <v>46220.352083333331</v>
      </c>
      <c r="K215" s="15">
        <v>46227.702777777777</v>
      </c>
      <c r="L215" s="15"/>
      <c r="M215">
        <v>1</v>
      </c>
      <c r="O215" t="s">
        <v>204</v>
      </c>
      <c r="P215" t="s">
        <v>630</v>
      </c>
      <c r="S215" t="s">
        <v>367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Z215">
        <v>1</v>
      </c>
      <c r="AA215" t="s">
        <v>122</v>
      </c>
      <c r="AB215" t="s">
        <v>367</v>
      </c>
      <c r="AC215">
        <v>101</v>
      </c>
      <c r="AD215" t="s">
        <v>234</v>
      </c>
      <c r="AE215">
        <v>1</v>
      </c>
    </row>
    <row r="216" spans="1:31" x14ac:dyDescent="0.3">
      <c r="A216" t="s">
        <v>355</v>
      </c>
      <c r="B216" t="s">
        <v>284</v>
      </c>
      <c r="C216" t="s">
        <v>85</v>
      </c>
      <c r="D216" t="s">
        <v>314</v>
      </c>
      <c r="E216" t="s">
        <v>483</v>
      </c>
      <c r="F216" s="15">
        <v>46217.60359953704</v>
      </c>
      <c r="G216" t="s">
        <v>474</v>
      </c>
      <c r="H216">
        <v>14</v>
      </c>
      <c r="I216" t="s">
        <v>1211</v>
      </c>
      <c r="J216" s="15">
        <v>46220.352083333331</v>
      </c>
      <c r="K216" s="15">
        <v>46227.702777777777</v>
      </c>
      <c r="L216" s="15"/>
      <c r="M216">
        <v>14</v>
      </c>
      <c r="O216" t="s">
        <v>627</v>
      </c>
      <c r="S216" t="s">
        <v>367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Z216">
        <v>1</v>
      </c>
      <c r="AA216" t="s">
        <v>122</v>
      </c>
      <c r="AB216" t="s">
        <v>367</v>
      </c>
      <c r="AC216">
        <v>101</v>
      </c>
      <c r="AD216" t="s">
        <v>234</v>
      </c>
      <c r="AE216">
        <v>14</v>
      </c>
    </row>
    <row r="217" spans="1:31" x14ac:dyDescent="0.3">
      <c r="A217" t="s">
        <v>355</v>
      </c>
      <c r="B217" t="s">
        <v>282</v>
      </c>
      <c r="C217" t="s">
        <v>200</v>
      </c>
      <c r="D217" t="s">
        <v>314</v>
      </c>
      <c r="E217" t="s">
        <v>1201</v>
      </c>
      <c r="F217" s="15">
        <v>46233.719895833332</v>
      </c>
      <c r="G217" t="s">
        <v>474</v>
      </c>
      <c r="H217">
        <v>31</v>
      </c>
      <c r="I217" t="s">
        <v>1202</v>
      </c>
      <c r="J217" s="15">
        <v>46234.410682870373</v>
      </c>
      <c r="K217" s="15">
        <v>46238.434027777781</v>
      </c>
      <c r="L217" s="15"/>
      <c r="M217">
        <v>31</v>
      </c>
      <c r="O217" t="s">
        <v>204</v>
      </c>
      <c r="P217" t="s">
        <v>631</v>
      </c>
      <c r="S217" t="s">
        <v>365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Z217">
        <v>16</v>
      </c>
      <c r="AA217" t="s">
        <v>122</v>
      </c>
      <c r="AB217" t="s">
        <v>365</v>
      </c>
      <c r="AC217">
        <v>2200</v>
      </c>
      <c r="AD217" t="s">
        <v>235</v>
      </c>
      <c r="AE217">
        <v>496</v>
      </c>
    </row>
    <row r="218" spans="1:31" x14ac:dyDescent="0.3">
      <c r="A218" t="s">
        <v>355</v>
      </c>
      <c r="B218" t="s">
        <v>282</v>
      </c>
      <c r="C218" t="s">
        <v>200</v>
      </c>
      <c r="D218" t="s">
        <v>314</v>
      </c>
      <c r="E218" t="s">
        <v>1201</v>
      </c>
      <c r="F218" s="15">
        <v>46233.719895833332</v>
      </c>
      <c r="G218" t="s">
        <v>474</v>
      </c>
      <c r="H218">
        <v>11</v>
      </c>
      <c r="I218" t="s">
        <v>1202</v>
      </c>
      <c r="J218" s="15">
        <v>46234.410682870373</v>
      </c>
      <c r="K218" s="15">
        <v>46238.434027777781</v>
      </c>
      <c r="L218" s="15"/>
      <c r="M218">
        <v>11</v>
      </c>
      <c r="O218" t="s">
        <v>627</v>
      </c>
      <c r="S218" t="s">
        <v>365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16</v>
      </c>
      <c r="AA218" t="s">
        <v>122</v>
      </c>
      <c r="AB218" t="s">
        <v>365</v>
      </c>
      <c r="AC218">
        <v>2200</v>
      </c>
      <c r="AD218" t="s">
        <v>235</v>
      </c>
      <c r="AE218">
        <v>176</v>
      </c>
    </row>
    <row r="219" spans="1:31" x14ac:dyDescent="0.3">
      <c r="A219" t="s">
        <v>355</v>
      </c>
      <c r="B219" t="s">
        <v>282</v>
      </c>
      <c r="C219" t="s">
        <v>200</v>
      </c>
      <c r="D219" t="s">
        <v>314</v>
      </c>
      <c r="E219" t="s">
        <v>472</v>
      </c>
      <c r="F219" s="15">
        <v>46212.717303240737</v>
      </c>
      <c r="G219" t="s">
        <v>420</v>
      </c>
      <c r="H219">
        <v>24</v>
      </c>
      <c r="I219" t="s">
        <v>1181</v>
      </c>
      <c r="J219" s="15">
        <v>46231.477627314816</v>
      </c>
      <c r="K219" s="15">
        <v>46238.444444444445</v>
      </c>
      <c r="L219" s="15"/>
      <c r="M219">
        <v>24</v>
      </c>
      <c r="O219" t="s">
        <v>204</v>
      </c>
      <c r="P219" t="s">
        <v>630</v>
      </c>
      <c r="S219" t="s">
        <v>365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16</v>
      </c>
      <c r="AA219" t="s">
        <v>122</v>
      </c>
      <c r="AB219" t="s">
        <v>365</v>
      </c>
      <c r="AC219">
        <v>2200</v>
      </c>
      <c r="AD219" t="s">
        <v>235</v>
      </c>
      <c r="AE219">
        <v>384</v>
      </c>
    </row>
    <row r="220" spans="1:31" x14ac:dyDescent="0.3">
      <c r="A220" t="s">
        <v>355</v>
      </c>
      <c r="B220" t="s">
        <v>282</v>
      </c>
      <c r="C220" t="s">
        <v>200</v>
      </c>
      <c r="D220" t="s">
        <v>314</v>
      </c>
      <c r="E220" t="s">
        <v>472</v>
      </c>
      <c r="F220" s="15">
        <v>46212.717303240737</v>
      </c>
      <c r="G220" t="s">
        <v>420</v>
      </c>
      <c r="H220">
        <v>14</v>
      </c>
      <c r="I220" t="s">
        <v>1181</v>
      </c>
      <c r="J220" s="15">
        <v>46231.477627314816</v>
      </c>
      <c r="K220" s="15">
        <v>46238.444444444445</v>
      </c>
      <c r="L220" s="15"/>
      <c r="M220">
        <v>14</v>
      </c>
      <c r="O220" t="s">
        <v>627</v>
      </c>
      <c r="S220" t="s">
        <v>365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Z220">
        <v>16</v>
      </c>
      <c r="AA220" t="s">
        <v>122</v>
      </c>
      <c r="AB220" t="s">
        <v>365</v>
      </c>
      <c r="AC220">
        <v>2200</v>
      </c>
      <c r="AD220" t="s">
        <v>235</v>
      </c>
      <c r="AE220">
        <v>224</v>
      </c>
    </row>
    <row r="221" spans="1:31" x14ac:dyDescent="0.3">
      <c r="A221" t="s">
        <v>355</v>
      </c>
      <c r="B221" t="s">
        <v>282</v>
      </c>
      <c r="C221" t="s">
        <v>200</v>
      </c>
      <c r="D221" t="s">
        <v>314</v>
      </c>
      <c r="E221" t="s">
        <v>471</v>
      </c>
      <c r="F221" s="15">
        <v>46202.512337962966</v>
      </c>
      <c r="G221" t="s">
        <v>470</v>
      </c>
      <c r="H221">
        <v>30</v>
      </c>
      <c r="I221" t="s">
        <v>1184</v>
      </c>
      <c r="J221" s="15">
        <v>46239.591469907406</v>
      </c>
      <c r="K221" s="15">
        <v>46241.497916666667</v>
      </c>
      <c r="L221" s="15"/>
      <c r="M221">
        <v>30</v>
      </c>
      <c r="O221" t="s">
        <v>204</v>
      </c>
      <c r="P221" t="s">
        <v>631</v>
      </c>
      <c r="S221" t="s">
        <v>366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Z221">
        <v>16</v>
      </c>
      <c r="AA221" t="s">
        <v>122</v>
      </c>
      <c r="AB221" t="s">
        <v>366</v>
      </c>
      <c r="AC221">
        <v>109</v>
      </c>
      <c r="AD221" t="s">
        <v>235</v>
      </c>
      <c r="AE221">
        <v>480</v>
      </c>
    </row>
    <row r="222" spans="1:31" x14ac:dyDescent="0.3">
      <c r="A222" t="s">
        <v>355</v>
      </c>
      <c r="B222" t="s">
        <v>60</v>
      </c>
      <c r="C222" t="s">
        <v>92</v>
      </c>
      <c r="D222" t="s">
        <v>314</v>
      </c>
      <c r="E222" t="s">
        <v>471</v>
      </c>
      <c r="F222" s="15">
        <v>46202.512337962966</v>
      </c>
      <c r="G222" t="s">
        <v>470</v>
      </c>
      <c r="H222">
        <v>1</v>
      </c>
      <c r="I222" t="s">
        <v>1182</v>
      </c>
      <c r="J222" s="15">
        <v>46203.361828703702</v>
      </c>
      <c r="K222" s="15">
        <v>46212.739201388889</v>
      </c>
      <c r="L222" s="15"/>
      <c r="M222">
        <v>736</v>
      </c>
      <c r="O222" t="s">
        <v>204</v>
      </c>
      <c r="P222" t="s">
        <v>631</v>
      </c>
      <c r="S222" t="s">
        <v>366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AA222" t="s">
        <v>92</v>
      </c>
      <c r="AB222" t="s">
        <v>366</v>
      </c>
      <c r="AC222">
        <v>109</v>
      </c>
      <c r="AD222" t="s">
        <v>239</v>
      </c>
      <c r="AE222">
        <v>736</v>
      </c>
    </row>
    <row r="223" spans="1:31" x14ac:dyDescent="0.3">
      <c r="A223" t="s">
        <v>355</v>
      </c>
      <c r="B223" t="s">
        <v>60</v>
      </c>
      <c r="C223" t="s">
        <v>92</v>
      </c>
      <c r="D223" t="s">
        <v>314</v>
      </c>
      <c r="E223" t="s">
        <v>471</v>
      </c>
      <c r="F223" s="15">
        <v>46202.512337962966</v>
      </c>
      <c r="G223" t="s">
        <v>470</v>
      </c>
      <c r="H223">
        <v>1</v>
      </c>
      <c r="I223" t="s">
        <v>1182</v>
      </c>
      <c r="J223" s="15">
        <v>46203.361828703702</v>
      </c>
      <c r="K223" s="15">
        <v>46212.739201388889</v>
      </c>
      <c r="L223" s="15"/>
      <c r="M223">
        <v>60</v>
      </c>
      <c r="O223" t="s">
        <v>627</v>
      </c>
      <c r="S223" t="s">
        <v>366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92</v>
      </c>
      <c r="AB223" t="s">
        <v>366</v>
      </c>
      <c r="AC223">
        <v>109</v>
      </c>
      <c r="AD223" t="s">
        <v>239</v>
      </c>
      <c r="AE223">
        <v>60</v>
      </c>
    </row>
    <row r="224" spans="1:31" x14ac:dyDescent="0.3">
      <c r="A224" t="s">
        <v>355</v>
      </c>
      <c r="B224" t="s">
        <v>42</v>
      </c>
      <c r="C224" t="s">
        <v>68</v>
      </c>
      <c r="D224" t="s">
        <v>314</v>
      </c>
      <c r="E224" t="s">
        <v>1231</v>
      </c>
      <c r="F224" s="15">
        <v>46227.417442129627</v>
      </c>
      <c r="G224" t="s">
        <v>420</v>
      </c>
      <c r="H224">
        <v>1</v>
      </c>
      <c r="I224" t="s">
        <v>1232</v>
      </c>
      <c r="J224" s="15">
        <v>46230.382638888892</v>
      </c>
      <c r="K224" s="15">
        <v>46231.361111111109</v>
      </c>
      <c r="L224" s="15"/>
      <c r="M224">
        <v>1</v>
      </c>
      <c r="O224" t="s">
        <v>629</v>
      </c>
      <c r="S224" t="s">
        <v>364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67</v>
      </c>
      <c r="AB224" t="s">
        <v>364</v>
      </c>
      <c r="AC224">
        <v>50</v>
      </c>
      <c r="AD224" t="s">
        <v>7</v>
      </c>
    </row>
    <row r="225" spans="1:32" x14ac:dyDescent="0.3">
      <c r="A225" t="s">
        <v>355</v>
      </c>
      <c r="B225" t="s">
        <v>284</v>
      </c>
      <c r="C225" t="s">
        <v>85</v>
      </c>
      <c r="D225" t="s">
        <v>314</v>
      </c>
      <c r="E225" t="s">
        <v>1237</v>
      </c>
      <c r="F225" s="15">
        <v>46238.326192129629</v>
      </c>
      <c r="G225" t="s">
        <v>419</v>
      </c>
      <c r="H225">
        <v>5</v>
      </c>
      <c r="I225" t="s">
        <v>1238</v>
      </c>
      <c r="J225" s="15">
        <v>46238.341504629629</v>
      </c>
      <c r="K225" s="15">
        <v>46239.65625</v>
      </c>
      <c r="L225" s="15"/>
      <c r="M225">
        <v>5</v>
      </c>
      <c r="O225" t="s">
        <v>204</v>
      </c>
      <c r="P225" t="s">
        <v>631</v>
      </c>
      <c r="S225" t="s">
        <v>367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367</v>
      </c>
      <c r="AC225">
        <v>101</v>
      </c>
      <c r="AD225" t="s">
        <v>234</v>
      </c>
      <c r="AE225">
        <v>5</v>
      </c>
      <c r="AF225">
        <v>23.630000000000003</v>
      </c>
    </row>
    <row r="226" spans="1:32" x14ac:dyDescent="0.3">
      <c r="A226" t="s">
        <v>355</v>
      </c>
      <c r="B226" t="s">
        <v>284</v>
      </c>
      <c r="C226" t="s">
        <v>85</v>
      </c>
      <c r="D226" t="s">
        <v>314</v>
      </c>
      <c r="E226" t="s">
        <v>1237</v>
      </c>
      <c r="F226" s="15">
        <v>46238.326192129629</v>
      </c>
      <c r="G226" t="s">
        <v>419</v>
      </c>
      <c r="H226">
        <v>5</v>
      </c>
      <c r="I226" t="s">
        <v>1238</v>
      </c>
      <c r="J226" s="15">
        <v>46238.341504629629</v>
      </c>
      <c r="K226" s="15">
        <v>46239.65625</v>
      </c>
      <c r="L226" s="15"/>
      <c r="M226">
        <v>5</v>
      </c>
      <c r="O226" t="s">
        <v>627</v>
      </c>
      <c r="S226" t="s">
        <v>367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367</v>
      </c>
      <c r="AC226">
        <v>101</v>
      </c>
      <c r="AD226" t="s">
        <v>234</v>
      </c>
      <c r="AE226">
        <v>5</v>
      </c>
    </row>
    <row r="227" spans="1:32" x14ac:dyDescent="0.3">
      <c r="A227" t="s">
        <v>355</v>
      </c>
      <c r="B227" t="s">
        <v>63</v>
      </c>
      <c r="C227" t="s">
        <v>95</v>
      </c>
      <c r="D227" t="s">
        <v>314</v>
      </c>
      <c r="E227" t="s">
        <v>1237</v>
      </c>
      <c r="F227" s="15">
        <v>46238.326192129629</v>
      </c>
      <c r="G227" t="s">
        <v>419</v>
      </c>
      <c r="H227">
        <v>1</v>
      </c>
      <c r="I227" t="s">
        <v>1238</v>
      </c>
      <c r="J227" s="15">
        <v>46238.341504629629</v>
      </c>
      <c r="K227" s="15">
        <v>46239.65625</v>
      </c>
      <c r="L227" s="15"/>
      <c r="M227">
        <v>1</v>
      </c>
      <c r="O227" t="s">
        <v>204</v>
      </c>
      <c r="P227" t="s">
        <v>631</v>
      </c>
      <c r="S227" t="s">
        <v>367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AA227" t="s">
        <v>96</v>
      </c>
      <c r="AB227" t="s">
        <v>367</v>
      </c>
      <c r="AC227">
        <v>101</v>
      </c>
      <c r="AD227" t="s">
        <v>228</v>
      </c>
      <c r="AE227">
        <v>1</v>
      </c>
    </row>
    <row r="228" spans="1:32" x14ac:dyDescent="0.3">
      <c r="A228" t="s">
        <v>355</v>
      </c>
      <c r="B228" t="s">
        <v>63</v>
      </c>
      <c r="C228" t="s">
        <v>95</v>
      </c>
      <c r="D228" t="s">
        <v>314</v>
      </c>
      <c r="E228" t="s">
        <v>1237</v>
      </c>
      <c r="F228" s="15">
        <v>46238.326192129629</v>
      </c>
      <c r="G228" t="s">
        <v>419</v>
      </c>
      <c r="H228">
        <v>1</v>
      </c>
      <c r="I228" t="s">
        <v>1238</v>
      </c>
      <c r="J228" s="15">
        <v>46238.341504629629</v>
      </c>
      <c r="K228" s="15">
        <v>46239.65625</v>
      </c>
      <c r="L228" s="15"/>
      <c r="M228">
        <v>1</v>
      </c>
      <c r="O228" t="s">
        <v>627</v>
      </c>
      <c r="S228" t="s">
        <v>367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AA228" t="s">
        <v>96</v>
      </c>
      <c r="AB228" t="s">
        <v>367</v>
      </c>
      <c r="AC228">
        <v>101</v>
      </c>
      <c r="AD228" t="s">
        <v>228</v>
      </c>
      <c r="AE228">
        <v>1</v>
      </c>
    </row>
    <row r="229" spans="1:32" x14ac:dyDescent="0.3">
      <c r="A229" t="s">
        <v>355</v>
      </c>
      <c r="B229" t="s">
        <v>57</v>
      </c>
      <c r="C229" t="s">
        <v>117</v>
      </c>
      <c r="D229" t="s">
        <v>314</v>
      </c>
      <c r="E229" t="s">
        <v>1237</v>
      </c>
      <c r="F229" s="15">
        <v>46238.326192129629</v>
      </c>
      <c r="G229" t="s">
        <v>419</v>
      </c>
      <c r="H229">
        <v>1</v>
      </c>
      <c r="I229" t="s">
        <v>1238</v>
      </c>
      <c r="J229" s="15">
        <v>46238.341504629629</v>
      </c>
      <c r="K229" s="15">
        <v>46239.65625</v>
      </c>
      <c r="L229" s="15"/>
      <c r="M229">
        <v>1</v>
      </c>
      <c r="O229" t="s">
        <v>204</v>
      </c>
      <c r="P229" t="s">
        <v>631</v>
      </c>
      <c r="S229" t="s">
        <v>367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AA229" t="s">
        <v>127</v>
      </c>
      <c r="AB229" t="s">
        <v>367</v>
      </c>
      <c r="AC229">
        <v>101</v>
      </c>
      <c r="AD229" t="s">
        <v>236</v>
      </c>
      <c r="AE229">
        <v>1</v>
      </c>
    </row>
    <row r="230" spans="1:32" x14ac:dyDescent="0.3">
      <c r="A230" t="s">
        <v>355</v>
      </c>
      <c r="B230" t="s">
        <v>57</v>
      </c>
      <c r="C230" t="s">
        <v>117</v>
      </c>
      <c r="D230" t="s">
        <v>314</v>
      </c>
      <c r="E230" t="s">
        <v>1237</v>
      </c>
      <c r="F230" s="15">
        <v>46238.326192129629</v>
      </c>
      <c r="G230" t="s">
        <v>419</v>
      </c>
      <c r="H230">
        <v>1</v>
      </c>
      <c r="I230" t="s">
        <v>1238</v>
      </c>
      <c r="J230" s="15">
        <v>46238.341504629629</v>
      </c>
      <c r="K230" s="15">
        <v>46239.65625</v>
      </c>
      <c r="L230" s="15"/>
      <c r="M230">
        <v>1</v>
      </c>
      <c r="O230" t="s">
        <v>627</v>
      </c>
      <c r="S230" t="s">
        <v>367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AA230" t="s">
        <v>127</v>
      </c>
      <c r="AB230" t="s">
        <v>367</v>
      </c>
      <c r="AC230">
        <v>101</v>
      </c>
      <c r="AD230" t="s">
        <v>236</v>
      </c>
      <c r="AE230">
        <v>1</v>
      </c>
    </row>
    <row r="231" spans="1:32" x14ac:dyDescent="0.3">
      <c r="A231" t="s">
        <v>355</v>
      </c>
      <c r="B231" t="s">
        <v>63</v>
      </c>
      <c r="C231" t="s">
        <v>95</v>
      </c>
      <c r="D231" t="s">
        <v>314</v>
      </c>
      <c r="E231" t="s">
        <v>1201</v>
      </c>
      <c r="F231" s="15">
        <v>46233.719895833332</v>
      </c>
      <c r="G231" t="s">
        <v>474</v>
      </c>
      <c r="H231">
        <v>108</v>
      </c>
      <c r="I231" t="s">
        <v>1241</v>
      </c>
      <c r="J231" s="15">
        <v>46244.494745370372</v>
      </c>
      <c r="K231" s="15">
        <v>46247.731863425928</v>
      </c>
      <c r="L231" s="15"/>
      <c r="M231">
        <v>108</v>
      </c>
      <c r="O231" t="s">
        <v>204</v>
      </c>
      <c r="P231" t="s">
        <v>631</v>
      </c>
      <c r="S231" t="s">
        <v>365</v>
      </c>
      <c r="T231" t="s">
        <v>382</v>
      </c>
      <c r="U231" t="s">
        <v>242</v>
      </c>
      <c r="V231" t="s">
        <v>7</v>
      </c>
      <c r="W231" t="s">
        <v>7</v>
      </c>
      <c r="X231" t="s">
        <v>7</v>
      </c>
      <c r="AA231" t="s">
        <v>96</v>
      </c>
      <c r="AB231" t="s">
        <v>365</v>
      </c>
      <c r="AC231">
        <v>2200</v>
      </c>
      <c r="AD231" t="s">
        <v>228</v>
      </c>
      <c r="AE231">
        <v>108</v>
      </c>
      <c r="AF231">
        <v>184.68</v>
      </c>
    </row>
    <row r="232" spans="1:32" x14ac:dyDescent="0.3">
      <c r="A232" t="s">
        <v>355</v>
      </c>
      <c r="B232" t="s">
        <v>57</v>
      </c>
      <c r="C232" t="s">
        <v>117</v>
      </c>
      <c r="D232" t="s">
        <v>314</v>
      </c>
      <c r="E232" t="s">
        <v>1201</v>
      </c>
      <c r="F232" s="15">
        <v>46233.719895833332</v>
      </c>
      <c r="G232" t="s">
        <v>474</v>
      </c>
      <c r="H232">
        <v>108</v>
      </c>
      <c r="I232" t="s">
        <v>1241</v>
      </c>
      <c r="J232" s="15">
        <v>46244.494745370372</v>
      </c>
      <c r="K232" s="15">
        <v>46247.731863425928</v>
      </c>
      <c r="L232" s="15"/>
      <c r="M232">
        <v>108</v>
      </c>
      <c r="O232" t="s">
        <v>204</v>
      </c>
      <c r="P232" t="s">
        <v>631</v>
      </c>
      <c r="S232" t="s">
        <v>365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AA232" t="s">
        <v>127</v>
      </c>
      <c r="AB232" t="s">
        <v>365</v>
      </c>
      <c r="AC232">
        <v>2200</v>
      </c>
      <c r="AD232" t="s">
        <v>236</v>
      </c>
      <c r="AE232">
        <v>10.8</v>
      </c>
    </row>
    <row r="233" spans="1:32" x14ac:dyDescent="0.3">
      <c r="A233" t="s">
        <v>355</v>
      </c>
      <c r="B233" t="s">
        <v>63</v>
      </c>
      <c r="C233" t="s">
        <v>95</v>
      </c>
      <c r="D233" t="s">
        <v>314</v>
      </c>
      <c r="E233" t="s">
        <v>1201</v>
      </c>
      <c r="F233" s="15">
        <v>46233.719895833332</v>
      </c>
      <c r="G233" t="s">
        <v>474</v>
      </c>
      <c r="H233">
        <v>12</v>
      </c>
      <c r="I233" t="s">
        <v>1242</v>
      </c>
      <c r="J233" s="15">
        <v>46237.708252314813</v>
      </c>
      <c r="K233" s="15">
        <v>46240.458333333336</v>
      </c>
      <c r="L233" s="15"/>
      <c r="M233">
        <v>12</v>
      </c>
      <c r="O233" t="s">
        <v>204</v>
      </c>
      <c r="P233" t="s">
        <v>631</v>
      </c>
      <c r="S233" t="s">
        <v>365</v>
      </c>
      <c r="T233" t="s">
        <v>382</v>
      </c>
      <c r="U233" t="s">
        <v>242</v>
      </c>
      <c r="V233" t="s">
        <v>7</v>
      </c>
      <c r="W233" t="s">
        <v>7</v>
      </c>
      <c r="X233" t="s">
        <v>7</v>
      </c>
      <c r="AA233" t="s">
        <v>96</v>
      </c>
      <c r="AB233" t="s">
        <v>365</v>
      </c>
      <c r="AC233">
        <v>2200</v>
      </c>
      <c r="AD233" t="s">
        <v>228</v>
      </c>
      <c r="AE233">
        <v>12</v>
      </c>
      <c r="AF233">
        <v>20.52</v>
      </c>
    </row>
    <row r="234" spans="1:32" x14ac:dyDescent="0.3">
      <c r="A234" t="s">
        <v>355</v>
      </c>
      <c r="B234" t="s">
        <v>57</v>
      </c>
      <c r="C234" t="s">
        <v>117</v>
      </c>
      <c r="D234" t="s">
        <v>314</v>
      </c>
      <c r="E234" t="s">
        <v>1201</v>
      </c>
      <c r="F234" s="15">
        <v>46233.719895833332</v>
      </c>
      <c r="G234" t="s">
        <v>474</v>
      </c>
      <c r="H234">
        <v>12</v>
      </c>
      <c r="I234" t="s">
        <v>1242</v>
      </c>
      <c r="J234" s="15">
        <v>46237.708252314813</v>
      </c>
      <c r="K234" s="15">
        <v>46240.458333333336</v>
      </c>
      <c r="L234" s="15"/>
      <c r="M234">
        <v>12</v>
      </c>
      <c r="O234" t="s">
        <v>204</v>
      </c>
      <c r="P234" t="s">
        <v>631</v>
      </c>
      <c r="S234" t="s">
        <v>365</v>
      </c>
      <c r="T234" t="s">
        <v>382</v>
      </c>
      <c r="U234" t="s">
        <v>242</v>
      </c>
      <c r="V234" t="s">
        <v>7</v>
      </c>
      <c r="W234" t="s">
        <v>7</v>
      </c>
      <c r="X234" t="s">
        <v>7</v>
      </c>
      <c r="AA234" t="s">
        <v>127</v>
      </c>
      <c r="AB234" t="s">
        <v>365</v>
      </c>
      <c r="AC234">
        <v>2200</v>
      </c>
      <c r="AD234" t="s">
        <v>236</v>
      </c>
      <c r="AE234">
        <v>1.2</v>
      </c>
    </row>
    <row r="235" spans="1:32" x14ac:dyDescent="0.3">
      <c r="A235" t="s">
        <v>355</v>
      </c>
      <c r="B235" t="s">
        <v>282</v>
      </c>
      <c r="C235" t="s">
        <v>200</v>
      </c>
      <c r="D235" t="s">
        <v>314</v>
      </c>
      <c r="E235" t="s">
        <v>1201</v>
      </c>
      <c r="F235" s="15">
        <v>46233.719895833332</v>
      </c>
      <c r="G235" t="s">
        <v>474</v>
      </c>
      <c r="H235">
        <v>12</v>
      </c>
      <c r="I235" t="s">
        <v>1242</v>
      </c>
      <c r="J235" s="15">
        <v>46237.708252314813</v>
      </c>
      <c r="K235" s="15">
        <v>46240.458333333336</v>
      </c>
      <c r="L235" s="15"/>
      <c r="M235">
        <v>12</v>
      </c>
      <c r="O235" t="s">
        <v>204</v>
      </c>
      <c r="P235" t="s">
        <v>631</v>
      </c>
      <c r="S235" t="s">
        <v>365</v>
      </c>
      <c r="T235" t="s">
        <v>382</v>
      </c>
      <c r="U235" t="s">
        <v>242</v>
      </c>
      <c r="V235" t="s">
        <v>7</v>
      </c>
      <c r="W235" t="s">
        <v>7</v>
      </c>
      <c r="X235" t="s">
        <v>7</v>
      </c>
      <c r="Z235">
        <v>16</v>
      </c>
      <c r="AA235" t="s">
        <v>122</v>
      </c>
      <c r="AB235" t="s">
        <v>365</v>
      </c>
      <c r="AC235">
        <v>2200</v>
      </c>
      <c r="AD235" t="s">
        <v>235</v>
      </c>
      <c r="AE235">
        <v>192</v>
      </c>
    </row>
    <row r="236" spans="1:32" x14ac:dyDescent="0.3">
      <c r="A236" t="s">
        <v>355</v>
      </c>
      <c r="B236" t="s">
        <v>284</v>
      </c>
      <c r="C236" t="s">
        <v>85</v>
      </c>
      <c r="D236" t="s">
        <v>314</v>
      </c>
      <c r="E236" t="s">
        <v>1201</v>
      </c>
      <c r="F236" s="15">
        <v>46233.719895833332</v>
      </c>
      <c r="G236" t="s">
        <v>474</v>
      </c>
      <c r="H236">
        <v>2</v>
      </c>
      <c r="I236" t="s">
        <v>1243</v>
      </c>
      <c r="J236" s="15">
        <v>46234.408483796295</v>
      </c>
      <c r="K236" s="15">
        <v>46238.436805555553</v>
      </c>
      <c r="L236" s="15"/>
      <c r="M236">
        <v>2</v>
      </c>
      <c r="O236" t="s">
        <v>204</v>
      </c>
      <c r="P236" t="s">
        <v>631</v>
      </c>
      <c r="S236" t="s">
        <v>365</v>
      </c>
      <c r="T236" t="s">
        <v>382</v>
      </c>
      <c r="U236" t="s">
        <v>242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365</v>
      </c>
      <c r="AC236">
        <v>2200</v>
      </c>
      <c r="AD236" t="s">
        <v>234</v>
      </c>
      <c r="AE236">
        <v>2</v>
      </c>
    </row>
    <row r="237" spans="1:32" x14ac:dyDescent="0.3">
      <c r="A237" t="s">
        <v>355</v>
      </c>
      <c r="B237" t="s">
        <v>282</v>
      </c>
      <c r="C237" t="s">
        <v>200</v>
      </c>
      <c r="D237" t="s">
        <v>314</v>
      </c>
      <c r="E237" t="s">
        <v>1201</v>
      </c>
      <c r="F237" s="15">
        <v>46233.719895833332</v>
      </c>
      <c r="G237" t="s">
        <v>474</v>
      </c>
      <c r="H237">
        <v>108</v>
      </c>
      <c r="I237" t="s">
        <v>1241</v>
      </c>
      <c r="J237" s="15">
        <v>46244.494745370372</v>
      </c>
      <c r="K237" s="15">
        <v>46247.731863425928</v>
      </c>
      <c r="L237" s="15"/>
      <c r="M237">
        <v>108</v>
      </c>
      <c r="O237" t="s">
        <v>204</v>
      </c>
      <c r="P237" t="s">
        <v>630</v>
      </c>
      <c r="S237" t="s">
        <v>365</v>
      </c>
      <c r="T237" t="s">
        <v>382</v>
      </c>
      <c r="U237" t="s">
        <v>242</v>
      </c>
      <c r="V237" t="s">
        <v>7</v>
      </c>
      <c r="W237" t="s">
        <v>7</v>
      </c>
      <c r="X237" t="s">
        <v>7</v>
      </c>
      <c r="Z237">
        <v>16</v>
      </c>
      <c r="AA237" t="s">
        <v>122</v>
      </c>
      <c r="AB237" t="s">
        <v>365</v>
      </c>
      <c r="AC237">
        <v>2200</v>
      </c>
      <c r="AD237" t="s">
        <v>235</v>
      </c>
      <c r="AE237">
        <v>1728</v>
      </c>
    </row>
    <row r="238" spans="1:32" x14ac:dyDescent="0.3">
      <c r="A238" t="s">
        <v>355</v>
      </c>
      <c r="B238" t="s">
        <v>47</v>
      </c>
      <c r="C238" t="s">
        <v>68</v>
      </c>
      <c r="D238" t="s">
        <v>314</v>
      </c>
      <c r="E238" t="s">
        <v>481</v>
      </c>
      <c r="F238" s="15">
        <v>46211.698680555557</v>
      </c>
      <c r="G238" t="s">
        <v>422</v>
      </c>
      <c r="H238">
        <v>2</v>
      </c>
      <c r="I238" t="s">
        <v>546</v>
      </c>
      <c r="J238" s="15">
        <v>46219.448703703703</v>
      </c>
      <c r="K238" s="15">
        <v>46220.459722222222</v>
      </c>
      <c r="L238" s="15"/>
      <c r="M238">
        <v>2</v>
      </c>
      <c r="O238" t="s">
        <v>204</v>
      </c>
      <c r="P238" t="s">
        <v>630</v>
      </c>
      <c r="S238" t="s">
        <v>366</v>
      </c>
      <c r="T238" t="s">
        <v>382</v>
      </c>
      <c r="U238" t="s">
        <v>242</v>
      </c>
      <c r="V238" t="s">
        <v>355</v>
      </c>
      <c r="W238" t="s">
        <v>382</v>
      </c>
      <c r="X238" t="s">
        <v>242</v>
      </c>
      <c r="Y238">
        <v>0</v>
      </c>
      <c r="AA238" t="s">
        <v>90</v>
      </c>
      <c r="AB238" t="s">
        <v>366</v>
      </c>
      <c r="AC238">
        <v>109</v>
      </c>
      <c r="AD238" t="s">
        <v>221</v>
      </c>
      <c r="AE238">
        <v>1</v>
      </c>
      <c r="AF238">
        <v>1</v>
      </c>
    </row>
    <row r="239" spans="1:32" x14ac:dyDescent="0.3">
      <c r="A239" t="s">
        <v>355</v>
      </c>
      <c r="B239" t="s">
        <v>282</v>
      </c>
      <c r="C239" t="s">
        <v>200</v>
      </c>
      <c r="D239" t="s">
        <v>314</v>
      </c>
      <c r="E239" t="s">
        <v>483</v>
      </c>
      <c r="F239" s="15">
        <v>46217.60359953704</v>
      </c>
      <c r="G239" t="s">
        <v>474</v>
      </c>
      <c r="H239">
        <v>13</v>
      </c>
      <c r="I239" t="s">
        <v>1244</v>
      </c>
      <c r="J239" s="15">
        <v>46237.518055555556</v>
      </c>
      <c r="K239" s="15">
        <v>46239.647916666669</v>
      </c>
      <c r="L239" s="15"/>
      <c r="M239">
        <v>13</v>
      </c>
      <c r="O239" t="s">
        <v>204</v>
      </c>
      <c r="P239" t="s">
        <v>631</v>
      </c>
      <c r="S239" t="s">
        <v>367</v>
      </c>
      <c r="T239" t="s">
        <v>382</v>
      </c>
      <c r="U239" t="s">
        <v>242</v>
      </c>
      <c r="V239" t="s">
        <v>7</v>
      </c>
      <c r="W239" t="s">
        <v>7</v>
      </c>
      <c r="X239" t="s">
        <v>7</v>
      </c>
      <c r="Z239">
        <v>16</v>
      </c>
      <c r="AA239" t="s">
        <v>122</v>
      </c>
      <c r="AB239" t="s">
        <v>367</v>
      </c>
      <c r="AC239">
        <v>101</v>
      </c>
      <c r="AD239" t="s">
        <v>235</v>
      </c>
      <c r="AE239">
        <v>208</v>
      </c>
    </row>
    <row r="240" spans="1:32" x14ac:dyDescent="0.3">
      <c r="A240" t="s">
        <v>355</v>
      </c>
      <c r="B240" t="s">
        <v>57</v>
      </c>
      <c r="C240" t="s">
        <v>117</v>
      </c>
      <c r="D240" t="s">
        <v>314</v>
      </c>
      <c r="E240" t="s">
        <v>964</v>
      </c>
      <c r="F240" s="15">
        <v>46247.424131944441</v>
      </c>
      <c r="G240" t="s">
        <v>415</v>
      </c>
      <c r="H240">
        <v>1</v>
      </c>
      <c r="I240" t="s">
        <v>965</v>
      </c>
      <c r="J240" s="15">
        <v>46247.640277777777</v>
      </c>
      <c r="K240" s="15">
        <v>46253.622916666667</v>
      </c>
      <c r="L240" s="15"/>
      <c r="M240">
        <v>1</v>
      </c>
      <c r="O240" t="s">
        <v>204</v>
      </c>
      <c r="P240" t="s">
        <v>631</v>
      </c>
      <c r="S240" t="s">
        <v>363</v>
      </c>
      <c r="T240" t="s">
        <v>381</v>
      </c>
      <c r="U240" t="s">
        <v>242</v>
      </c>
      <c r="V240" t="s">
        <v>7</v>
      </c>
      <c r="W240" t="s">
        <v>7</v>
      </c>
      <c r="X240" t="s">
        <v>7</v>
      </c>
      <c r="AA240" t="s">
        <v>127</v>
      </c>
      <c r="AB240" t="s">
        <v>363</v>
      </c>
      <c r="AC240">
        <v>2100</v>
      </c>
      <c r="AD240" t="s">
        <v>236</v>
      </c>
      <c r="AE240">
        <v>1</v>
      </c>
      <c r="AF240">
        <v>95.4</v>
      </c>
    </row>
    <row r="241" spans="1:32" x14ac:dyDescent="0.3">
      <c r="A241" t="s">
        <v>355</v>
      </c>
      <c r="B241" t="s">
        <v>57</v>
      </c>
      <c r="C241" t="s">
        <v>117</v>
      </c>
      <c r="D241" t="s">
        <v>314</v>
      </c>
      <c r="E241" t="s">
        <v>962</v>
      </c>
      <c r="F241" s="15">
        <v>46241.653622685182</v>
      </c>
      <c r="G241" t="s">
        <v>415</v>
      </c>
      <c r="H241">
        <v>1</v>
      </c>
      <c r="I241" t="s">
        <v>963</v>
      </c>
      <c r="J241" s="15">
        <v>46247.673611111109</v>
      </c>
      <c r="K241" s="15">
        <v>46253.618055555555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127</v>
      </c>
      <c r="AB241" t="s">
        <v>363</v>
      </c>
      <c r="AC241">
        <v>2100</v>
      </c>
      <c r="AD241" t="s">
        <v>236</v>
      </c>
      <c r="AE241">
        <v>1</v>
      </c>
    </row>
    <row r="242" spans="1:32" x14ac:dyDescent="0.3">
      <c r="A242" t="s">
        <v>355</v>
      </c>
      <c r="B242" t="s">
        <v>57</v>
      </c>
      <c r="C242" t="s">
        <v>117</v>
      </c>
      <c r="D242" t="s">
        <v>314</v>
      </c>
      <c r="E242" t="s">
        <v>966</v>
      </c>
      <c r="F242" s="15">
        <v>46238.350578703707</v>
      </c>
      <c r="G242" t="s">
        <v>415</v>
      </c>
      <c r="H242">
        <v>1</v>
      </c>
      <c r="I242" t="s">
        <v>967</v>
      </c>
      <c r="J242" s="15">
        <v>46238.650694444441</v>
      </c>
      <c r="K242" s="15">
        <v>46241.494444444441</v>
      </c>
      <c r="L242" s="15"/>
      <c r="M242">
        <v>1</v>
      </c>
      <c r="O242" t="s">
        <v>204</v>
      </c>
      <c r="P242" t="s">
        <v>631</v>
      </c>
      <c r="S242" t="s">
        <v>363</v>
      </c>
      <c r="T242" t="s">
        <v>381</v>
      </c>
      <c r="U242" t="s">
        <v>242</v>
      </c>
      <c r="V242" t="s">
        <v>7</v>
      </c>
      <c r="W242" t="s">
        <v>7</v>
      </c>
      <c r="X242" t="s">
        <v>7</v>
      </c>
      <c r="AA242" t="s">
        <v>127</v>
      </c>
      <c r="AB242" t="s">
        <v>363</v>
      </c>
      <c r="AC242">
        <v>2100</v>
      </c>
      <c r="AD242" t="s">
        <v>236</v>
      </c>
      <c r="AE242">
        <v>1</v>
      </c>
      <c r="AF242">
        <v>22.6</v>
      </c>
    </row>
    <row r="243" spans="1:32" x14ac:dyDescent="0.3">
      <c r="A243" t="s">
        <v>355</v>
      </c>
      <c r="B243" t="s">
        <v>282</v>
      </c>
      <c r="C243" t="s">
        <v>195</v>
      </c>
      <c r="D243" t="s">
        <v>314</v>
      </c>
      <c r="E243" t="s">
        <v>964</v>
      </c>
      <c r="F243" s="15">
        <v>46247.424131944441</v>
      </c>
      <c r="G243" t="s">
        <v>415</v>
      </c>
      <c r="H243">
        <v>557</v>
      </c>
      <c r="I243" t="s">
        <v>965</v>
      </c>
      <c r="J243" s="15">
        <v>46247.640277777777</v>
      </c>
      <c r="K243" s="15">
        <v>46253.622916666667</v>
      </c>
      <c r="L243" s="15"/>
      <c r="M243">
        <v>557</v>
      </c>
      <c r="O243" t="s">
        <v>204</v>
      </c>
      <c r="P243" t="s">
        <v>630</v>
      </c>
      <c r="S243" t="s">
        <v>363</v>
      </c>
      <c r="T243" t="s">
        <v>381</v>
      </c>
      <c r="U243" t="s">
        <v>242</v>
      </c>
      <c r="V243" t="s">
        <v>7</v>
      </c>
      <c r="W243" t="s">
        <v>7</v>
      </c>
      <c r="X243" t="s">
        <v>7</v>
      </c>
      <c r="Z243">
        <v>1</v>
      </c>
      <c r="AA243" t="s">
        <v>122</v>
      </c>
      <c r="AB243" t="s">
        <v>363</v>
      </c>
      <c r="AC243">
        <v>2100</v>
      </c>
      <c r="AD243" t="s">
        <v>235</v>
      </c>
      <c r="AE243">
        <v>557</v>
      </c>
    </row>
    <row r="244" spans="1:32" x14ac:dyDescent="0.3">
      <c r="A244" t="s">
        <v>355</v>
      </c>
      <c r="B244" t="s">
        <v>282</v>
      </c>
      <c r="C244" t="s">
        <v>195</v>
      </c>
      <c r="D244" t="s">
        <v>314</v>
      </c>
      <c r="E244" t="s">
        <v>962</v>
      </c>
      <c r="F244" s="15">
        <v>46241.653622685182</v>
      </c>
      <c r="G244" t="s">
        <v>415</v>
      </c>
      <c r="H244">
        <v>393</v>
      </c>
      <c r="I244" t="s">
        <v>963</v>
      </c>
      <c r="J244" s="15">
        <v>46247.673611111109</v>
      </c>
      <c r="K244" s="15">
        <v>46253.618055555555</v>
      </c>
      <c r="L244" s="15"/>
      <c r="M244">
        <v>393</v>
      </c>
      <c r="O244" t="s">
        <v>204</v>
      </c>
      <c r="P244" t="s">
        <v>630</v>
      </c>
      <c r="S244" t="s">
        <v>363</v>
      </c>
      <c r="T244" t="s">
        <v>381</v>
      </c>
      <c r="U244" t="s">
        <v>242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363</v>
      </c>
      <c r="AC244">
        <v>2100</v>
      </c>
      <c r="AD244" t="s">
        <v>235</v>
      </c>
      <c r="AE244">
        <v>393</v>
      </c>
    </row>
    <row r="245" spans="1:32" x14ac:dyDescent="0.3">
      <c r="A245" t="s">
        <v>355</v>
      </c>
      <c r="B245" t="s">
        <v>282</v>
      </c>
      <c r="C245" t="s">
        <v>195</v>
      </c>
      <c r="D245" t="s">
        <v>314</v>
      </c>
      <c r="E245" t="s">
        <v>966</v>
      </c>
      <c r="F245" s="15">
        <v>46238.350578703707</v>
      </c>
      <c r="G245" t="s">
        <v>415</v>
      </c>
      <c r="H245">
        <v>224</v>
      </c>
      <c r="I245" t="s">
        <v>967</v>
      </c>
      <c r="J245" s="15">
        <v>46238.650694444441</v>
      </c>
      <c r="K245" s="15">
        <v>46241.494444444441</v>
      </c>
      <c r="L245" s="15"/>
      <c r="M245">
        <v>224</v>
      </c>
      <c r="O245" t="s">
        <v>204</v>
      </c>
      <c r="P245" t="s">
        <v>631</v>
      </c>
      <c r="S245" t="s">
        <v>363</v>
      </c>
      <c r="T245" t="s">
        <v>381</v>
      </c>
      <c r="U245" t="s">
        <v>242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363</v>
      </c>
      <c r="AC245">
        <v>2100</v>
      </c>
      <c r="AD245" t="s">
        <v>235</v>
      </c>
      <c r="AE245">
        <v>224</v>
      </c>
    </row>
    <row r="246" spans="1:32" x14ac:dyDescent="0.3">
      <c r="A246" t="s">
        <v>355</v>
      </c>
      <c r="B246" t="s">
        <v>63</v>
      </c>
      <c r="C246" t="s">
        <v>95</v>
      </c>
      <c r="D246" t="s">
        <v>314</v>
      </c>
      <c r="E246" t="s">
        <v>964</v>
      </c>
      <c r="F246" s="15">
        <v>46247.424131944441</v>
      </c>
      <c r="G246" t="s">
        <v>415</v>
      </c>
      <c r="H246">
        <v>1</v>
      </c>
      <c r="I246" t="s">
        <v>965</v>
      </c>
      <c r="J246" s="15">
        <v>46247.640277777777</v>
      </c>
      <c r="K246" s="15">
        <v>46253.622916666667</v>
      </c>
      <c r="L246" s="15"/>
      <c r="M246">
        <v>1</v>
      </c>
      <c r="O246" t="s">
        <v>204</v>
      </c>
      <c r="P246" t="s">
        <v>631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AA246" t="s">
        <v>96</v>
      </c>
      <c r="AB246" t="s">
        <v>363</v>
      </c>
      <c r="AC246">
        <v>2100</v>
      </c>
      <c r="AD246" t="s">
        <v>228</v>
      </c>
      <c r="AE246">
        <v>1</v>
      </c>
    </row>
    <row r="247" spans="1:32" x14ac:dyDescent="0.3">
      <c r="A247" t="s">
        <v>355</v>
      </c>
      <c r="B247" t="s">
        <v>63</v>
      </c>
      <c r="C247" t="s">
        <v>95</v>
      </c>
      <c r="D247" t="s">
        <v>314</v>
      </c>
      <c r="E247" t="s">
        <v>962</v>
      </c>
      <c r="F247" s="15">
        <v>46241.653622685182</v>
      </c>
      <c r="G247" t="s">
        <v>415</v>
      </c>
      <c r="H247">
        <v>1</v>
      </c>
      <c r="I247" t="s">
        <v>963</v>
      </c>
      <c r="J247" s="15">
        <v>46247.673611111109</v>
      </c>
      <c r="K247" s="15">
        <v>46253.618055555555</v>
      </c>
      <c r="L247" s="15"/>
      <c r="M247">
        <v>1</v>
      </c>
      <c r="O247" t="s">
        <v>204</v>
      </c>
      <c r="P247" t="s">
        <v>631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AA247" t="s">
        <v>96</v>
      </c>
      <c r="AB247" t="s">
        <v>363</v>
      </c>
      <c r="AC247">
        <v>2100</v>
      </c>
      <c r="AD247" t="s">
        <v>228</v>
      </c>
      <c r="AE247">
        <v>1</v>
      </c>
    </row>
    <row r="248" spans="1:32" x14ac:dyDescent="0.3">
      <c r="A248" t="s">
        <v>355</v>
      </c>
      <c r="B248" t="s">
        <v>63</v>
      </c>
      <c r="C248" t="s">
        <v>95</v>
      </c>
      <c r="D248" t="s">
        <v>314</v>
      </c>
      <c r="E248" t="s">
        <v>966</v>
      </c>
      <c r="F248" s="15">
        <v>46238.350578703707</v>
      </c>
      <c r="G248" t="s">
        <v>415</v>
      </c>
      <c r="H248">
        <v>1</v>
      </c>
      <c r="I248" t="s">
        <v>967</v>
      </c>
      <c r="J248" s="15">
        <v>46238.650694444441</v>
      </c>
      <c r="K248" s="15">
        <v>46241.494444444441</v>
      </c>
      <c r="L248" s="15"/>
      <c r="M248">
        <v>1</v>
      </c>
      <c r="O248" t="s">
        <v>204</v>
      </c>
      <c r="P248" t="s">
        <v>631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AA248" t="s">
        <v>96</v>
      </c>
      <c r="AB248" t="s">
        <v>363</v>
      </c>
      <c r="AC248">
        <v>2100</v>
      </c>
      <c r="AD248" t="s">
        <v>228</v>
      </c>
      <c r="AE248">
        <v>1</v>
      </c>
    </row>
    <row r="249" spans="1:32" x14ac:dyDescent="0.3">
      <c r="A249" t="s">
        <v>355</v>
      </c>
      <c r="B249" t="s">
        <v>45</v>
      </c>
      <c r="C249" t="s">
        <v>68</v>
      </c>
      <c r="D249" t="s">
        <v>314</v>
      </c>
      <c r="E249" t="s">
        <v>1009</v>
      </c>
      <c r="F249" s="15">
        <v>46234.569490740738</v>
      </c>
      <c r="G249" t="s">
        <v>413</v>
      </c>
      <c r="H249">
        <v>5</v>
      </c>
      <c r="I249" t="s">
        <v>1010</v>
      </c>
      <c r="J249" s="15">
        <v>46234.710416666669</v>
      </c>
      <c r="K249" s="15">
        <v>46239.541666666664</v>
      </c>
      <c r="L249" s="15"/>
      <c r="M249">
        <v>5</v>
      </c>
      <c r="O249" t="s">
        <v>204</v>
      </c>
      <c r="P249" t="s">
        <v>630</v>
      </c>
      <c r="S249" t="s">
        <v>363</v>
      </c>
      <c r="T249" t="s">
        <v>381</v>
      </c>
      <c r="U249" t="s">
        <v>242</v>
      </c>
      <c r="V249" t="s">
        <v>355</v>
      </c>
      <c r="W249" t="s">
        <v>382</v>
      </c>
      <c r="X249" t="s">
        <v>242</v>
      </c>
      <c r="Y249">
        <v>103</v>
      </c>
      <c r="AA249" t="s">
        <v>67</v>
      </c>
      <c r="AB249" t="s">
        <v>363</v>
      </c>
      <c r="AC249">
        <v>2100</v>
      </c>
      <c r="AD249" t="s">
        <v>220</v>
      </c>
      <c r="AE249">
        <v>1</v>
      </c>
      <c r="AF249">
        <v>1</v>
      </c>
    </row>
    <row r="250" spans="1:32" x14ac:dyDescent="0.3">
      <c r="A250" t="s">
        <v>355</v>
      </c>
      <c r="B250" t="s">
        <v>45</v>
      </c>
      <c r="C250" t="s">
        <v>68</v>
      </c>
      <c r="D250" t="s">
        <v>314</v>
      </c>
      <c r="E250" t="s">
        <v>1011</v>
      </c>
      <c r="F250" s="15">
        <v>46233.473078703704</v>
      </c>
      <c r="G250" t="s">
        <v>413</v>
      </c>
      <c r="H250">
        <v>3</v>
      </c>
      <c r="I250" t="s">
        <v>1012</v>
      </c>
      <c r="J250" s="15">
        <v>46233.640972222223</v>
      </c>
      <c r="K250" s="15">
        <v>46237.458333333336</v>
      </c>
      <c r="L250" s="15"/>
      <c r="M250">
        <v>3</v>
      </c>
      <c r="O250" t="s">
        <v>204</v>
      </c>
      <c r="P250" t="s">
        <v>631</v>
      </c>
      <c r="S250" t="s">
        <v>363</v>
      </c>
      <c r="T250" t="s">
        <v>381</v>
      </c>
      <c r="U250" t="s">
        <v>242</v>
      </c>
      <c r="V250" t="s">
        <v>355</v>
      </c>
      <c r="W250" t="s">
        <v>382</v>
      </c>
      <c r="X250" t="s">
        <v>242</v>
      </c>
      <c r="Y250">
        <v>103</v>
      </c>
      <c r="AA250" t="s">
        <v>67</v>
      </c>
      <c r="AB250" t="s">
        <v>363</v>
      </c>
      <c r="AC250">
        <v>2100</v>
      </c>
      <c r="AD250" t="s">
        <v>220</v>
      </c>
      <c r="AE250">
        <v>1</v>
      </c>
      <c r="AF250">
        <v>1</v>
      </c>
    </row>
    <row r="251" spans="1:32" x14ac:dyDescent="0.3">
      <c r="A251" t="s">
        <v>355</v>
      </c>
      <c r="B251" t="s">
        <v>45</v>
      </c>
      <c r="C251" t="s">
        <v>68</v>
      </c>
      <c r="D251" t="s">
        <v>314</v>
      </c>
      <c r="E251" t="s">
        <v>1013</v>
      </c>
      <c r="F251" s="15">
        <v>46233.472222222219</v>
      </c>
      <c r="G251" t="s">
        <v>413</v>
      </c>
      <c r="H251">
        <v>2</v>
      </c>
      <c r="I251" t="s">
        <v>1012</v>
      </c>
      <c r="J251" s="15">
        <v>46233.640972222223</v>
      </c>
      <c r="K251" s="15">
        <v>46237.458333333336</v>
      </c>
      <c r="L251" s="15"/>
      <c r="M251">
        <v>2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355</v>
      </c>
      <c r="W251" t="s">
        <v>382</v>
      </c>
      <c r="X251" t="s">
        <v>242</v>
      </c>
      <c r="AA251" t="s">
        <v>67</v>
      </c>
      <c r="AB251" t="s">
        <v>363</v>
      </c>
      <c r="AC251">
        <v>2100</v>
      </c>
      <c r="AD251" t="s">
        <v>220</v>
      </c>
      <c r="AE251">
        <v>1</v>
      </c>
    </row>
    <row r="252" spans="1:32" x14ac:dyDescent="0.3">
      <c r="A252" t="s">
        <v>355</v>
      </c>
      <c r="B252" t="s">
        <v>45</v>
      </c>
      <c r="C252" t="s">
        <v>68</v>
      </c>
      <c r="D252" t="s">
        <v>314</v>
      </c>
      <c r="E252" t="s">
        <v>1014</v>
      </c>
      <c r="F252" s="15">
        <v>46233.471770833334</v>
      </c>
      <c r="G252" t="s">
        <v>413</v>
      </c>
      <c r="H252">
        <v>3</v>
      </c>
      <c r="I252" t="s">
        <v>1012</v>
      </c>
      <c r="J252" s="15">
        <v>46233.640972222223</v>
      </c>
      <c r="K252" s="15">
        <v>46237.458333333336</v>
      </c>
      <c r="L252" s="15"/>
      <c r="M252">
        <v>3</v>
      </c>
      <c r="O252" t="s">
        <v>204</v>
      </c>
      <c r="P252" t="s">
        <v>631</v>
      </c>
      <c r="S252" t="s">
        <v>363</v>
      </c>
      <c r="T252" t="s">
        <v>381</v>
      </c>
      <c r="U252" t="s">
        <v>242</v>
      </c>
      <c r="V252" t="s">
        <v>355</v>
      </c>
      <c r="W252" t="s">
        <v>382</v>
      </c>
      <c r="X252" t="s">
        <v>242</v>
      </c>
      <c r="AA252" t="s">
        <v>67</v>
      </c>
      <c r="AB252" t="s">
        <v>363</v>
      </c>
      <c r="AC252">
        <v>2100</v>
      </c>
      <c r="AD252" t="s">
        <v>220</v>
      </c>
      <c r="AE252">
        <v>1</v>
      </c>
    </row>
    <row r="253" spans="1:32" x14ac:dyDescent="0.3">
      <c r="A253" t="s">
        <v>355</v>
      </c>
      <c r="B253" t="s">
        <v>282</v>
      </c>
      <c r="C253" t="s">
        <v>200</v>
      </c>
      <c r="D253" t="s">
        <v>314</v>
      </c>
      <c r="E253" t="s">
        <v>970</v>
      </c>
      <c r="F253" s="15">
        <v>46239.427071759259</v>
      </c>
      <c r="G253" t="s">
        <v>420</v>
      </c>
      <c r="H253">
        <v>1</v>
      </c>
      <c r="I253" t="s">
        <v>971</v>
      </c>
      <c r="J253" s="15">
        <v>46240.368750000001</v>
      </c>
      <c r="K253" s="15">
        <v>46246.47152777778</v>
      </c>
      <c r="L253" s="15"/>
      <c r="M253">
        <v>1</v>
      </c>
      <c r="O253" t="s">
        <v>204</v>
      </c>
      <c r="P253" t="s">
        <v>630</v>
      </c>
      <c r="S253" t="s">
        <v>363</v>
      </c>
      <c r="T253" t="s">
        <v>381</v>
      </c>
      <c r="U253" t="s">
        <v>242</v>
      </c>
      <c r="V253" t="s">
        <v>7</v>
      </c>
      <c r="W253" t="s">
        <v>7</v>
      </c>
      <c r="X253" t="s">
        <v>7</v>
      </c>
      <c r="Z253">
        <v>16</v>
      </c>
      <c r="AA253" t="s">
        <v>122</v>
      </c>
      <c r="AB253" t="s">
        <v>363</v>
      </c>
      <c r="AC253">
        <v>2100</v>
      </c>
      <c r="AD253" t="s">
        <v>235</v>
      </c>
      <c r="AE253">
        <v>16</v>
      </c>
      <c r="AF253">
        <v>65.25</v>
      </c>
    </row>
    <row r="254" spans="1:32" x14ac:dyDescent="0.3">
      <c r="A254" t="s">
        <v>355</v>
      </c>
      <c r="B254" t="s">
        <v>282</v>
      </c>
      <c r="C254" t="s">
        <v>200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9</v>
      </c>
      <c r="I254" t="s">
        <v>971</v>
      </c>
      <c r="J254" s="15">
        <v>46240.368750000001</v>
      </c>
      <c r="K254" s="15">
        <v>46246.47152777778</v>
      </c>
      <c r="L254" s="15"/>
      <c r="M254">
        <v>9</v>
      </c>
      <c r="O254" t="s">
        <v>627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Z254">
        <v>16</v>
      </c>
      <c r="AA254" t="s">
        <v>122</v>
      </c>
      <c r="AB254" t="s">
        <v>363</v>
      </c>
      <c r="AC254">
        <v>2100</v>
      </c>
      <c r="AD254" t="s">
        <v>235</v>
      </c>
      <c r="AE254">
        <v>144</v>
      </c>
    </row>
    <row r="255" spans="1:32" x14ac:dyDescent="0.3">
      <c r="A255" t="s">
        <v>355</v>
      </c>
      <c r="B255" t="s">
        <v>282</v>
      </c>
      <c r="C255" t="s">
        <v>200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25</v>
      </c>
      <c r="I255" t="s">
        <v>971</v>
      </c>
      <c r="J255" s="15">
        <v>46240.368750000001</v>
      </c>
      <c r="K255" s="15">
        <v>46246.47152777778</v>
      </c>
      <c r="L255" s="15"/>
      <c r="M255">
        <v>25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Z255">
        <v>16</v>
      </c>
      <c r="AA255" t="s">
        <v>122</v>
      </c>
      <c r="AB255" t="s">
        <v>363</v>
      </c>
      <c r="AC255">
        <v>2100</v>
      </c>
      <c r="AD255" t="s">
        <v>235</v>
      </c>
      <c r="AE255">
        <v>400</v>
      </c>
    </row>
    <row r="256" spans="1:32" x14ac:dyDescent="0.3">
      <c r="A256" t="s">
        <v>355</v>
      </c>
      <c r="B256" t="s">
        <v>282</v>
      </c>
      <c r="C256" t="s">
        <v>200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1</v>
      </c>
      <c r="I256" t="s">
        <v>971</v>
      </c>
      <c r="J256" s="15">
        <v>46240.368750000001</v>
      </c>
      <c r="K256" s="15">
        <v>46246.47152777778</v>
      </c>
      <c r="L256" s="15"/>
      <c r="M256">
        <v>1</v>
      </c>
      <c r="O256" t="s">
        <v>627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Z256">
        <v>16</v>
      </c>
      <c r="AA256" t="s">
        <v>122</v>
      </c>
      <c r="AB256" t="s">
        <v>363</v>
      </c>
      <c r="AC256">
        <v>2100</v>
      </c>
      <c r="AD256" t="s">
        <v>235</v>
      </c>
      <c r="AE256">
        <v>16</v>
      </c>
    </row>
    <row r="257" spans="1:32" x14ac:dyDescent="0.3">
      <c r="A257" t="s">
        <v>355</v>
      </c>
      <c r="B257" t="s">
        <v>282</v>
      </c>
      <c r="C257" t="s">
        <v>200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2</v>
      </c>
      <c r="I257" t="s">
        <v>971</v>
      </c>
      <c r="J257" s="15">
        <v>46240.368750000001</v>
      </c>
      <c r="K257" s="15">
        <v>46246.47152777778</v>
      </c>
      <c r="L257" s="15"/>
      <c r="M257">
        <v>2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Z257">
        <v>16</v>
      </c>
      <c r="AA257" t="s">
        <v>122</v>
      </c>
      <c r="AB257" t="s">
        <v>363</v>
      </c>
      <c r="AC257">
        <v>2100</v>
      </c>
      <c r="AD257" t="s">
        <v>235</v>
      </c>
      <c r="AE257">
        <v>32</v>
      </c>
    </row>
    <row r="258" spans="1:32" x14ac:dyDescent="0.3">
      <c r="A258" t="s">
        <v>355</v>
      </c>
      <c r="B258" t="s">
        <v>63</v>
      </c>
      <c r="C258" t="s">
        <v>95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9</v>
      </c>
      <c r="I258" t="s">
        <v>971</v>
      </c>
      <c r="J258" s="15">
        <v>46240.368750000001</v>
      </c>
      <c r="K258" s="15">
        <v>46246.47152777778</v>
      </c>
      <c r="L258" s="15"/>
      <c r="M258">
        <v>9</v>
      </c>
      <c r="O258" t="s">
        <v>204</v>
      </c>
      <c r="P258" t="s">
        <v>631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AA258" t="s">
        <v>96</v>
      </c>
      <c r="AB258" t="s">
        <v>363</v>
      </c>
      <c r="AC258">
        <v>2100</v>
      </c>
      <c r="AD258" t="s">
        <v>228</v>
      </c>
      <c r="AE258">
        <v>9</v>
      </c>
    </row>
    <row r="259" spans="1:32" x14ac:dyDescent="0.3">
      <c r="A259" t="s">
        <v>355</v>
      </c>
      <c r="B259" t="s">
        <v>63</v>
      </c>
      <c r="C259" t="s">
        <v>95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25</v>
      </c>
      <c r="I259" t="s">
        <v>971</v>
      </c>
      <c r="J259" s="15">
        <v>46240.368750000001</v>
      </c>
      <c r="K259" s="15">
        <v>46246.47152777778</v>
      </c>
      <c r="L259" s="15"/>
      <c r="M259">
        <v>25</v>
      </c>
      <c r="O259" t="s">
        <v>627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96</v>
      </c>
      <c r="AB259" t="s">
        <v>363</v>
      </c>
      <c r="AC259">
        <v>2100</v>
      </c>
      <c r="AD259" t="s">
        <v>228</v>
      </c>
      <c r="AE259">
        <v>25</v>
      </c>
    </row>
    <row r="260" spans="1:32" x14ac:dyDescent="0.3">
      <c r="A260" t="s">
        <v>355</v>
      </c>
      <c r="B260" t="s">
        <v>63</v>
      </c>
      <c r="C260" t="s">
        <v>95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1</v>
      </c>
      <c r="I260" t="s">
        <v>971</v>
      </c>
      <c r="J260" s="15">
        <v>46240.368750000001</v>
      </c>
      <c r="K260" s="15">
        <v>46246.47152777778</v>
      </c>
      <c r="L260" s="15"/>
      <c r="M260">
        <v>1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96</v>
      </c>
      <c r="AB260" t="s">
        <v>363</v>
      </c>
      <c r="AC260">
        <v>2100</v>
      </c>
      <c r="AD260" t="s">
        <v>228</v>
      </c>
      <c r="AE260">
        <v>1</v>
      </c>
    </row>
    <row r="261" spans="1:32" x14ac:dyDescent="0.3">
      <c r="A261" t="s">
        <v>355</v>
      </c>
      <c r="B261" t="s">
        <v>63</v>
      </c>
      <c r="C261" t="s">
        <v>95</v>
      </c>
      <c r="D261" t="s">
        <v>314</v>
      </c>
      <c r="E261" t="s">
        <v>970</v>
      </c>
      <c r="F261" s="15">
        <v>46239.427071759259</v>
      </c>
      <c r="G261" t="s">
        <v>420</v>
      </c>
      <c r="H261">
        <v>2</v>
      </c>
      <c r="I261" t="s">
        <v>971</v>
      </c>
      <c r="J261" s="15">
        <v>46240.368750000001</v>
      </c>
      <c r="K261" s="15">
        <v>46246.47152777778</v>
      </c>
      <c r="L261" s="15"/>
      <c r="M261">
        <v>2</v>
      </c>
      <c r="O261" t="s">
        <v>627</v>
      </c>
      <c r="S261" t="s">
        <v>363</v>
      </c>
      <c r="T261" t="s">
        <v>381</v>
      </c>
      <c r="U261" t="s">
        <v>242</v>
      </c>
      <c r="V261" t="s">
        <v>7</v>
      </c>
      <c r="W261" t="s">
        <v>7</v>
      </c>
      <c r="X261" t="s">
        <v>7</v>
      </c>
      <c r="AA261" t="s">
        <v>96</v>
      </c>
      <c r="AB261" t="s">
        <v>363</v>
      </c>
      <c r="AC261">
        <v>2100</v>
      </c>
      <c r="AD261" t="s">
        <v>228</v>
      </c>
      <c r="AE261">
        <v>2</v>
      </c>
    </row>
    <row r="262" spans="1:32" x14ac:dyDescent="0.3">
      <c r="A262" t="s">
        <v>355</v>
      </c>
      <c r="B262" t="s">
        <v>63</v>
      </c>
      <c r="C262" t="s">
        <v>95</v>
      </c>
      <c r="D262" t="s">
        <v>314</v>
      </c>
      <c r="E262" t="s">
        <v>970</v>
      </c>
      <c r="F262" s="15">
        <v>46239.427071759259</v>
      </c>
      <c r="G262" t="s">
        <v>420</v>
      </c>
      <c r="H262">
        <v>1</v>
      </c>
      <c r="I262" t="s">
        <v>971</v>
      </c>
      <c r="J262" s="15">
        <v>46240.368750000001</v>
      </c>
      <c r="K262" s="15">
        <v>46246.47152777778</v>
      </c>
      <c r="L262" s="15"/>
      <c r="M262">
        <v>1</v>
      </c>
      <c r="O262" t="s">
        <v>627</v>
      </c>
      <c r="S262" t="s">
        <v>363</v>
      </c>
      <c r="T262" t="s">
        <v>381</v>
      </c>
      <c r="U262" t="s">
        <v>242</v>
      </c>
      <c r="V262" t="s">
        <v>7</v>
      </c>
      <c r="W262" t="s">
        <v>7</v>
      </c>
      <c r="X262" t="s">
        <v>7</v>
      </c>
      <c r="AA262" t="s">
        <v>96</v>
      </c>
      <c r="AB262" t="s">
        <v>363</v>
      </c>
      <c r="AC262">
        <v>2100</v>
      </c>
      <c r="AD262" t="s">
        <v>228</v>
      </c>
      <c r="AE262">
        <v>1</v>
      </c>
    </row>
    <row r="263" spans="1:32" x14ac:dyDescent="0.3">
      <c r="A263" t="s">
        <v>355</v>
      </c>
      <c r="B263" t="s">
        <v>57</v>
      </c>
      <c r="C263" t="s">
        <v>117</v>
      </c>
      <c r="D263" t="s">
        <v>314</v>
      </c>
      <c r="E263" t="s">
        <v>970</v>
      </c>
      <c r="F263" s="15">
        <v>46239.427071759259</v>
      </c>
      <c r="G263" t="s">
        <v>420</v>
      </c>
      <c r="H263">
        <v>9</v>
      </c>
      <c r="I263" t="s">
        <v>971</v>
      </c>
      <c r="J263" s="15">
        <v>46240.368750000001</v>
      </c>
      <c r="K263" s="15">
        <v>46246.47152777778</v>
      </c>
      <c r="L263" s="15"/>
      <c r="M263">
        <v>9</v>
      </c>
      <c r="O263" t="s">
        <v>204</v>
      </c>
      <c r="P263" t="s">
        <v>631</v>
      </c>
      <c r="S263" t="s">
        <v>363</v>
      </c>
      <c r="T263" t="s">
        <v>381</v>
      </c>
      <c r="U263" t="s">
        <v>242</v>
      </c>
      <c r="V263" t="s">
        <v>7</v>
      </c>
      <c r="W263" t="s">
        <v>7</v>
      </c>
      <c r="X263" t="s">
        <v>7</v>
      </c>
      <c r="AA263" t="s">
        <v>127</v>
      </c>
      <c r="AB263" t="s">
        <v>363</v>
      </c>
      <c r="AC263">
        <v>2100</v>
      </c>
      <c r="AD263" t="s">
        <v>236</v>
      </c>
      <c r="AE263">
        <v>1</v>
      </c>
    </row>
    <row r="264" spans="1:32" x14ac:dyDescent="0.3">
      <c r="A264" t="s">
        <v>355</v>
      </c>
      <c r="B264" t="s">
        <v>57</v>
      </c>
      <c r="C264" t="s">
        <v>117</v>
      </c>
      <c r="D264" t="s">
        <v>314</v>
      </c>
      <c r="E264" t="s">
        <v>970</v>
      </c>
      <c r="F264" s="15">
        <v>46239.427071759259</v>
      </c>
      <c r="G264" t="s">
        <v>420</v>
      </c>
      <c r="H264">
        <v>25</v>
      </c>
      <c r="I264" t="s">
        <v>971</v>
      </c>
      <c r="J264" s="15">
        <v>46240.368750000001</v>
      </c>
      <c r="K264" s="15">
        <v>46246.47152777778</v>
      </c>
      <c r="L264" s="15"/>
      <c r="M264">
        <v>25</v>
      </c>
      <c r="O264" t="s">
        <v>627</v>
      </c>
      <c r="S264" t="s">
        <v>363</v>
      </c>
      <c r="T264" t="s">
        <v>381</v>
      </c>
      <c r="U264" t="s">
        <v>242</v>
      </c>
      <c r="V264" t="s">
        <v>7</v>
      </c>
      <c r="W264" t="s">
        <v>7</v>
      </c>
      <c r="X264" t="s">
        <v>7</v>
      </c>
      <c r="AA264" t="s">
        <v>127</v>
      </c>
      <c r="AB264" t="s">
        <v>363</v>
      </c>
      <c r="AC264">
        <v>2100</v>
      </c>
      <c r="AD264" t="s">
        <v>236</v>
      </c>
      <c r="AE264">
        <v>2.5</v>
      </c>
    </row>
    <row r="265" spans="1:32" x14ac:dyDescent="0.3">
      <c r="A265" t="s">
        <v>355</v>
      </c>
      <c r="B265" t="s">
        <v>57</v>
      </c>
      <c r="C265" t="s">
        <v>117</v>
      </c>
      <c r="D265" t="s">
        <v>314</v>
      </c>
      <c r="E265" t="s">
        <v>970</v>
      </c>
      <c r="F265" s="15">
        <v>46239.427071759259</v>
      </c>
      <c r="G265" t="s">
        <v>420</v>
      </c>
      <c r="H265">
        <v>1</v>
      </c>
      <c r="I265" t="s">
        <v>971</v>
      </c>
      <c r="J265" s="15">
        <v>46240.368750000001</v>
      </c>
      <c r="K265" s="15">
        <v>46246.47152777778</v>
      </c>
      <c r="L265" s="15"/>
      <c r="M265">
        <v>1</v>
      </c>
      <c r="O265" t="s">
        <v>627</v>
      </c>
      <c r="S265" t="s">
        <v>363</v>
      </c>
      <c r="T265" t="s">
        <v>381</v>
      </c>
      <c r="U265" t="s">
        <v>242</v>
      </c>
      <c r="V265" t="s">
        <v>7</v>
      </c>
      <c r="W265" t="s">
        <v>7</v>
      </c>
      <c r="X265" t="s">
        <v>7</v>
      </c>
      <c r="AA265" t="s">
        <v>127</v>
      </c>
      <c r="AB265" t="s">
        <v>363</v>
      </c>
      <c r="AC265">
        <v>2100</v>
      </c>
      <c r="AD265" t="s">
        <v>236</v>
      </c>
      <c r="AE265">
        <v>1</v>
      </c>
    </row>
    <row r="266" spans="1:32" x14ac:dyDescent="0.3">
      <c r="A266" t="s">
        <v>355</v>
      </c>
      <c r="B266" t="s">
        <v>57</v>
      </c>
      <c r="C266" t="s">
        <v>117</v>
      </c>
      <c r="D266" t="s">
        <v>314</v>
      </c>
      <c r="E266" t="s">
        <v>970</v>
      </c>
      <c r="F266" s="15">
        <v>46239.427071759259</v>
      </c>
      <c r="G266" t="s">
        <v>420</v>
      </c>
      <c r="H266">
        <v>1</v>
      </c>
      <c r="I266" t="s">
        <v>971</v>
      </c>
      <c r="J266" s="15">
        <v>46240.368750000001</v>
      </c>
      <c r="K266" s="15">
        <v>46246.47152777778</v>
      </c>
      <c r="L266" s="15"/>
      <c r="M266">
        <v>1</v>
      </c>
      <c r="O266" t="s">
        <v>627</v>
      </c>
      <c r="S266" t="s">
        <v>363</v>
      </c>
      <c r="T266" t="s">
        <v>381</v>
      </c>
      <c r="U266" t="s">
        <v>242</v>
      </c>
      <c r="V266" t="s">
        <v>7</v>
      </c>
      <c r="W266" t="s">
        <v>7</v>
      </c>
      <c r="X266" t="s">
        <v>7</v>
      </c>
      <c r="AA266" t="s">
        <v>127</v>
      </c>
      <c r="AB266" t="s">
        <v>363</v>
      </c>
      <c r="AC266">
        <v>2100</v>
      </c>
      <c r="AD266" t="s">
        <v>236</v>
      </c>
      <c r="AE266">
        <v>1</v>
      </c>
    </row>
    <row r="267" spans="1:32" x14ac:dyDescent="0.3">
      <c r="A267" t="s">
        <v>355</v>
      </c>
      <c r="B267" t="s">
        <v>57</v>
      </c>
      <c r="C267" t="s">
        <v>117</v>
      </c>
      <c r="D267" t="s">
        <v>314</v>
      </c>
      <c r="E267" t="s">
        <v>970</v>
      </c>
      <c r="F267" s="15">
        <v>46239.427071759259</v>
      </c>
      <c r="G267" t="s">
        <v>420</v>
      </c>
      <c r="H267">
        <v>2</v>
      </c>
      <c r="I267" t="s">
        <v>971</v>
      </c>
      <c r="J267" s="15">
        <v>46240.368750000001</v>
      </c>
      <c r="K267" s="15">
        <v>46246.47152777778</v>
      </c>
      <c r="L267" s="15"/>
      <c r="M267">
        <v>2</v>
      </c>
      <c r="O267" t="s">
        <v>627</v>
      </c>
      <c r="S267" t="s">
        <v>363</v>
      </c>
      <c r="T267" t="s">
        <v>381</v>
      </c>
      <c r="U267" t="s">
        <v>242</v>
      </c>
      <c r="V267" t="s">
        <v>7</v>
      </c>
      <c r="W267" t="s">
        <v>7</v>
      </c>
      <c r="X267" t="s">
        <v>7</v>
      </c>
      <c r="AA267" t="s">
        <v>127</v>
      </c>
      <c r="AB267" t="s">
        <v>363</v>
      </c>
      <c r="AC267">
        <v>2100</v>
      </c>
      <c r="AD267" t="s">
        <v>236</v>
      </c>
      <c r="AE267">
        <v>1</v>
      </c>
    </row>
    <row r="268" spans="1:32" x14ac:dyDescent="0.3">
      <c r="A268" t="s">
        <v>355</v>
      </c>
      <c r="B268" t="s">
        <v>45</v>
      </c>
      <c r="C268" t="s">
        <v>68</v>
      </c>
      <c r="D268" t="s">
        <v>314</v>
      </c>
      <c r="E268" t="s">
        <v>1019</v>
      </c>
      <c r="F268" s="15">
        <v>46244.473298611112</v>
      </c>
      <c r="G268" t="s">
        <v>413</v>
      </c>
      <c r="H268">
        <v>2</v>
      </c>
      <c r="I268" t="s">
        <v>1020</v>
      </c>
      <c r="J268" s="15">
        <v>46245.607638888891</v>
      </c>
      <c r="K268" s="15">
        <v>46246.458333333336</v>
      </c>
      <c r="L268" s="15"/>
      <c r="M268">
        <v>2</v>
      </c>
      <c r="O268" t="s">
        <v>204</v>
      </c>
      <c r="P268" t="s">
        <v>631</v>
      </c>
      <c r="S268" t="s">
        <v>363</v>
      </c>
      <c r="T268" t="s">
        <v>381</v>
      </c>
      <c r="U268" t="s">
        <v>242</v>
      </c>
      <c r="V268" t="s">
        <v>355</v>
      </c>
      <c r="W268" t="s">
        <v>382</v>
      </c>
      <c r="X268" t="s">
        <v>242</v>
      </c>
      <c r="Y268">
        <v>103</v>
      </c>
      <c r="AA268" t="s">
        <v>67</v>
      </c>
      <c r="AB268" t="s">
        <v>363</v>
      </c>
      <c r="AC268">
        <v>2100</v>
      </c>
      <c r="AD268" t="s">
        <v>220</v>
      </c>
      <c r="AE268">
        <v>1</v>
      </c>
      <c r="AF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1027</v>
      </c>
      <c r="F269" s="15">
        <v>46246.66033564815</v>
      </c>
      <c r="G269" t="s">
        <v>413</v>
      </c>
      <c r="H269">
        <v>3</v>
      </c>
      <c r="I269" t="s">
        <v>1026</v>
      </c>
      <c r="J269" s="15">
        <v>46246.69027777778</v>
      </c>
      <c r="K269" s="15">
        <v>46252.458333333336</v>
      </c>
      <c r="L269" s="15"/>
      <c r="M269">
        <v>3</v>
      </c>
      <c r="O269" t="s">
        <v>204</v>
      </c>
      <c r="P269" t="s">
        <v>630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Y269">
        <v>103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1028</v>
      </c>
      <c r="F270" s="15">
        <v>46246.659872685188</v>
      </c>
      <c r="G270" t="s">
        <v>1029</v>
      </c>
      <c r="H270">
        <v>3</v>
      </c>
      <c r="I270" t="s">
        <v>1026</v>
      </c>
      <c r="J270" s="15">
        <v>46246.69027777778</v>
      </c>
      <c r="K270" s="15">
        <v>46252.458333333336</v>
      </c>
      <c r="L270" s="15"/>
      <c r="M270">
        <v>3</v>
      </c>
      <c r="O270" t="s">
        <v>204</v>
      </c>
      <c r="P270" t="s">
        <v>630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1021</v>
      </c>
      <c r="F271" s="15">
        <v>46245.574305555558</v>
      </c>
      <c r="G271" t="s">
        <v>413</v>
      </c>
      <c r="H271">
        <v>3</v>
      </c>
      <c r="I271" t="s">
        <v>1022</v>
      </c>
      <c r="J271" s="15">
        <v>46245.65902777778</v>
      </c>
      <c r="K271" s="15">
        <v>46246.458333333336</v>
      </c>
      <c r="L271" s="15"/>
      <c r="M271">
        <v>3</v>
      </c>
      <c r="O271" t="s">
        <v>204</v>
      </c>
      <c r="P271" t="s">
        <v>631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1023</v>
      </c>
      <c r="F272" s="15">
        <v>46244.657546296294</v>
      </c>
      <c r="G272" t="s">
        <v>413</v>
      </c>
      <c r="H272">
        <v>5</v>
      </c>
      <c r="I272" t="s">
        <v>1024</v>
      </c>
      <c r="J272" s="15">
        <v>46245.393750000003</v>
      </c>
      <c r="K272" s="15">
        <v>46246.458333333336</v>
      </c>
      <c r="L272" s="15"/>
      <c r="M272">
        <v>5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1031</v>
      </c>
      <c r="F273" s="15">
        <v>46244.47451388889</v>
      </c>
      <c r="G273" t="s">
        <v>413</v>
      </c>
      <c r="H273">
        <v>3</v>
      </c>
      <c r="I273" t="s">
        <v>1032</v>
      </c>
      <c r="J273" s="15">
        <v>46244.695833333331</v>
      </c>
      <c r="K273" s="15">
        <v>46246.458333333336</v>
      </c>
      <c r="L273" s="15"/>
      <c r="M273">
        <v>3</v>
      </c>
      <c r="O273" t="s">
        <v>204</v>
      </c>
      <c r="P273" t="s">
        <v>631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Y273">
        <v>103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1025</v>
      </c>
      <c r="F274" s="15">
        <v>46246.658784722225</v>
      </c>
      <c r="G274" t="s">
        <v>413</v>
      </c>
      <c r="H274">
        <v>1</v>
      </c>
      <c r="I274" t="s">
        <v>1026</v>
      </c>
      <c r="J274" s="15">
        <v>46246.69027777778</v>
      </c>
      <c r="K274" s="15">
        <v>46252.458333333336</v>
      </c>
      <c r="L274" s="15"/>
      <c r="M274">
        <v>1</v>
      </c>
      <c r="O274" t="s">
        <v>204</v>
      </c>
      <c r="P274" t="s">
        <v>630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</row>
    <row r="275" spans="1:32" x14ac:dyDescent="0.3">
      <c r="A275" t="s">
        <v>355</v>
      </c>
      <c r="B275" t="s">
        <v>45</v>
      </c>
      <c r="C275" t="s">
        <v>68</v>
      </c>
      <c r="D275" t="s">
        <v>314</v>
      </c>
      <c r="E275" t="s">
        <v>1037</v>
      </c>
      <c r="F275" s="15">
        <v>46244.477743055555</v>
      </c>
      <c r="G275" t="s">
        <v>413</v>
      </c>
      <c r="H275">
        <v>1</v>
      </c>
      <c r="I275" t="s">
        <v>1032</v>
      </c>
      <c r="J275" s="15">
        <v>46244.695833333331</v>
      </c>
      <c r="K275" s="15">
        <v>46246.458333333336</v>
      </c>
      <c r="L275" s="15"/>
      <c r="M275">
        <v>1</v>
      </c>
      <c r="O275" t="s">
        <v>204</v>
      </c>
      <c r="P275" t="s">
        <v>631</v>
      </c>
      <c r="S275" t="s">
        <v>363</v>
      </c>
      <c r="T275" t="s">
        <v>381</v>
      </c>
      <c r="U275" t="s">
        <v>242</v>
      </c>
      <c r="V275" t="s">
        <v>355</v>
      </c>
      <c r="W275" t="s">
        <v>382</v>
      </c>
      <c r="X275" t="s">
        <v>242</v>
      </c>
      <c r="AA275" t="s">
        <v>67</v>
      </c>
      <c r="AB275" t="s">
        <v>363</v>
      </c>
      <c r="AC275">
        <v>2100</v>
      </c>
      <c r="AD275" t="s">
        <v>220</v>
      </c>
      <c r="AE275">
        <v>1</v>
      </c>
    </row>
    <row r="276" spans="1:32" x14ac:dyDescent="0.3">
      <c r="A276" t="s">
        <v>355</v>
      </c>
      <c r="B276" t="s">
        <v>45</v>
      </c>
      <c r="C276" t="s">
        <v>68</v>
      </c>
      <c r="D276" t="s">
        <v>314</v>
      </c>
      <c r="E276" t="s">
        <v>1035</v>
      </c>
      <c r="F276" s="15">
        <v>46244.473958333336</v>
      </c>
      <c r="G276" t="s">
        <v>413</v>
      </c>
      <c r="H276">
        <v>1</v>
      </c>
      <c r="I276" t="s">
        <v>1034</v>
      </c>
      <c r="J276" s="15">
        <v>46244.682638888888</v>
      </c>
      <c r="K276" s="15">
        <v>46246.458333333336</v>
      </c>
      <c r="L276" s="15"/>
      <c r="M276">
        <v>1</v>
      </c>
      <c r="O276" t="s">
        <v>204</v>
      </c>
      <c r="P276" t="s">
        <v>631</v>
      </c>
      <c r="S276" t="s">
        <v>363</v>
      </c>
      <c r="T276" t="s">
        <v>381</v>
      </c>
      <c r="U276" t="s">
        <v>242</v>
      </c>
      <c r="V276" t="s">
        <v>355</v>
      </c>
      <c r="W276" t="s">
        <v>382</v>
      </c>
      <c r="X276" t="s">
        <v>242</v>
      </c>
      <c r="AA276" t="s">
        <v>67</v>
      </c>
      <c r="AB276" t="s">
        <v>363</v>
      </c>
      <c r="AC276">
        <v>2100</v>
      </c>
      <c r="AD276" t="s">
        <v>220</v>
      </c>
      <c r="AE276">
        <v>1</v>
      </c>
    </row>
    <row r="277" spans="1:32" x14ac:dyDescent="0.3">
      <c r="A277" t="s">
        <v>355</v>
      </c>
      <c r="B277" t="s">
        <v>45</v>
      </c>
      <c r="C277" t="s">
        <v>68</v>
      </c>
      <c r="D277" t="s">
        <v>314</v>
      </c>
      <c r="E277" t="s">
        <v>1036</v>
      </c>
      <c r="F277" s="15">
        <v>46244.476030092592</v>
      </c>
      <c r="G277" t="s">
        <v>413</v>
      </c>
      <c r="H277">
        <v>3</v>
      </c>
      <c r="I277" t="s">
        <v>1034</v>
      </c>
      <c r="J277" s="15">
        <v>46244.682638888888</v>
      </c>
      <c r="K277" s="15">
        <v>46246.458333333336</v>
      </c>
      <c r="L277" s="15"/>
      <c r="M277">
        <v>3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355</v>
      </c>
      <c r="W277" t="s">
        <v>382</v>
      </c>
      <c r="X277" t="s">
        <v>242</v>
      </c>
      <c r="AA277" t="s">
        <v>67</v>
      </c>
      <c r="AB277" t="s">
        <v>363</v>
      </c>
      <c r="AC277">
        <v>2100</v>
      </c>
      <c r="AD277" t="s">
        <v>220</v>
      </c>
      <c r="AE277">
        <v>1</v>
      </c>
    </row>
    <row r="278" spans="1:32" x14ac:dyDescent="0.3">
      <c r="A278" t="s">
        <v>355</v>
      </c>
      <c r="B278" t="s">
        <v>45</v>
      </c>
      <c r="C278" t="s">
        <v>68</v>
      </c>
      <c r="D278" t="s">
        <v>314</v>
      </c>
      <c r="E278" t="s">
        <v>1038</v>
      </c>
      <c r="F278" s="15">
        <v>46237.458333333336</v>
      </c>
      <c r="G278" t="s">
        <v>413</v>
      </c>
      <c r="H278">
        <v>5</v>
      </c>
      <c r="I278" t="s">
        <v>1039</v>
      </c>
      <c r="J278" s="15">
        <v>46237.70208333333</v>
      </c>
      <c r="K278" s="15">
        <v>46239.5</v>
      </c>
      <c r="L278" s="15"/>
      <c r="M278">
        <v>5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355</v>
      </c>
      <c r="W278" t="s">
        <v>382</v>
      </c>
      <c r="X278" t="s">
        <v>242</v>
      </c>
      <c r="Y278">
        <v>103</v>
      </c>
      <c r="AA278" t="s">
        <v>67</v>
      </c>
      <c r="AB278" t="s">
        <v>363</v>
      </c>
      <c r="AC278">
        <v>2100</v>
      </c>
      <c r="AD278" t="s">
        <v>220</v>
      </c>
      <c r="AE278">
        <v>1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1033</v>
      </c>
      <c r="F279" s="15">
        <v>46244.476921296293</v>
      </c>
      <c r="G279" t="s">
        <v>413</v>
      </c>
      <c r="H279">
        <v>3</v>
      </c>
      <c r="I279" t="s">
        <v>1034</v>
      </c>
      <c r="J279" s="15">
        <v>46244.682638888888</v>
      </c>
      <c r="K279" s="15">
        <v>46246.458333333336</v>
      </c>
      <c r="L279" s="15"/>
      <c r="M279">
        <v>3</v>
      </c>
      <c r="O279" t="s">
        <v>204</v>
      </c>
      <c r="P279" t="s">
        <v>631</v>
      </c>
      <c r="S279" t="s">
        <v>363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AA279" t="s">
        <v>67</v>
      </c>
      <c r="AB279" t="s">
        <v>363</v>
      </c>
      <c r="AC279">
        <v>2100</v>
      </c>
      <c r="AD279" t="s">
        <v>220</v>
      </c>
      <c r="AE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1030</v>
      </c>
      <c r="F280" s="15">
        <v>46246.659317129626</v>
      </c>
      <c r="G280" t="s">
        <v>413</v>
      </c>
      <c r="H280">
        <v>3</v>
      </c>
      <c r="I280" t="s">
        <v>1026</v>
      </c>
      <c r="J280" s="15">
        <v>46246.69027777778</v>
      </c>
      <c r="K280" s="15">
        <v>46252.458333333336</v>
      </c>
      <c r="L280" s="15"/>
      <c r="M280">
        <v>3</v>
      </c>
      <c r="O280" t="s">
        <v>204</v>
      </c>
      <c r="P280" t="s">
        <v>630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1040</v>
      </c>
      <c r="F281" s="15">
        <v>46251.598506944443</v>
      </c>
      <c r="G281" t="s">
        <v>413</v>
      </c>
      <c r="H281">
        <v>3</v>
      </c>
      <c r="I281" t="s">
        <v>1041</v>
      </c>
      <c r="J281" s="15">
        <v>46253.477083333331</v>
      </c>
      <c r="K281" s="15">
        <v>46255.493055555555</v>
      </c>
      <c r="L281" s="15"/>
      <c r="M281">
        <v>3</v>
      </c>
      <c r="O281" t="s">
        <v>204</v>
      </c>
      <c r="P281" t="s">
        <v>630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Y281">
        <v>103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  <c r="AF281">
        <v>1</v>
      </c>
    </row>
    <row r="282" spans="1:32" x14ac:dyDescent="0.3">
      <c r="A282" t="s">
        <v>355</v>
      </c>
      <c r="B282" t="s">
        <v>51</v>
      </c>
      <c r="C282" t="s">
        <v>261</v>
      </c>
      <c r="D282" t="s">
        <v>314</v>
      </c>
      <c r="E282" t="s">
        <v>972</v>
      </c>
      <c r="F282" s="15">
        <v>46251.581516203703</v>
      </c>
      <c r="G282" t="s">
        <v>413</v>
      </c>
      <c r="H282">
        <v>100</v>
      </c>
      <c r="I282" t="s">
        <v>973</v>
      </c>
      <c r="J282" s="15">
        <v>46253.445138888892</v>
      </c>
      <c r="K282" s="15">
        <v>46255.493055555555</v>
      </c>
      <c r="L282" s="15"/>
      <c r="M282">
        <v>100</v>
      </c>
      <c r="O282" t="s">
        <v>204</v>
      </c>
      <c r="P282" t="s">
        <v>630</v>
      </c>
      <c r="S282" t="s">
        <v>363</v>
      </c>
      <c r="T282" t="s">
        <v>381</v>
      </c>
      <c r="U282" t="s">
        <v>242</v>
      </c>
      <c r="V282" t="s">
        <v>7</v>
      </c>
      <c r="W282" t="s">
        <v>7</v>
      </c>
      <c r="X282" t="s">
        <v>7</v>
      </c>
      <c r="AA282" t="s">
        <v>241</v>
      </c>
      <c r="AB282" t="s">
        <v>363</v>
      </c>
      <c r="AC282">
        <v>2100</v>
      </c>
      <c r="AD282" t="s">
        <v>7</v>
      </c>
      <c r="AF282">
        <v>0</v>
      </c>
    </row>
    <row r="283" spans="1:32" x14ac:dyDescent="0.3">
      <c r="A283" t="s">
        <v>355</v>
      </c>
      <c r="B283" t="s">
        <v>51</v>
      </c>
      <c r="C283" t="s">
        <v>261</v>
      </c>
      <c r="D283" t="s">
        <v>314</v>
      </c>
      <c r="E283" t="s">
        <v>974</v>
      </c>
      <c r="F283" s="15">
        <v>46251.566979166666</v>
      </c>
      <c r="G283" t="s">
        <v>413</v>
      </c>
      <c r="H283">
        <v>450</v>
      </c>
      <c r="I283" t="s">
        <v>973</v>
      </c>
      <c r="J283" s="15">
        <v>46253.445138888892</v>
      </c>
      <c r="K283" s="15">
        <v>46255.493055555555</v>
      </c>
      <c r="L283" s="15"/>
      <c r="M283">
        <v>450</v>
      </c>
      <c r="O283" t="s">
        <v>204</v>
      </c>
      <c r="P283" t="s">
        <v>630</v>
      </c>
      <c r="S283" t="s">
        <v>363</v>
      </c>
      <c r="T283" t="s">
        <v>381</v>
      </c>
      <c r="U283" t="s">
        <v>242</v>
      </c>
      <c r="V283" t="s">
        <v>7</v>
      </c>
      <c r="W283" t="s">
        <v>7</v>
      </c>
      <c r="X283" t="s">
        <v>7</v>
      </c>
      <c r="AA283" t="s">
        <v>241</v>
      </c>
      <c r="AB283" t="s">
        <v>363</v>
      </c>
      <c r="AC283">
        <v>2100</v>
      </c>
      <c r="AD283" t="s">
        <v>7</v>
      </c>
    </row>
    <row r="284" spans="1:32" x14ac:dyDescent="0.3">
      <c r="A284" t="s">
        <v>355</v>
      </c>
      <c r="B284" t="s">
        <v>51</v>
      </c>
      <c r="C284" t="s">
        <v>261</v>
      </c>
      <c r="D284" t="s">
        <v>314</v>
      </c>
      <c r="E284" t="s">
        <v>975</v>
      </c>
      <c r="F284" s="15">
        <v>46244.518692129626</v>
      </c>
      <c r="G284" t="s">
        <v>976</v>
      </c>
      <c r="H284">
        <v>64</v>
      </c>
      <c r="I284" t="s">
        <v>977</v>
      </c>
      <c r="J284" s="15">
        <v>46245.446527777778</v>
      </c>
      <c r="K284" s="15">
        <v>46246.4375</v>
      </c>
      <c r="L284" s="15"/>
      <c r="M284">
        <v>64</v>
      </c>
      <c r="O284" t="s">
        <v>204</v>
      </c>
      <c r="P284" t="s">
        <v>631</v>
      </c>
      <c r="S284" t="s">
        <v>363</v>
      </c>
      <c r="T284" t="s">
        <v>381</v>
      </c>
      <c r="U284" t="s">
        <v>242</v>
      </c>
      <c r="V284" t="s">
        <v>7</v>
      </c>
      <c r="W284" t="s">
        <v>7</v>
      </c>
      <c r="X284" t="s">
        <v>7</v>
      </c>
      <c r="AA284" t="s">
        <v>241</v>
      </c>
      <c r="AB284" t="s">
        <v>363</v>
      </c>
      <c r="AC284">
        <v>2100</v>
      </c>
      <c r="AD284" t="s">
        <v>7</v>
      </c>
    </row>
    <row r="285" spans="1:32" x14ac:dyDescent="0.3">
      <c r="A285" t="s">
        <v>355</v>
      </c>
      <c r="B285" t="s">
        <v>51</v>
      </c>
      <c r="C285" t="s">
        <v>261</v>
      </c>
      <c r="D285" t="s">
        <v>314</v>
      </c>
      <c r="E285" t="s">
        <v>978</v>
      </c>
      <c r="F285" s="15">
        <v>46240.542048611111</v>
      </c>
      <c r="G285" t="s">
        <v>420</v>
      </c>
      <c r="H285">
        <v>450</v>
      </c>
      <c r="I285" t="s">
        <v>979</v>
      </c>
      <c r="J285" s="15">
        <v>46244.459722222222</v>
      </c>
      <c r="K285" s="15">
        <v>46246.4375</v>
      </c>
      <c r="L285" s="15"/>
      <c r="M285">
        <v>450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7</v>
      </c>
      <c r="W285" t="s">
        <v>7</v>
      </c>
      <c r="X285" t="s">
        <v>7</v>
      </c>
      <c r="AA285" t="s">
        <v>241</v>
      </c>
      <c r="AB285" t="s">
        <v>363</v>
      </c>
      <c r="AC285">
        <v>2100</v>
      </c>
      <c r="AD285" t="s">
        <v>7</v>
      </c>
    </row>
    <row r="286" spans="1:32" x14ac:dyDescent="0.3">
      <c r="A286" t="s">
        <v>355</v>
      </c>
      <c r="B286" t="s">
        <v>45</v>
      </c>
      <c r="C286" t="s">
        <v>68</v>
      </c>
      <c r="D286" t="s">
        <v>314</v>
      </c>
      <c r="E286" t="s">
        <v>1068</v>
      </c>
      <c r="F286" s="15">
        <v>46254.355046296296</v>
      </c>
      <c r="G286" t="s">
        <v>451</v>
      </c>
      <c r="H286">
        <v>35</v>
      </c>
      <c r="I286" t="s">
        <v>1069</v>
      </c>
      <c r="J286" s="15">
        <v>46254.531944444447</v>
      </c>
      <c r="K286" s="15">
        <v>46258.410416666666</v>
      </c>
      <c r="L286" s="15"/>
      <c r="M286">
        <v>35</v>
      </c>
      <c r="O286" t="s">
        <v>204</v>
      </c>
      <c r="P286" t="s">
        <v>631</v>
      </c>
      <c r="S286" t="s">
        <v>369</v>
      </c>
      <c r="T286" t="s">
        <v>381</v>
      </c>
      <c r="U286" t="s">
        <v>242</v>
      </c>
      <c r="V286" t="s">
        <v>355</v>
      </c>
      <c r="W286" t="s">
        <v>382</v>
      </c>
      <c r="X286" t="s">
        <v>242</v>
      </c>
      <c r="Y286">
        <v>93</v>
      </c>
      <c r="AA286" t="s">
        <v>67</v>
      </c>
      <c r="AB286" t="s">
        <v>534</v>
      </c>
      <c r="AC286">
        <v>289</v>
      </c>
      <c r="AD286" t="s">
        <v>220</v>
      </c>
      <c r="AE286">
        <v>3.5</v>
      </c>
      <c r="AF286">
        <v>1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1042</v>
      </c>
      <c r="F287" s="15">
        <v>46253.542812500003</v>
      </c>
      <c r="G287" t="s">
        <v>413</v>
      </c>
      <c r="H287">
        <v>3</v>
      </c>
      <c r="I287" t="s">
        <v>1043</v>
      </c>
      <c r="J287" s="15">
        <v>46254.361805555556</v>
      </c>
      <c r="K287" s="15">
        <v>46255.493055555555</v>
      </c>
      <c r="L287" s="15"/>
      <c r="M287">
        <v>3</v>
      </c>
      <c r="O287" t="s">
        <v>204</v>
      </c>
      <c r="P287" t="s">
        <v>631</v>
      </c>
      <c r="S287" t="s">
        <v>363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Y287">
        <v>103</v>
      </c>
      <c r="AA287" t="s">
        <v>67</v>
      </c>
      <c r="AB287" t="s">
        <v>363</v>
      </c>
      <c r="AC287">
        <v>2100</v>
      </c>
      <c r="AD287" t="s">
        <v>220</v>
      </c>
      <c r="AE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1044</v>
      </c>
      <c r="F288" s="15">
        <v>46253.545694444445</v>
      </c>
      <c r="G288" t="s">
        <v>413</v>
      </c>
      <c r="H288">
        <v>3</v>
      </c>
      <c r="I288" t="s">
        <v>1043</v>
      </c>
      <c r="J288" s="15">
        <v>46254.361805555556</v>
      </c>
      <c r="K288" s="15">
        <v>46255.493055555555</v>
      </c>
      <c r="L288" s="15"/>
      <c r="M288">
        <v>3</v>
      </c>
      <c r="O288" t="s">
        <v>204</v>
      </c>
      <c r="P288" t="s">
        <v>631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1045</v>
      </c>
      <c r="F289" s="15">
        <v>46253.545173611114</v>
      </c>
      <c r="G289" t="s">
        <v>413</v>
      </c>
      <c r="H289">
        <v>3</v>
      </c>
      <c r="I289" t="s">
        <v>1043</v>
      </c>
      <c r="J289" s="15">
        <v>46254.361805555556</v>
      </c>
      <c r="K289" s="15">
        <v>46255.493055555555</v>
      </c>
      <c r="L289" s="15"/>
      <c r="M289">
        <v>3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1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1015</v>
      </c>
      <c r="F290" s="15">
        <v>46233.471192129633</v>
      </c>
      <c r="G290" t="s">
        <v>413</v>
      </c>
      <c r="H290">
        <v>3</v>
      </c>
      <c r="I290" t="s">
        <v>1016</v>
      </c>
      <c r="J290" s="15">
        <v>46233.615185185183</v>
      </c>
      <c r="K290" s="15">
        <v>46237.458333333336</v>
      </c>
      <c r="L290" s="15"/>
      <c r="M290">
        <v>3</v>
      </c>
      <c r="O290" t="s">
        <v>204</v>
      </c>
      <c r="P290" t="s">
        <v>631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1017</v>
      </c>
      <c r="F291" s="15">
        <v>46233.470659722225</v>
      </c>
      <c r="G291" t="s">
        <v>413</v>
      </c>
      <c r="H291">
        <v>3</v>
      </c>
      <c r="I291" t="s">
        <v>1016</v>
      </c>
      <c r="J291" s="15">
        <v>46233.615185185183</v>
      </c>
      <c r="K291" s="15">
        <v>46237.458333333336</v>
      </c>
      <c r="L291" s="15"/>
      <c r="M291">
        <v>3</v>
      </c>
      <c r="O291" t="s">
        <v>204</v>
      </c>
      <c r="P291" t="s">
        <v>631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1018</v>
      </c>
      <c r="F292" s="15">
        <v>46233.468287037038</v>
      </c>
      <c r="G292" t="s">
        <v>413</v>
      </c>
      <c r="H292">
        <v>3</v>
      </c>
      <c r="I292" t="s">
        <v>1016</v>
      </c>
      <c r="J292" s="15">
        <v>46233.615185185183</v>
      </c>
      <c r="K292" s="15">
        <v>46237.458333333336</v>
      </c>
      <c r="L292" s="15"/>
      <c r="M292">
        <v>3</v>
      </c>
      <c r="O292" t="s">
        <v>204</v>
      </c>
      <c r="P292" t="s">
        <v>631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1072</v>
      </c>
      <c r="F293" s="15">
        <v>46225.582372685189</v>
      </c>
      <c r="G293" t="s">
        <v>413</v>
      </c>
      <c r="H293">
        <v>3</v>
      </c>
      <c r="I293" t="s">
        <v>1073</v>
      </c>
      <c r="J293" s="15">
        <v>46226.429560185185</v>
      </c>
      <c r="K293" s="15">
        <v>46231.455555555556</v>
      </c>
      <c r="L293" s="15"/>
      <c r="M293">
        <v>3</v>
      </c>
      <c r="O293" t="s">
        <v>204</v>
      </c>
      <c r="P293" t="s">
        <v>630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Y293">
        <v>103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  <c r="AF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1074</v>
      </c>
      <c r="F294" s="15">
        <v>46225.581944444442</v>
      </c>
      <c r="G294" t="s">
        <v>413</v>
      </c>
      <c r="H294">
        <v>1</v>
      </c>
      <c r="I294" t="s">
        <v>1073</v>
      </c>
      <c r="J294" s="15">
        <v>46226.429560185185</v>
      </c>
      <c r="K294" s="15">
        <v>46231.455555555556</v>
      </c>
      <c r="L294" s="15"/>
      <c r="M294">
        <v>1</v>
      </c>
      <c r="O294" t="s">
        <v>204</v>
      </c>
      <c r="P294" t="s">
        <v>630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1075</v>
      </c>
      <c r="F295" s="15">
        <v>46225.581226851849</v>
      </c>
      <c r="G295" t="s">
        <v>413</v>
      </c>
      <c r="H295">
        <v>3</v>
      </c>
      <c r="I295" t="s">
        <v>1073</v>
      </c>
      <c r="J295" s="15">
        <v>46226.429560185185</v>
      </c>
      <c r="K295" s="15">
        <v>46231.455555555556</v>
      </c>
      <c r="L295" s="15"/>
      <c r="M295">
        <v>3</v>
      </c>
      <c r="O295" t="s">
        <v>204</v>
      </c>
      <c r="P295" t="s">
        <v>630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1076</v>
      </c>
      <c r="F296" s="15">
        <v>46225.358090277776</v>
      </c>
      <c r="G296" t="s">
        <v>420</v>
      </c>
      <c r="H296">
        <v>26</v>
      </c>
      <c r="I296" t="s">
        <v>1077</v>
      </c>
      <c r="J296" s="15">
        <v>46226.397361111114</v>
      </c>
      <c r="K296" s="15">
        <v>46227.5</v>
      </c>
      <c r="L296" s="15"/>
      <c r="M296">
        <v>26</v>
      </c>
      <c r="O296" t="s">
        <v>204</v>
      </c>
      <c r="P296" t="s">
        <v>631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2.6</v>
      </c>
      <c r="AF296">
        <v>1.23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1078</v>
      </c>
      <c r="F297" s="15">
        <v>46225.333067129628</v>
      </c>
      <c r="G297" t="s">
        <v>455</v>
      </c>
      <c r="H297">
        <v>8</v>
      </c>
      <c r="I297" t="s">
        <v>1079</v>
      </c>
      <c r="J297" s="15">
        <v>46225.466446759259</v>
      </c>
      <c r="K297" s="15">
        <v>46227.5</v>
      </c>
      <c r="L297" s="15">
        <v>46227.5</v>
      </c>
      <c r="M297">
        <v>8</v>
      </c>
      <c r="O297" t="s">
        <v>204</v>
      </c>
      <c r="P297" t="s">
        <v>630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Y297">
        <v>103</v>
      </c>
      <c r="AA297" t="s">
        <v>67</v>
      </c>
      <c r="AB297" t="s">
        <v>363</v>
      </c>
      <c r="AC297">
        <v>2100</v>
      </c>
      <c r="AD297" t="s">
        <v>220</v>
      </c>
      <c r="AE297">
        <v>1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1090</v>
      </c>
      <c r="F298" s="15">
        <v>46223.488009259258</v>
      </c>
      <c r="G298" t="s">
        <v>413</v>
      </c>
      <c r="H298">
        <v>2</v>
      </c>
      <c r="I298" t="s">
        <v>1091</v>
      </c>
      <c r="J298" s="15">
        <v>46223.579861111109</v>
      </c>
      <c r="K298" s="15">
        <v>46231.451388888891</v>
      </c>
      <c r="L298" s="15">
        <v>46230.708333333336</v>
      </c>
      <c r="M298">
        <v>2</v>
      </c>
      <c r="O298" t="s">
        <v>204</v>
      </c>
      <c r="P298" t="s">
        <v>630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Y298">
        <v>103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1092</v>
      </c>
      <c r="F299" s="15">
        <v>46223.487222222226</v>
      </c>
      <c r="G299" t="s">
        <v>413</v>
      </c>
      <c r="H299">
        <v>1</v>
      </c>
      <c r="I299" t="s">
        <v>1091</v>
      </c>
      <c r="J299" s="15">
        <v>46223.579861111109</v>
      </c>
      <c r="K299" s="15">
        <v>46231.451388888891</v>
      </c>
      <c r="L299" s="15">
        <v>46230.708333333336</v>
      </c>
      <c r="M299">
        <v>1</v>
      </c>
      <c r="O299" t="s">
        <v>204</v>
      </c>
      <c r="P299" t="s">
        <v>630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45</v>
      </c>
      <c r="C300" t="s">
        <v>68</v>
      </c>
      <c r="D300" t="s">
        <v>314</v>
      </c>
      <c r="E300" t="s">
        <v>1082</v>
      </c>
      <c r="F300" s="15">
        <v>46225.339780092596</v>
      </c>
      <c r="G300" t="s">
        <v>420</v>
      </c>
      <c r="H300">
        <v>4</v>
      </c>
      <c r="I300" t="s">
        <v>1081</v>
      </c>
      <c r="J300" s="15">
        <v>46225.680555555555</v>
      </c>
      <c r="K300" s="15">
        <v>46227.5</v>
      </c>
      <c r="L300" s="15"/>
      <c r="M300">
        <v>4</v>
      </c>
      <c r="O300" t="s">
        <v>204</v>
      </c>
      <c r="P300" t="s">
        <v>631</v>
      </c>
      <c r="S300" t="s">
        <v>363</v>
      </c>
      <c r="T300" t="s">
        <v>381</v>
      </c>
      <c r="U300" t="s">
        <v>242</v>
      </c>
      <c r="V300" t="s">
        <v>355</v>
      </c>
      <c r="W300" t="s">
        <v>382</v>
      </c>
      <c r="X300" t="s">
        <v>242</v>
      </c>
      <c r="AA300" t="s">
        <v>67</v>
      </c>
      <c r="AB300" t="s">
        <v>363</v>
      </c>
      <c r="AC300">
        <v>2100</v>
      </c>
      <c r="AD300" t="s">
        <v>220</v>
      </c>
      <c r="AE300">
        <v>1</v>
      </c>
    </row>
    <row r="301" spans="1:32" x14ac:dyDescent="0.3">
      <c r="A301" t="s">
        <v>355</v>
      </c>
      <c r="B301" t="s">
        <v>45</v>
      </c>
      <c r="C301" t="s">
        <v>68</v>
      </c>
      <c r="D301" t="s">
        <v>314</v>
      </c>
      <c r="E301" t="s">
        <v>1083</v>
      </c>
      <c r="F301" s="15">
        <v>46225.337905092594</v>
      </c>
      <c r="G301" t="s">
        <v>420</v>
      </c>
      <c r="H301">
        <v>2</v>
      </c>
      <c r="I301" t="s">
        <v>1081</v>
      </c>
      <c r="J301" s="15">
        <v>46225.680555555555</v>
      </c>
      <c r="K301" s="15">
        <v>46227.5</v>
      </c>
      <c r="L301" s="15"/>
      <c r="M301">
        <v>2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355</v>
      </c>
      <c r="W301" t="s">
        <v>382</v>
      </c>
      <c r="X301" t="s">
        <v>242</v>
      </c>
      <c r="AA301" t="s">
        <v>67</v>
      </c>
      <c r="AB301" t="s">
        <v>363</v>
      </c>
      <c r="AC301">
        <v>2100</v>
      </c>
      <c r="AD301" t="s">
        <v>220</v>
      </c>
      <c r="AE301">
        <v>1</v>
      </c>
    </row>
    <row r="302" spans="1:32" x14ac:dyDescent="0.3">
      <c r="A302" t="s">
        <v>355</v>
      </c>
      <c r="B302" t="s">
        <v>45</v>
      </c>
      <c r="C302" t="s">
        <v>68</v>
      </c>
      <c r="D302" t="s">
        <v>314</v>
      </c>
      <c r="E302" t="s">
        <v>1084</v>
      </c>
      <c r="F302" s="15">
        <v>46225.337650462963</v>
      </c>
      <c r="G302" t="s">
        <v>420</v>
      </c>
      <c r="H302">
        <v>1</v>
      </c>
      <c r="I302" t="s">
        <v>1081</v>
      </c>
      <c r="J302" s="15">
        <v>46225.680555555555</v>
      </c>
      <c r="K302" s="15">
        <v>46227.5</v>
      </c>
      <c r="L302" s="15"/>
      <c r="M302">
        <v>1</v>
      </c>
      <c r="O302" t="s">
        <v>204</v>
      </c>
      <c r="P302" t="s">
        <v>631</v>
      </c>
      <c r="S302" t="s">
        <v>363</v>
      </c>
      <c r="T302" t="s">
        <v>381</v>
      </c>
      <c r="U302" t="s">
        <v>242</v>
      </c>
      <c r="V302" t="s">
        <v>355</v>
      </c>
      <c r="W302" t="s">
        <v>382</v>
      </c>
      <c r="X302" t="s">
        <v>242</v>
      </c>
      <c r="AA302" t="s">
        <v>67</v>
      </c>
      <c r="AB302" t="s">
        <v>363</v>
      </c>
      <c r="AC302">
        <v>2100</v>
      </c>
      <c r="AD302" t="s">
        <v>220</v>
      </c>
      <c r="AE302">
        <v>1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1085</v>
      </c>
      <c r="F303" s="15">
        <v>46224.651469907411</v>
      </c>
      <c r="G303" t="s">
        <v>420</v>
      </c>
      <c r="H303">
        <v>16</v>
      </c>
      <c r="I303" t="s">
        <v>1086</v>
      </c>
      <c r="J303" s="15">
        <v>46225.65902777778</v>
      </c>
      <c r="K303" s="15">
        <v>46227.5</v>
      </c>
      <c r="L303" s="15">
        <v>46227</v>
      </c>
      <c r="M303">
        <v>16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AA303" t="s">
        <v>67</v>
      </c>
      <c r="AB303" t="s">
        <v>363</v>
      </c>
      <c r="AC303">
        <v>2100</v>
      </c>
      <c r="AD303" t="s">
        <v>220</v>
      </c>
      <c r="AE303">
        <v>1.6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1087</v>
      </c>
      <c r="F304" s="15">
        <v>46224.65053240741</v>
      </c>
      <c r="G304" t="s">
        <v>420</v>
      </c>
      <c r="H304">
        <v>6</v>
      </c>
      <c r="I304" t="s">
        <v>1086</v>
      </c>
      <c r="J304" s="15">
        <v>46225.65902777778</v>
      </c>
      <c r="K304" s="15">
        <v>46227.5</v>
      </c>
      <c r="L304" s="15">
        <v>46227</v>
      </c>
      <c r="M304">
        <v>6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</v>
      </c>
    </row>
    <row r="305" spans="1:32" x14ac:dyDescent="0.3">
      <c r="A305" t="s">
        <v>355</v>
      </c>
      <c r="B305" t="s">
        <v>45</v>
      </c>
      <c r="C305" t="s">
        <v>68</v>
      </c>
      <c r="D305" t="s">
        <v>314</v>
      </c>
      <c r="E305" t="s">
        <v>1080</v>
      </c>
      <c r="F305" s="15">
        <v>46225.340196759258</v>
      </c>
      <c r="G305" t="s">
        <v>420</v>
      </c>
      <c r="H305">
        <v>3</v>
      </c>
      <c r="I305" t="s">
        <v>1081</v>
      </c>
      <c r="J305" s="15">
        <v>46225.680555555555</v>
      </c>
      <c r="K305" s="15">
        <v>46227.5</v>
      </c>
      <c r="L305" s="15"/>
      <c r="M305">
        <v>3</v>
      </c>
      <c r="O305" t="s">
        <v>204</v>
      </c>
      <c r="P305" t="s">
        <v>631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1088</v>
      </c>
      <c r="F306" s="15">
        <v>46225.340752314813</v>
      </c>
      <c r="G306" t="s">
        <v>420</v>
      </c>
      <c r="H306">
        <v>3</v>
      </c>
      <c r="I306" t="s">
        <v>1081</v>
      </c>
      <c r="J306" s="15">
        <v>46225.680555555555</v>
      </c>
      <c r="K306" s="15">
        <v>46227.5</v>
      </c>
      <c r="L306" s="15"/>
      <c r="M306">
        <v>3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</v>
      </c>
    </row>
    <row r="307" spans="1:32" x14ac:dyDescent="0.3">
      <c r="A307" t="s">
        <v>355</v>
      </c>
      <c r="B307" t="s">
        <v>63</v>
      </c>
      <c r="C307" t="s">
        <v>95</v>
      </c>
      <c r="D307" t="s">
        <v>314</v>
      </c>
      <c r="E307" t="s">
        <v>968</v>
      </c>
      <c r="F307" s="15">
        <v>46230.561921296299</v>
      </c>
      <c r="G307" t="s">
        <v>415</v>
      </c>
      <c r="H307">
        <v>1</v>
      </c>
      <c r="I307" t="s">
        <v>969</v>
      </c>
      <c r="J307" s="15">
        <v>46231.383333333331</v>
      </c>
      <c r="K307" s="15">
        <v>46237.474999999999</v>
      </c>
      <c r="L307" s="15"/>
      <c r="M307">
        <v>1</v>
      </c>
      <c r="O307" t="s">
        <v>204</v>
      </c>
      <c r="P307" t="s">
        <v>631</v>
      </c>
      <c r="S307" t="s">
        <v>363</v>
      </c>
      <c r="T307" t="s">
        <v>381</v>
      </c>
      <c r="U307" t="s">
        <v>242</v>
      </c>
      <c r="V307" t="s">
        <v>7</v>
      </c>
      <c r="W307" t="s">
        <v>7</v>
      </c>
      <c r="X307" t="s">
        <v>7</v>
      </c>
      <c r="AA307" t="s">
        <v>96</v>
      </c>
      <c r="AB307" t="s">
        <v>363</v>
      </c>
      <c r="AC307">
        <v>2100</v>
      </c>
      <c r="AD307" t="s">
        <v>228</v>
      </c>
      <c r="AE307">
        <v>1</v>
      </c>
      <c r="AF307">
        <v>24.7</v>
      </c>
    </row>
    <row r="308" spans="1:32" x14ac:dyDescent="0.3">
      <c r="A308" t="s">
        <v>355</v>
      </c>
      <c r="B308" t="s">
        <v>57</v>
      </c>
      <c r="C308" t="s">
        <v>117</v>
      </c>
      <c r="D308" t="s">
        <v>314</v>
      </c>
      <c r="E308" t="s">
        <v>968</v>
      </c>
      <c r="F308" s="15">
        <v>46230.561921296299</v>
      </c>
      <c r="G308" t="s">
        <v>415</v>
      </c>
      <c r="H308">
        <v>1</v>
      </c>
      <c r="I308" t="s">
        <v>969</v>
      </c>
      <c r="J308" s="15">
        <v>46231.383333333331</v>
      </c>
      <c r="K308" s="15">
        <v>46237.474999999999</v>
      </c>
      <c r="L308" s="15"/>
      <c r="M308">
        <v>1</v>
      </c>
      <c r="O308" t="s">
        <v>204</v>
      </c>
      <c r="P308" t="s">
        <v>631</v>
      </c>
      <c r="S308" t="s">
        <v>363</v>
      </c>
      <c r="T308" t="s">
        <v>381</v>
      </c>
      <c r="U308" t="s">
        <v>242</v>
      </c>
      <c r="V308" t="s">
        <v>7</v>
      </c>
      <c r="W308" t="s">
        <v>7</v>
      </c>
      <c r="X308" t="s">
        <v>7</v>
      </c>
      <c r="AA308" t="s">
        <v>127</v>
      </c>
      <c r="AB308" t="s">
        <v>363</v>
      </c>
      <c r="AC308">
        <v>2100</v>
      </c>
      <c r="AD308" t="s">
        <v>236</v>
      </c>
      <c r="AE308">
        <v>1</v>
      </c>
    </row>
    <row r="309" spans="1:32" x14ac:dyDescent="0.3">
      <c r="A309" t="s">
        <v>355</v>
      </c>
      <c r="B309" t="s">
        <v>282</v>
      </c>
      <c r="C309" t="s">
        <v>195</v>
      </c>
      <c r="D309" t="s">
        <v>314</v>
      </c>
      <c r="E309" t="s">
        <v>968</v>
      </c>
      <c r="F309" s="15">
        <v>46230.561921296299</v>
      </c>
      <c r="G309" t="s">
        <v>415</v>
      </c>
      <c r="H309">
        <v>245</v>
      </c>
      <c r="I309" t="s">
        <v>969</v>
      </c>
      <c r="J309" s="15">
        <v>46231.383333333331</v>
      </c>
      <c r="K309" s="15">
        <v>46237.474999999999</v>
      </c>
      <c r="L309" s="15"/>
      <c r="M309">
        <v>245</v>
      </c>
      <c r="O309" t="s">
        <v>204</v>
      </c>
      <c r="P309" t="s">
        <v>630</v>
      </c>
      <c r="S309" t="s">
        <v>363</v>
      </c>
      <c r="T309" t="s">
        <v>381</v>
      </c>
      <c r="U309" t="s">
        <v>242</v>
      </c>
      <c r="V309" t="s">
        <v>7</v>
      </c>
      <c r="W309" t="s">
        <v>7</v>
      </c>
      <c r="X309" t="s">
        <v>7</v>
      </c>
      <c r="Z309">
        <v>1</v>
      </c>
      <c r="AA309" t="s">
        <v>122</v>
      </c>
      <c r="AB309" t="s">
        <v>363</v>
      </c>
      <c r="AC309">
        <v>2100</v>
      </c>
      <c r="AD309" t="s">
        <v>235</v>
      </c>
      <c r="AE309">
        <v>245</v>
      </c>
    </row>
    <row r="310" spans="1:32" x14ac:dyDescent="0.3">
      <c r="A310" t="s">
        <v>355</v>
      </c>
      <c r="B310" t="s">
        <v>45</v>
      </c>
      <c r="C310" t="s">
        <v>68</v>
      </c>
      <c r="D310" t="s">
        <v>314</v>
      </c>
      <c r="E310" t="s">
        <v>1093</v>
      </c>
      <c r="F310" s="15">
        <v>46230.441238425927</v>
      </c>
      <c r="G310" t="s">
        <v>413</v>
      </c>
      <c r="H310">
        <v>3</v>
      </c>
      <c r="I310" t="s">
        <v>1094</v>
      </c>
      <c r="J310" s="15">
        <v>46230.705555555556</v>
      </c>
      <c r="K310" s="15">
        <v>46231.431944444441</v>
      </c>
      <c r="L310" s="15"/>
      <c r="M310">
        <v>3</v>
      </c>
      <c r="O310" t="s">
        <v>204</v>
      </c>
      <c r="P310" t="s">
        <v>631</v>
      </c>
      <c r="S310" t="s">
        <v>363</v>
      </c>
      <c r="T310" t="s">
        <v>381</v>
      </c>
      <c r="U310" t="s">
        <v>242</v>
      </c>
      <c r="V310" t="s">
        <v>355</v>
      </c>
      <c r="W310" t="s">
        <v>382</v>
      </c>
      <c r="X310" t="s">
        <v>242</v>
      </c>
      <c r="Y310">
        <v>103</v>
      </c>
      <c r="AA310" t="s">
        <v>67</v>
      </c>
      <c r="AB310" t="s">
        <v>363</v>
      </c>
      <c r="AC310">
        <v>2100</v>
      </c>
      <c r="AD310" t="s">
        <v>220</v>
      </c>
      <c r="AE310">
        <v>1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1095</v>
      </c>
      <c r="F311" s="15">
        <v>46230.439814814818</v>
      </c>
      <c r="G311" t="s">
        <v>413</v>
      </c>
      <c r="H311">
        <v>4</v>
      </c>
      <c r="I311" t="s">
        <v>1094</v>
      </c>
      <c r="J311" s="15">
        <v>46230.705555555556</v>
      </c>
      <c r="K311" s="15">
        <v>46231.431944444441</v>
      </c>
      <c r="L311" s="15"/>
      <c r="M311">
        <v>4</v>
      </c>
      <c r="O311" t="s">
        <v>204</v>
      </c>
      <c r="P311" t="s">
        <v>631</v>
      </c>
      <c r="S311" t="s">
        <v>363</v>
      </c>
      <c r="T311" t="s">
        <v>381</v>
      </c>
      <c r="U311" t="s">
        <v>242</v>
      </c>
      <c r="V311" t="s">
        <v>355</v>
      </c>
      <c r="W311" t="s">
        <v>382</v>
      </c>
      <c r="X311" t="s">
        <v>242</v>
      </c>
      <c r="AA311" t="s">
        <v>67</v>
      </c>
      <c r="AB311" t="s">
        <v>363</v>
      </c>
      <c r="AC311">
        <v>2100</v>
      </c>
      <c r="AD311" t="s">
        <v>220</v>
      </c>
      <c r="AE311">
        <v>1</v>
      </c>
    </row>
    <row r="312" spans="1:32" x14ac:dyDescent="0.3">
      <c r="A312" t="s">
        <v>355</v>
      </c>
      <c r="B312" t="s">
        <v>43</v>
      </c>
      <c r="C312" t="s">
        <v>105</v>
      </c>
      <c r="D312" t="s">
        <v>314</v>
      </c>
      <c r="E312" t="s">
        <v>1165</v>
      </c>
      <c r="F312" s="15">
        <v>46226.43414351852</v>
      </c>
      <c r="G312" t="s">
        <v>449</v>
      </c>
      <c r="H312">
        <v>1</v>
      </c>
      <c r="I312" t="s">
        <v>1166</v>
      </c>
      <c r="J312" s="15">
        <v>46226.474999999999</v>
      </c>
      <c r="K312" s="15">
        <v>46231.455555555556</v>
      </c>
      <c r="L312" s="15"/>
      <c r="M312">
        <v>1</v>
      </c>
      <c r="O312" t="s">
        <v>204</v>
      </c>
      <c r="P312" t="s">
        <v>630</v>
      </c>
      <c r="S312" t="s">
        <v>363</v>
      </c>
      <c r="T312" t="s">
        <v>381</v>
      </c>
      <c r="U312" t="s">
        <v>242</v>
      </c>
      <c r="V312" t="s">
        <v>355</v>
      </c>
      <c r="W312" t="s">
        <v>382</v>
      </c>
      <c r="X312" t="s">
        <v>242</v>
      </c>
      <c r="AA312" t="s">
        <v>67</v>
      </c>
      <c r="AB312" t="s">
        <v>363</v>
      </c>
      <c r="AC312">
        <v>2100</v>
      </c>
      <c r="AD312" t="s">
        <v>220</v>
      </c>
      <c r="AE312">
        <v>1</v>
      </c>
    </row>
    <row r="313" spans="1:32" x14ac:dyDescent="0.3">
      <c r="A313" t="s">
        <v>355</v>
      </c>
      <c r="B313" t="s">
        <v>45</v>
      </c>
      <c r="C313" t="s">
        <v>68</v>
      </c>
      <c r="D313" t="s">
        <v>314</v>
      </c>
      <c r="E313" t="s">
        <v>1089</v>
      </c>
      <c r="F313" s="15">
        <v>46225.341481481482</v>
      </c>
      <c r="G313" t="s">
        <v>420</v>
      </c>
      <c r="H313">
        <v>11</v>
      </c>
      <c r="I313" t="s">
        <v>1081</v>
      </c>
      <c r="J313" s="15">
        <v>46225.680555555555</v>
      </c>
      <c r="K313" s="15">
        <v>46227.5</v>
      </c>
      <c r="L313" s="15"/>
      <c r="M313">
        <v>11</v>
      </c>
      <c r="O313" t="s">
        <v>204</v>
      </c>
      <c r="P313" t="s">
        <v>631</v>
      </c>
      <c r="S313" t="s">
        <v>363</v>
      </c>
      <c r="T313" t="s">
        <v>381</v>
      </c>
      <c r="U313" t="s">
        <v>242</v>
      </c>
      <c r="V313" t="s">
        <v>355</v>
      </c>
      <c r="W313" t="s">
        <v>382</v>
      </c>
      <c r="X313" t="s">
        <v>242</v>
      </c>
      <c r="AA313" t="s">
        <v>67</v>
      </c>
      <c r="AB313" t="s">
        <v>363</v>
      </c>
      <c r="AC313">
        <v>2100</v>
      </c>
      <c r="AD313" t="s">
        <v>220</v>
      </c>
      <c r="AE313">
        <v>1.1000000000000001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1058</v>
      </c>
      <c r="F314" s="15">
        <v>46244.522743055553</v>
      </c>
      <c r="G314" t="s">
        <v>436</v>
      </c>
      <c r="H314">
        <v>6</v>
      </c>
      <c r="I314" t="s">
        <v>1059</v>
      </c>
      <c r="J314" s="15">
        <v>46244.706250000003</v>
      </c>
      <c r="K314" s="15">
        <v>46247.409722222219</v>
      </c>
      <c r="L314" s="15"/>
      <c r="M314">
        <v>6</v>
      </c>
      <c r="O314" t="s">
        <v>204</v>
      </c>
      <c r="P314" t="s">
        <v>630</v>
      </c>
      <c r="S314" t="s">
        <v>368</v>
      </c>
      <c r="T314" t="s">
        <v>383</v>
      </c>
      <c r="U314" t="s">
        <v>242</v>
      </c>
      <c r="V314" t="s">
        <v>355</v>
      </c>
      <c r="W314" t="s">
        <v>382</v>
      </c>
      <c r="X314" t="s">
        <v>242</v>
      </c>
      <c r="Y314">
        <v>0</v>
      </c>
      <c r="AA314" t="s">
        <v>67</v>
      </c>
      <c r="AB314" t="s">
        <v>368</v>
      </c>
      <c r="AC314">
        <v>1050</v>
      </c>
      <c r="AD314" t="s">
        <v>220</v>
      </c>
      <c r="AE314">
        <v>1</v>
      </c>
      <c r="AF314">
        <v>1</v>
      </c>
    </row>
    <row r="315" spans="1:32" x14ac:dyDescent="0.3">
      <c r="A315" t="s">
        <v>355</v>
      </c>
      <c r="B315" t="s">
        <v>51</v>
      </c>
      <c r="C315" t="s">
        <v>261</v>
      </c>
      <c r="D315" t="s">
        <v>314</v>
      </c>
      <c r="E315" t="s">
        <v>1070</v>
      </c>
      <c r="F315" s="15">
        <v>46247.655405092592</v>
      </c>
      <c r="G315" t="s">
        <v>436</v>
      </c>
      <c r="H315">
        <v>120</v>
      </c>
      <c r="I315" t="s">
        <v>1071</v>
      </c>
      <c r="J315" s="15">
        <v>46247.70208333333</v>
      </c>
      <c r="K315" s="15">
        <v>46253.604166666664</v>
      </c>
      <c r="L315" s="15"/>
      <c r="M315">
        <v>120</v>
      </c>
      <c r="O315" t="s">
        <v>204</v>
      </c>
      <c r="P315" t="s">
        <v>630</v>
      </c>
      <c r="S315" t="s">
        <v>368</v>
      </c>
      <c r="T315" t="s">
        <v>383</v>
      </c>
      <c r="U315" t="s">
        <v>242</v>
      </c>
      <c r="V315" t="s">
        <v>7</v>
      </c>
      <c r="W315" t="s">
        <v>7</v>
      </c>
      <c r="X315" t="s">
        <v>7</v>
      </c>
      <c r="AA315" t="s">
        <v>241</v>
      </c>
      <c r="AB315" t="s">
        <v>368</v>
      </c>
      <c r="AC315">
        <v>1050</v>
      </c>
      <c r="AD315" t="s">
        <v>7</v>
      </c>
      <c r="AF315">
        <v>0</v>
      </c>
    </row>
    <row r="316" spans="1:32" x14ac:dyDescent="0.3">
      <c r="A316" t="s">
        <v>355</v>
      </c>
      <c r="B316" t="s">
        <v>45</v>
      </c>
      <c r="C316" t="s">
        <v>68</v>
      </c>
      <c r="D316" t="s">
        <v>314</v>
      </c>
      <c r="E316" t="s">
        <v>1060</v>
      </c>
      <c r="F316" s="15">
        <v>46252.385625000003</v>
      </c>
      <c r="G316" t="s">
        <v>427</v>
      </c>
      <c r="H316">
        <v>45</v>
      </c>
      <c r="I316" t="s">
        <v>1061</v>
      </c>
      <c r="J316" s="15">
        <v>46252.684027777781</v>
      </c>
      <c r="K316" s="15">
        <v>46254.560416666667</v>
      </c>
      <c r="L316" s="15"/>
      <c r="M316">
        <v>45</v>
      </c>
      <c r="O316" t="s">
        <v>204</v>
      </c>
      <c r="P316" t="s">
        <v>630</v>
      </c>
      <c r="S316" t="s">
        <v>368</v>
      </c>
      <c r="T316" t="s">
        <v>383</v>
      </c>
      <c r="U316" t="s">
        <v>242</v>
      </c>
      <c r="V316" t="s">
        <v>355</v>
      </c>
      <c r="W316" t="s">
        <v>382</v>
      </c>
      <c r="X316" t="s">
        <v>242</v>
      </c>
      <c r="Y316">
        <v>0</v>
      </c>
      <c r="AA316" t="s">
        <v>67</v>
      </c>
      <c r="AB316" t="s">
        <v>368</v>
      </c>
      <c r="AC316">
        <v>1050</v>
      </c>
      <c r="AD316" t="s">
        <v>220</v>
      </c>
      <c r="AE316">
        <v>4.5</v>
      </c>
      <c r="AF316">
        <v>1</v>
      </c>
    </row>
    <row r="317" spans="1:32" x14ac:dyDescent="0.3">
      <c r="A317" t="s">
        <v>355</v>
      </c>
      <c r="B317" t="s">
        <v>45</v>
      </c>
      <c r="C317" t="s">
        <v>68</v>
      </c>
      <c r="D317" t="s">
        <v>314</v>
      </c>
      <c r="E317" t="s">
        <v>1062</v>
      </c>
      <c r="F317" s="15">
        <v>46251.574641203704</v>
      </c>
      <c r="G317" t="s">
        <v>436</v>
      </c>
      <c r="H317">
        <v>15</v>
      </c>
      <c r="I317" t="s">
        <v>1063</v>
      </c>
      <c r="J317" s="15">
        <v>46252.347222222219</v>
      </c>
      <c r="K317" s="15">
        <v>46253.486111111109</v>
      </c>
      <c r="L317" s="15"/>
      <c r="M317">
        <v>15</v>
      </c>
      <c r="O317" t="s">
        <v>204</v>
      </c>
      <c r="P317" t="s">
        <v>630</v>
      </c>
      <c r="S317" t="s">
        <v>368</v>
      </c>
      <c r="T317" t="s">
        <v>383</v>
      </c>
      <c r="U317" t="s">
        <v>242</v>
      </c>
      <c r="V317" t="s">
        <v>355</v>
      </c>
      <c r="W317" t="s">
        <v>382</v>
      </c>
      <c r="X317" t="s">
        <v>242</v>
      </c>
      <c r="AA317" t="s">
        <v>67</v>
      </c>
      <c r="AB317" t="s">
        <v>368</v>
      </c>
      <c r="AC317">
        <v>1050</v>
      </c>
      <c r="AD317" t="s">
        <v>220</v>
      </c>
      <c r="AE317">
        <v>1.5</v>
      </c>
      <c r="AF317">
        <v>1</v>
      </c>
    </row>
    <row r="318" spans="1:32" x14ac:dyDescent="0.3">
      <c r="A318" t="s">
        <v>355</v>
      </c>
      <c r="B318" t="s">
        <v>45</v>
      </c>
      <c r="C318" t="s">
        <v>68</v>
      </c>
      <c r="D318" t="s">
        <v>314</v>
      </c>
      <c r="E318" t="s">
        <v>1064</v>
      </c>
      <c r="F318" s="15">
        <v>46224.403738425928</v>
      </c>
      <c r="G318" t="s">
        <v>427</v>
      </c>
      <c r="H318">
        <v>50</v>
      </c>
      <c r="I318" t="s">
        <v>1065</v>
      </c>
      <c r="J318" s="15">
        <v>46224.678472222222</v>
      </c>
      <c r="K318" s="15">
        <v>46227.503472222219</v>
      </c>
      <c r="L318" s="15"/>
      <c r="M318">
        <v>50</v>
      </c>
      <c r="O318" t="s">
        <v>204</v>
      </c>
      <c r="P318" t="s">
        <v>630</v>
      </c>
      <c r="S318" t="s">
        <v>368</v>
      </c>
      <c r="T318" t="s">
        <v>383</v>
      </c>
      <c r="U318" t="s">
        <v>242</v>
      </c>
      <c r="V318" t="s">
        <v>355</v>
      </c>
      <c r="W318" t="s">
        <v>382</v>
      </c>
      <c r="X318" t="s">
        <v>242</v>
      </c>
      <c r="Y318">
        <v>0</v>
      </c>
      <c r="AA318" t="s">
        <v>67</v>
      </c>
      <c r="AB318" t="s">
        <v>368</v>
      </c>
      <c r="AC318">
        <v>1050</v>
      </c>
      <c r="AD318" t="s">
        <v>220</v>
      </c>
      <c r="AE318">
        <v>5</v>
      </c>
      <c r="AF318">
        <v>1</v>
      </c>
    </row>
    <row r="319" spans="1:32" x14ac:dyDescent="0.3">
      <c r="A319" t="s">
        <v>355</v>
      </c>
      <c r="B319" t="s">
        <v>45</v>
      </c>
      <c r="C319" t="s">
        <v>68</v>
      </c>
      <c r="D319" t="s">
        <v>314</v>
      </c>
      <c r="E319" t="s">
        <v>1066</v>
      </c>
      <c r="F319" s="15">
        <v>46230.325821759259</v>
      </c>
      <c r="G319" t="s">
        <v>436</v>
      </c>
      <c r="H319">
        <v>22</v>
      </c>
      <c r="I319" t="s">
        <v>1067</v>
      </c>
      <c r="J319" s="15">
        <v>46230.419444444444</v>
      </c>
      <c r="K319" s="15">
        <v>46232.520833333336</v>
      </c>
      <c r="L319" s="15"/>
      <c r="M319">
        <v>22</v>
      </c>
      <c r="O319" t="s">
        <v>204</v>
      </c>
      <c r="P319" t="s">
        <v>630</v>
      </c>
      <c r="S319" t="s">
        <v>368</v>
      </c>
      <c r="T319" t="s">
        <v>383</v>
      </c>
      <c r="U319" t="s">
        <v>242</v>
      </c>
      <c r="V319" t="s">
        <v>355</v>
      </c>
      <c r="W319" t="s">
        <v>382</v>
      </c>
      <c r="X319" t="s">
        <v>242</v>
      </c>
      <c r="Y319">
        <v>0</v>
      </c>
      <c r="AA319" t="s">
        <v>67</v>
      </c>
      <c r="AB319" t="s">
        <v>368</v>
      </c>
      <c r="AC319">
        <v>1050</v>
      </c>
      <c r="AD319" t="s">
        <v>220</v>
      </c>
      <c r="AE319">
        <v>2.2000000000000002</v>
      </c>
      <c r="AF319">
        <v>1</v>
      </c>
    </row>
    <row r="320" spans="1:32" x14ac:dyDescent="0.3">
      <c r="A320" t="s">
        <v>355</v>
      </c>
      <c r="B320" t="s">
        <v>48</v>
      </c>
      <c r="C320" t="s">
        <v>68</v>
      </c>
      <c r="D320" t="s">
        <v>314</v>
      </c>
      <c r="E320" t="s">
        <v>1118</v>
      </c>
      <c r="F320" s="15">
        <v>46226.544976851852</v>
      </c>
      <c r="G320" t="s">
        <v>427</v>
      </c>
      <c r="H320">
        <v>1</v>
      </c>
      <c r="I320" t="s">
        <v>1119</v>
      </c>
      <c r="J320" s="15">
        <v>46227.467361111114</v>
      </c>
      <c r="K320" s="15">
        <v>46230.449305555558</v>
      </c>
      <c r="L320" s="15"/>
      <c r="M320">
        <v>1</v>
      </c>
      <c r="O320" t="s">
        <v>204</v>
      </c>
      <c r="P320" t="s">
        <v>631</v>
      </c>
      <c r="S320" t="s">
        <v>368</v>
      </c>
      <c r="T320" t="s">
        <v>383</v>
      </c>
      <c r="U320" t="s">
        <v>242</v>
      </c>
      <c r="V320" t="s">
        <v>355</v>
      </c>
      <c r="W320" t="s">
        <v>382</v>
      </c>
      <c r="X320" t="s">
        <v>242</v>
      </c>
      <c r="Y320">
        <v>0</v>
      </c>
      <c r="AA320" t="s">
        <v>90</v>
      </c>
      <c r="AB320" t="s">
        <v>368</v>
      </c>
      <c r="AC320">
        <v>1050</v>
      </c>
      <c r="AD320" t="s">
        <v>220</v>
      </c>
      <c r="AE320">
        <v>1</v>
      </c>
      <c r="AF320">
        <v>1</v>
      </c>
    </row>
    <row r="321" spans="1:32" x14ac:dyDescent="0.3">
      <c r="A321" t="s">
        <v>356</v>
      </c>
      <c r="B321" t="s">
        <v>43</v>
      </c>
      <c r="C321" t="s">
        <v>105</v>
      </c>
      <c r="D321" t="s">
        <v>314</v>
      </c>
      <c r="E321" t="s">
        <v>1246</v>
      </c>
      <c r="F321" s="15">
        <v>46251.397696759261</v>
      </c>
      <c r="G321" t="s">
        <v>420</v>
      </c>
      <c r="H321">
        <v>1</v>
      </c>
      <c r="I321" t="s">
        <v>1247</v>
      </c>
      <c r="J321" s="15">
        <v>46252.372916666667</v>
      </c>
      <c r="K321" s="15">
        <v>46255.615277777775</v>
      </c>
      <c r="L321" s="15">
        <v>46255</v>
      </c>
      <c r="M321">
        <v>1</v>
      </c>
      <c r="O321" t="s">
        <v>204</v>
      </c>
      <c r="P321" t="s">
        <v>630</v>
      </c>
      <c r="S321" t="s">
        <v>1248</v>
      </c>
      <c r="T321" t="s">
        <v>1249</v>
      </c>
      <c r="U321" t="s">
        <v>264</v>
      </c>
      <c r="V321" t="s">
        <v>356</v>
      </c>
      <c r="W321" t="s">
        <v>407</v>
      </c>
      <c r="X321" t="s">
        <v>264</v>
      </c>
      <c r="Y321">
        <v>0</v>
      </c>
      <c r="AA321" t="s">
        <v>67</v>
      </c>
      <c r="AB321" t="s">
        <v>1248</v>
      </c>
      <c r="AC321">
        <v>2300</v>
      </c>
      <c r="AD321" t="s">
        <v>220</v>
      </c>
      <c r="AE321">
        <v>1</v>
      </c>
      <c r="AF321">
        <v>1</v>
      </c>
    </row>
    <row r="322" spans="1:32" x14ac:dyDescent="0.3">
      <c r="A322" t="s">
        <v>356</v>
      </c>
      <c r="B322" t="s">
        <v>63</v>
      </c>
      <c r="C322" t="s">
        <v>95</v>
      </c>
      <c r="D322" t="s">
        <v>314</v>
      </c>
      <c r="E322" t="s">
        <v>970</v>
      </c>
      <c r="F322" s="15">
        <v>46239.427071759259</v>
      </c>
      <c r="G322" t="s">
        <v>420</v>
      </c>
      <c r="H322">
        <v>18</v>
      </c>
      <c r="I322" t="s">
        <v>1250</v>
      </c>
      <c r="J322" s="15">
        <v>46240.370833333334</v>
      </c>
      <c r="K322" s="15">
        <v>46253.495833333334</v>
      </c>
      <c r="L322" s="15"/>
      <c r="M322">
        <v>18</v>
      </c>
      <c r="O322" t="s">
        <v>204</v>
      </c>
      <c r="P322" t="s">
        <v>631</v>
      </c>
      <c r="S322" t="s">
        <v>1248</v>
      </c>
      <c r="T322" t="s">
        <v>1249</v>
      </c>
      <c r="U322" t="s">
        <v>264</v>
      </c>
      <c r="V322" t="s">
        <v>7</v>
      </c>
      <c r="W322" t="s">
        <v>7</v>
      </c>
      <c r="X322" t="s">
        <v>7</v>
      </c>
      <c r="AA322" t="s">
        <v>96</v>
      </c>
      <c r="AB322" t="s">
        <v>1248</v>
      </c>
      <c r="AC322">
        <v>2300</v>
      </c>
      <c r="AD322" t="s">
        <v>228</v>
      </c>
      <c r="AE322">
        <v>18</v>
      </c>
      <c r="AF322">
        <v>30.78</v>
      </c>
    </row>
    <row r="323" spans="1:32" x14ac:dyDescent="0.3">
      <c r="A323" t="s">
        <v>356</v>
      </c>
      <c r="B323" t="s">
        <v>57</v>
      </c>
      <c r="C323" t="s">
        <v>117</v>
      </c>
      <c r="D323" t="s">
        <v>314</v>
      </c>
      <c r="E323" t="s">
        <v>970</v>
      </c>
      <c r="F323" s="15">
        <v>46239.427071759259</v>
      </c>
      <c r="G323" t="s">
        <v>420</v>
      </c>
      <c r="H323">
        <v>18</v>
      </c>
      <c r="I323" t="s">
        <v>1250</v>
      </c>
      <c r="J323" s="15">
        <v>46240.370833333334</v>
      </c>
      <c r="K323" s="15">
        <v>46253.495833333334</v>
      </c>
      <c r="L323" s="15"/>
      <c r="M323">
        <v>18</v>
      </c>
      <c r="O323" t="s">
        <v>204</v>
      </c>
      <c r="P323" t="s">
        <v>631</v>
      </c>
      <c r="S323" t="s">
        <v>1248</v>
      </c>
      <c r="T323" t="s">
        <v>1249</v>
      </c>
      <c r="U323" t="s">
        <v>264</v>
      </c>
      <c r="V323" t="s">
        <v>7</v>
      </c>
      <c r="W323" t="s">
        <v>7</v>
      </c>
      <c r="X323" t="s">
        <v>7</v>
      </c>
      <c r="AA323" t="s">
        <v>127</v>
      </c>
      <c r="AB323" t="s">
        <v>1248</v>
      </c>
      <c r="AC323">
        <v>2300</v>
      </c>
      <c r="AD323" t="s">
        <v>236</v>
      </c>
      <c r="AE323">
        <v>1.8</v>
      </c>
    </row>
    <row r="324" spans="1:32" x14ac:dyDescent="0.3">
      <c r="A324" t="s">
        <v>356</v>
      </c>
      <c r="B324" t="s">
        <v>282</v>
      </c>
      <c r="C324" t="s">
        <v>200</v>
      </c>
      <c r="D324" t="s">
        <v>314</v>
      </c>
      <c r="E324" t="s">
        <v>970</v>
      </c>
      <c r="F324" s="15">
        <v>46239.427071759259</v>
      </c>
      <c r="G324" t="s">
        <v>420</v>
      </c>
      <c r="H324">
        <v>18</v>
      </c>
      <c r="I324" t="s">
        <v>1250</v>
      </c>
      <c r="J324" s="15">
        <v>46240.370833333334</v>
      </c>
      <c r="K324" s="15">
        <v>46253.495833333334</v>
      </c>
      <c r="L324" s="15"/>
      <c r="M324">
        <v>18</v>
      </c>
      <c r="O324" t="s">
        <v>204</v>
      </c>
      <c r="P324" t="s">
        <v>630</v>
      </c>
      <c r="S324" t="s">
        <v>1248</v>
      </c>
      <c r="T324" t="s">
        <v>1249</v>
      </c>
      <c r="U324" t="s">
        <v>264</v>
      </c>
      <c r="V324" t="s">
        <v>7</v>
      </c>
      <c r="W324" t="s">
        <v>7</v>
      </c>
      <c r="X324" t="s">
        <v>7</v>
      </c>
      <c r="Z324">
        <v>16</v>
      </c>
      <c r="AA324" t="s">
        <v>122</v>
      </c>
      <c r="AB324" t="s">
        <v>1248</v>
      </c>
      <c r="AC324">
        <v>2300</v>
      </c>
      <c r="AD324" t="s">
        <v>235</v>
      </c>
      <c r="AE324">
        <v>288</v>
      </c>
    </row>
    <row r="325" spans="1:32" x14ac:dyDescent="0.3">
      <c r="A325" t="s">
        <v>356</v>
      </c>
      <c r="B325" t="s">
        <v>45</v>
      </c>
      <c r="C325" t="s">
        <v>68</v>
      </c>
      <c r="D325" t="s">
        <v>314</v>
      </c>
      <c r="E325" t="s">
        <v>1251</v>
      </c>
      <c r="F325" s="15">
        <v>46251.388148148151</v>
      </c>
      <c r="G325" t="s">
        <v>1252</v>
      </c>
      <c r="H325">
        <v>10</v>
      </c>
      <c r="I325" t="s">
        <v>1253</v>
      </c>
      <c r="J325" s="15">
        <v>46251.484722222223</v>
      </c>
      <c r="K325" s="15">
        <v>46255.618055555555</v>
      </c>
      <c r="L325" s="15">
        <v>46255.486111111109</v>
      </c>
      <c r="M325">
        <v>10</v>
      </c>
      <c r="O325" t="s">
        <v>204</v>
      </c>
      <c r="P325" t="s">
        <v>630</v>
      </c>
      <c r="S325" t="s">
        <v>1248</v>
      </c>
      <c r="T325" t="s">
        <v>1249</v>
      </c>
      <c r="U325" t="s">
        <v>264</v>
      </c>
      <c r="V325" t="s">
        <v>356</v>
      </c>
      <c r="W325" t="s">
        <v>407</v>
      </c>
      <c r="X325" t="s">
        <v>264</v>
      </c>
      <c r="Y325">
        <v>0</v>
      </c>
      <c r="AA325" t="s">
        <v>67</v>
      </c>
      <c r="AB325" t="s">
        <v>1248</v>
      </c>
      <c r="AC325">
        <v>2300</v>
      </c>
      <c r="AD325" t="s">
        <v>220</v>
      </c>
      <c r="AE325">
        <v>1</v>
      </c>
    </row>
    <row r="326" spans="1:32" x14ac:dyDescent="0.3">
      <c r="A326" t="s">
        <v>356</v>
      </c>
      <c r="B326" t="s">
        <v>51</v>
      </c>
      <c r="C326" t="s">
        <v>261</v>
      </c>
      <c r="D326" t="s">
        <v>314</v>
      </c>
      <c r="E326" t="s">
        <v>1256</v>
      </c>
      <c r="F326" s="15">
        <v>46252.367824074077</v>
      </c>
      <c r="G326" t="s">
        <v>1252</v>
      </c>
      <c r="H326">
        <v>150</v>
      </c>
      <c r="I326" t="s">
        <v>1257</v>
      </c>
      <c r="J326" s="15">
        <v>46253.532638888886</v>
      </c>
      <c r="K326" s="15">
        <v>46255.618055555555</v>
      </c>
      <c r="L326" s="15"/>
      <c r="M326">
        <v>150</v>
      </c>
      <c r="O326" t="s">
        <v>204</v>
      </c>
      <c r="P326" t="s">
        <v>630</v>
      </c>
      <c r="S326" t="s">
        <v>1248</v>
      </c>
      <c r="T326" t="s">
        <v>1249</v>
      </c>
      <c r="U326" t="s">
        <v>264</v>
      </c>
      <c r="V326" t="s">
        <v>7</v>
      </c>
      <c r="W326" t="s">
        <v>7</v>
      </c>
      <c r="X326" t="s">
        <v>7</v>
      </c>
      <c r="AA326" t="s">
        <v>241</v>
      </c>
      <c r="AB326" t="s">
        <v>1248</v>
      </c>
      <c r="AC326">
        <v>2300</v>
      </c>
      <c r="AD326" t="s">
        <v>7</v>
      </c>
      <c r="AF326">
        <v>0</v>
      </c>
    </row>
    <row r="327" spans="1:32" x14ac:dyDescent="0.3">
      <c r="A327" t="s">
        <v>356</v>
      </c>
      <c r="B327" t="s">
        <v>45</v>
      </c>
      <c r="C327" t="s">
        <v>68</v>
      </c>
      <c r="D327" t="s">
        <v>314</v>
      </c>
      <c r="E327" t="s">
        <v>1254</v>
      </c>
      <c r="F327" s="15">
        <v>46251.394097222219</v>
      </c>
      <c r="G327" t="s">
        <v>1252</v>
      </c>
      <c r="H327">
        <v>5</v>
      </c>
      <c r="I327" t="s">
        <v>1255</v>
      </c>
      <c r="J327" s="15">
        <v>46251.520138888889</v>
      </c>
      <c r="K327" s="15">
        <v>46255.615277777775</v>
      </c>
      <c r="L327" s="15">
        <v>46255.520138888889</v>
      </c>
      <c r="M327">
        <v>5</v>
      </c>
      <c r="O327" t="s">
        <v>204</v>
      </c>
      <c r="P327" t="s">
        <v>630</v>
      </c>
      <c r="S327" t="s">
        <v>1248</v>
      </c>
      <c r="T327" t="s">
        <v>1249</v>
      </c>
      <c r="U327" t="s">
        <v>264</v>
      </c>
      <c r="V327" t="s">
        <v>356</v>
      </c>
      <c r="W327" t="s">
        <v>407</v>
      </c>
      <c r="X327" t="s">
        <v>264</v>
      </c>
      <c r="AA327" t="s">
        <v>67</v>
      </c>
      <c r="AB327" t="s">
        <v>1248</v>
      </c>
      <c r="AC327">
        <v>2300</v>
      </c>
      <c r="AD327" t="s">
        <v>220</v>
      </c>
      <c r="AE327">
        <v>1</v>
      </c>
    </row>
    <row r="328" spans="1:32" x14ac:dyDescent="0.3">
      <c r="A328" t="s">
        <v>356</v>
      </c>
      <c r="B328" t="s">
        <v>48</v>
      </c>
      <c r="C328" t="s">
        <v>68</v>
      </c>
      <c r="D328" t="s">
        <v>314</v>
      </c>
      <c r="E328" t="s">
        <v>1258</v>
      </c>
      <c r="F328" s="15">
        <v>46226.72587962963</v>
      </c>
      <c r="G328" t="s">
        <v>420</v>
      </c>
      <c r="H328">
        <v>1</v>
      </c>
      <c r="I328" t="s">
        <v>1259</v>
      </c>
      <c r="J328" s="15">
        <v>46227.348449074074</v>
      </c>
      <c r="K328" s="15">
        <v>46232.441666666666</v>
      </c>
      <c r="L328" s="15">
        <v>46232.441666666666</v>
      </c>
      <c r="M328">
        <v>1</v>
      </c>
      <c r="O328" t="s">
        <v>204</v>
      </c>
      <c r="P328" t="s">
        <v>630</v>
      </c>
      <c r="S328" t="s">
        <v>1248</v>
      </c>
      <c r="T328" t="s">
        <v>1249</v>
      </c>
      <c r="U328" t="s">
        <v>264</v>
      </c>
      <c r="V328" t="s">
        <v>356</v>
      </c>
      <c r="W328" t="s">
        <v>407</v>
      </c>
      <c r="X328" t="s">
        <v>264</v>
      </c>
      <c r="Y328">
        <v>0</v>
      </c>
      <c r="AA328" t="s">
        <v>90</v>
      </c>
      <c r="AB328" t="s">
        <v>1248</v>
      </c>
      <c r="AC328">
        <v>2300</v>
      </c>
      <c r="AD328" t="s">
        <v>220</v>
      </c>
      <c r="AE328">
        <v>1</v>
      </c>
      <c r="AF328">
        <v>1</v>
      </c>
    </row>
    <row r="329" spans="1:32" x14ac:dyDescent="0.3">
      <c r="A329" t="s">
        <v>356</v>
      </c>
      <c r="B329" t="s">
        <v>45</v>
      </c>
      <c r="C329" t="s">
        <v>68</v>
      </c>
      <c r="D329" t="s">
        <v>314</v>
      </c>
      <c r="E329" t="s">
        <v>1260</v>
      </c>
      <c r="F329" s="15">
        <v>46219.31449074074</v>
      </c>
      <c r="G329" t="s">
        <v>1252</v>
      </c>
      <c r="H329">
        <v>9</v>
      </c>
      <c r="I329" t="s">
        <v>1261</v>
      </c>
      <c r="J329" s="15">
        <v>46219.41547453704</v>
      </c>
      <c r="K329" s="15">
        <v>46232.447916666664</v>
      </c>
      <c r="L329" s="15">
        <v>46224.708333333336</v>
      </c>
      <c r="M329">
        <v>9</v>
      </c>
      <c r="O329" t="s">
        <v>204</v>
      </c>
      <c r="P329" t="s">
        <v>630</v>
      </c>
      <c r="S329" t="s">
        <v>1248</v>
      </c>
      <c r="T329" t="s">
        <v>1249</v>
      </c>
      <c r="U329" t="s">
        <v>264</v>
      </c>
      <c r="V329" t="s">
        <v>356</v>
      </c>
      <c r="W329" t="s">
        <v>407</v>
      </c>
      <c r="X329" t="s">
        <v>264</v>
      </c>
      <c r="Y329">
        <v>0</v>
      </c>
      <c r="AA329" t="s">
        <v>67</v>
      </c>
      <c r="AB329" t="s">
        <v>1248</v>
      </c>
      <c r="AC329">
        <v>2300</v>
      </c>
      <c r="AD329" t="s">
        <v>220</v>
      </c>
      <c r="AE329">
        <v>1</v>
      </c>
    </row>
    <row r="330" spans="1:32" x14ac:dyDescent="0.3">
      <c r="A330" t="s">
        <v>354</v>
      </c>
      <c r="B330" t="s">
        <v>51</v>
      </c>
      <c r="C330" t="s">
        <v>261</v>
      </c>
      <c r="D330" t="s">
        <v>314</v>
      </c>
      <c r="E330" t="s">
        <v>1266</v>
      </c>
      <c r="F330" s="15">
        <v>46253.364374999997</v>
      </c>
      <c r="G330" t="s">
        <v>1267</v>
      </c>
      <c r="H330">
        <v>105</v>
      </c>
      <c r="I330" t="s">
        <v>1268</v>
      </c>
      <c r="J330" s="15">
        <v>46253.631249999999</v>
      </c>
      <c r="K330" s="15">
        <v>46254.472222222219</v>
      </c>
      <c r="L330" s="15"/>
      <c r="M330">
        <v>105</v>
      </c>
      <c r="O330" t="s">
        <v>204</v>
      </c>
      <c r="P330" t="s">
        <v>631</v>
      </c>
      <c r="S330" t="s">
        <v>374</v>
      </c>
      <c r="T330" t="s">
        <v>387</v>
      </c>
      <c r="U330" t="s">
        <v>243</v>
      </c>
      <c r="V330" t="s">
        <v>7</v>
      </c>
      <c r="W330" t="s">
        <v>7</v>
      </c>
      <c r="X330" t="s">
        <v>7</v>
      </c>
      <c r="AA330" t="s">
        <v>241</v>
      </c>
      <c r="AB330" t="s">
        <v>374</v>
      </c>
      <c r="AD330" t="s">
        <v>7</v>
      </c>
      <c r="AF330">
        <v>0</v>
      </c>
    </row>
    <row r="331" spans="1:32" x14ac:dyDescent="0.3">
      <c r="A331" t="s">
        <v>354</v>
      </c>
      <c r="B331" t="s">
        <v>51</v>
      </c>
      <c r="C331" t="s">
        <v>261</v>
      </c>
      <c r="D331" t="s">
        <v>314</v>
      </c>
      <c r="E331" t="s">
        <v>1269</v>
      </c>
      <c r="F331" s="15">
        <v>46252.495659722219</v>
      </c>
      <c r="G331" t="s">
        <v>424</v>
      </c>
      <c r="H331">
        <v>220</v>
      </c>
      <c r="I331" t="s">
        <v>1270</v>
      </c>
      <c r="J331" s="15">
        <v>46253.654861111114</v>
      </c>
      <c r="K331" s="15">
        <v>46255.357638888891</v>
      </c>
      <c r="L331" s="15"/>
      <c r="M331">
        <v>220</v>
      </c>
      <c r="O331" t="s">
        <v>204</v>
      </c>
      <c r="P331" t="s">
        <v>631</v>
      </c>
      <c r="S331" t="s">
        <v>374</v>
      </c>
      <c r="T331" t="s">
        <v>387</v>
      </c>
      <c r="U331" t="s">
        <v>243</v>
      </c>
      <c r="V331" t="s">
        <v>7</v>
      </c>
      <c r="W331" t="s">
        <v>7</v>
      </c>
      <c r="X331" t="s">
        <v>7</v>
      </c>
      <c r="AA331" t="s">
        <v>241</v>
      </c>
      <c r="AB331" t="s">
        <v>374</v>
      </c>
      <c r="AD331" t="s">
        <v>7</v>
      </c>
      <c r="AF331">
        <v>0</v>
      </c>
    </row>
    <row r="332" spans="1:32" x14ac:dyDescent="0.3">
      <c r="A332" t="s">
        <v>354</v>
      </c>
      <c r="B332" t="s">
        <v>45</v>
      </c>
      <c r="C332" t="s">
        <v>68</v>
      </c>
      <c r="D332" t="s">
        <v>314</v>
      </c>
      <c r="E332" t="s">
        <v>1271</v>
      </c>
      <c r="F332" s="15">
        <v>46244.678773148145</v>
      </c>
      <c r="G332" t="s">
        <v>424</v>
      </c>
      <c r="H332">
        <v>25</v>
      </c>
      <c r="I332" t="s">
        <v>1272</v>
      </c>
      <c r="J332" s="15">
        <v>46245.410416666666</v>
      </c>
      <c r="K332" s="15">
        <v>46246.395833333336</v>
      </c>
      <c r="L332" s="15"/>
      <c r="M332">
        <v>25</v>
      </c>
      <c r="O332" t="s">
        <v>204</v>
      </c>
      <c r="P332" t="s">
        <v>631</v>
      </c>
      <c r="S332" t="s">
        <v>374</v>
      </c>
      <c r="T332" t="s">
        <v>387</v>
      </c>
      <c r="U332" t="s">
        <v>243</v>
      </c>
      <c r="V332" t="s">
        <v>354</v>
      </c>
      <c r="W332" t="s">
        <v>360</v>
      </c>
      <c r="X332" t="s">
        <v>243</v>
      </c>
      <c r="Y332">
        <v>3</v>
      </c>
      <c r="AA332" t="s">
        <v>67</v>
      </c>
      <c r="AB332" t="s">
        <v>374</v>
      </c>
      <c r="AD332" t="s">
        <v>220</v>
      </c>
      <c r="AE332">
        <v>2.5</v>
      </c>
      <c r="AF332">
        <v>1</v>
      </c>
    </row>
    <row r="333" spans="1:32" x14ac:dyDescent="0.3">
      <c r="A333" t="s">
        <v>354</v>
      </c>
      <c r="B333" t="s">
        <v>45</v>
      </c>
      <c r="C333" t="s">
        <v>68</v>
      </c>
      <c r="D333" t="s">
        <v>314</v>
      </c>
      <c r="E333" t="s">
        <v>1273</v>
      </c>
      <c r="F333" s="15">
        <v>46252.494293981479</v>
      </c>
      <c r="G333" t="s">
        <v>424</v>
      </c>
      <c r="H333">
        <v>25</v>
      </c>
      <c r="I333" t="s">
        <v>1274</v>
      </c>
      <c r="J333" s="15">
        <v>46252.644444444442</v>
      </c>
      <c r="K333" s="15">
        <v>46253.423611111109</v>
      </c>
      <c r="L333" s="15"/>
      <c r="M333">
        <v>25</v>
      </c>
      <c r="O333" t="s">
        <v>204</v>
      </c>
      <c r="P333" t="s">
        <v>631</v>
      </c>
      <c r="S333" t="s">
        <v>374</v>
      </c>
      <c r="T333" t="s">
        <v>387</v>
      </c>
      <c r="U333" t="s">
        <v>243</v>
      </c>
      <c r="V333" t="s">
        <v>354</v>
      </c>
      <c r="W333" t="s">
        <v>360</v>
      </c>
      <c r="X333" t="s">
        <v>243</v>
      </c>
      <c r="Y333">
        <v>3</v>
      </c>
      <c r="AA333" t="s">
        <v>67</v>
      </c>
      <c r="AB333" t="s">
        <v>374</v>
      </c>
      <c r="AD333" t="s">
        <v>220</v>
      </c>
      <c r="AE333">
        <v>2.5</v>
      </c>
      <c r="AF333">
        <v>1</v>
      </c>
    </row>
    <row r="334" spans="1:32" x14ac:dyDescent="0.3">
      <c r="A334" t="s">
        <v>354</v>
      </c>
      <c r="B334" t="s">
        <v>45</v>
      </c>
      <c r="C334" t="s">
        <v>68</v>
      </c>
      <c r="D334" t="s">
        <v>314</v>
      </c>
      <c r="E334" t="s">
        <v>1275</v>
      </c>
      <c r="F334" s="15">
        <v>46237.299120370371</v>
      </c>
      <c r="G334" t="s">
        <v>424</v>
      </c>
      <c r="H334">
        <v>20</v>
      </c>
      <c r="I334" t="s">
        <v>1276</v>
      </c>
      <c r="J334" s="15">
        <v>46237.356944444444</v>
      </c>
      <c r="K334" s="15">
        <v>46239.371527777781</v>
      </c>
      <c r="L334" s="15"/>
      <c r="M334">
        <v>20</v>
      </c>
      <c r="O334" t="s">
        <v>204</v>
      </c>
      <c r="P334" t="s">
        <v>630</v>
      </c>
      <c r="S334" t="s">
        <v>374</v>
      </c>
      <c r="T334" t="s">
        <v>387</v>
      </c>
      <c r="U334" t="s">
        <v>243</v>
      </c>
      <c r="V334" t="s">
        <v>354</v>
      </c>
      <c r="W334" t="s">
        <v>360</v>
      </c>
      <c r="X334" t="s">
        <v>243</v>
      </c>
      <c r="Y334">
        <v>3</v>
      </c>
      <c r="AA334" t="s">
        <v>67</v>
      </c>
      <c r="AB334" t="s">
        <v>374</v>
      </c>
      <c r="AD334" t="s">
        <v>220</v>
      </c>
      <c r="AE334">
        <v>2</v>
      </c>
      <c r="AF334">
        <v>1</v>
      </c>
    </row>
    <row r="335" spans="1:32" x14ac:dyDescent="0.3">
      <c r="A335" t="s">
        <v>354</v>
      </c>
      <c r="B335" t="s">
        <v>51</v>
      </c>
      <c r="C335" t="s">
        <v>261</v>
      </c>
      <c r="D335" t="s">
        <v>314</v>
      </c>
      <c r="E335" t="s">
        <v>1277</v>
      </c>
      <c r="F335" s="15">
        <v>46218.456944444442</v>
      </c>
      <c r="G335" t="s">
        <v>1278</v>
      </c>
      <c r="H335">
        <v>6</v>
      </c>
      <c r="I335" t="s">
        <v>1279</v>
      </c>
      <c r="J335" s="15">
        <v>46218.598611111112</v>
      </c>
      <c r="K335" s="15">
        <v>46220.557638888888</v>
      </c>
      <c r="L335" s="15"/>
      <c r="M335">
        <v>6</v>
      </c>
      <c r="O335" t="s">
        <v>204</v>
      </c>
      <c r="P335" t="s">
        <v>631</v>
      </c>
      <c r="S335" t="s">
        <v>372</v>
      </c>
      <c r="T335" t="s">
        <v>385</v>
      </c>
      <c r="U335" t="s">
        <v>243</v>
      </c>
      <c r="V335" t="s">
        <v>7</v>
      </c>
      <c r="W335" t="s">
        <v>7</v>
      </c>
      <c r="X335" t="s">
        <v>7</v>
      </c>
      <c r="AA335" t="s">
        <v>241</v>
      </c>
      <c r="AB335" t="s">
        <v>372</v>
      </c>
      <c r="AC335">
        <v>1100</v>
      </c>
      <c r="AD335" t="s">
        <v>7</v>
      </c>
      <c r="AF335">
        <v>0</v>
      </c>
    </row>
    <row r="336" spans="1:32" x14ac:dyDescent="0.3">
      <c r="A336" t="s">
        <v>354</v>
      </c>
      <c r="B336" t="s">
        <v>51</v>
      </c>
      <c r="C336" t="s">
        <v>261</v>
      </c>
      <c r="D336" t="s">
        <v>314</v>
      </c>
      <c r="E336" t="s">
        <v>1280</v>
      </c>
      <c r="F336" s="15">
        <v>46230.652881944443</v>
      </c>
      <c r="G336" t="s">
        <v>1278</v>
      </c>
      <c r="H336">
        <v>20</v>
      </c>
      <c r="I336" t="s">
        <v>1281</v>
      </c>
      <c r="J336" s="15">
        <v>46230.70208333333</v>
      </c>
      <c r="K336" s="15">
        <v>46232.451388888891</v>
      </c>
      <c r="L336" s="15"/>
      <c r="M336">
        <v>20</v>
      </c>
      <c r="O336" t="s">
        <v>204</v>
      </c>
      <c r="P336" t="s">
        <v>631</v>
      </c>
      <c r="S336" t="s">
        <v>372</v>
      </c>
      <c r="T336" t="s">
        <v>385</v>
      </c>
      <c r="U336" t="s">
        <v>243</v>
      </c>
      <c r="V336" t="s">
        <v>7</v>
      </c>
      <c r="W336" t="s">
        <v>7</v>
      </c>
      <c r="X336" t="s">
        <v>7</v>
      </c>
      <c r="AA336" t="s">
        <v>241</v>
      </c>
      <c r="AB336" t="s">
        <v>372</v>
      </c>
      <c r="AC336">
        <v>1100</v>
      </c>
      <c r="AD336" t="s">
        <v>7</v>
      </c>
      <c r="AF336">
        <v>0</v>
      </c>
    </row>
    <row r="337" spans="1:32" x14ac:dyDescent="0.3">
      <c r="A337" t="s">
        <v>354</v>
      </c>
      <c r="B337" t="s">
        <v>63</v>
      </c>
      <c r="C337" t="s">
        <v>95</v>
      </c>
      <c r="D337" t="s">
        <v>314</v>
      </c>
      <c r="E337" t="s">
        <v>1282</v>
      </c>
      <c r="F337" s="15">
        <v>46248.469560185185</v>
      </c>
      <c r="G337" t="s">
        <v>442</v>
      </c>
      <c r="H337">
        <v>26</v>
      </c>
      <c r="I337" t="s">
        <v>1283</v>
      </c>
      <c r="J337" s="15">
        <v>46251.56527777778</v>
      </c>
      <c r="K337" s="15">
        <v>46254.506944444445</v>
      </c>
      <c r="L337" s="15"/>
      <c r="M337">
        <v>26</v>
      </c>
      <c r="O337" t="s">
        <v>204</v>
      </c>
      <c r="P337" t="s">
        <v>631</v>
      </c>
      <c r="S337" t="s">
        <v>372</v>
      </c>
      <c r="T337" t="s">
        <v>385</v>
      </c>
      <c r="U337" t="s">
        <v>243</v>
      </c>
      <c r="V337" t="s">
        <v>7</v>
      </c>
      <c r="W337" t="s">
        <v>7</v>
      </c>
      <c r="X337" t="s">
        <v>7</v>
      </c>
      <c r="AA337" t="s">
        <v>96</v>
      </c>
      <c r="AB337" t="s">
        <v>372</v>
      </c>
      <c r="AC337">
        <v>1100</v>
      </c>
      <c r="AD337" t="s">
        <v>228</v>
      </c>
      <c r="AE337">
        <v>26</v>
      </c>
      <c r="AF337">
        <v>44.46</v>
      </c>
    </row>
    <row r="338" spans="1:32" x14ac:dyDescent="0.3">
      <c r="A338" t="s">
        <v>354</v>
      </c>
      <c r="B338" t="s">
        <v>282</v>
      </c>
      <c r="C338" t="s">
        <v>200</v>
      </c>
      <c r="D338" t="s">
        <v>314</v>
      </c>
      <c r="E338" t="s">
        <v>1282</v>
      </c>
      <c r="F338" s="15">
        <v>46248.469560185185</v>
      </c>
      <c r="G338" t="s">
        <v>442</v>
      </c>
      <c r="H338">
        <v>26</v>
      </c>
      <c r="I338" t="s">
        <v>1283</v>
      </c>
      <c r="J338" s="15">
        <v>46251.56527777778</v>
      </c>
      <c r="K338" s="15">
        <v>46254.506944444445</v>
      </c>
      <c r="L338" s="15"/>
      <c r="M338">
        <v>26</v>
      </c>
      <c r="O338" t="s">
        <v>204</v>
      </c>
      <c r="P338" t="s">
        <v>631</v>
      </c>
      <c r="S338" t="s">
        <v>372</v>
      </c>
      <c r="T338" t="s">
        <v>385</v>
      </c>
      <c r="U338" t="s">
        <v>243</v>
      </c>
      <c r="V338" t="s">
        <v>7</v>
      </c>
      <c r="W338" t="s">
        <v>7</v>
      </c>
      <c r="X338" t="s">
        <v>7</v>
      </c>
      <c r="Z338">
        <v>16</v>
      </c>
      <c r="AA338" t="s">
        <v>122</v>
      </c>
      <c r="AB338" t="s">
        <v>372</v>
      </c>
      <c r="AC338">
        <v>1100</v>
      </c>
      <c r="AD338" t="s">
        <v>235</v>
      </c>
      <c r="AE338">
        <v>416</v>
      </c>
    </row>
    <row r="339" spans="1:32" x14ac:dyDescent="0.3">
      <c r="A339" t="s">
        <v>354</v>
      </c>
      <c r="B339" t="s">
        <v>57</v>
      </c>
      <c r="C339" t="s">
        <v>117</v>
      </c>
      <c r="D339" t="s">
        <v>314</v>
      </c>
      <c r="E339" t="s">
        <v>1282</v>
      </c>
      <c r="F339" s="15">
        <v>46248.469560185185</v>
      </c>
      <c r="G339" t="s">
        <v>442</v>
      </c>
      <c r="H339">
        <v>26</v>
      </c>
      <c r="I339" t="s">
        <v>1283</v>
      </c>
      <c r="J339" s="15">
        <v>46251.56527777778</v>
      </c>
      <c r="K339" s="15">
        <v>46254.506944444445</v>
      </c>
      <c r="L339" s="15"/>
      <c r="M339">
        <v>26</v>
      </c>
      <c r="O339" t="s">
        <v>204</v>
      </c>
      <c r="P339" t="s">
        <v>631</v>
      </c>
      <c r="S339" t="s">
        <v>372</v>
      </c>
      <c r="T339" t="s">
        <v>385</v>
      </c>
      <c r="U339" t="s">
        <v>243</v>
      </c>
      <c r="V339" t="s">
        <v>7</v>
      </c>
      <c r="W339" t="s">
        <v>7</v>
      </c>
      <c r="X339" t="s">
        <v>7</v>
      </c>
      <c r="AA339" t="s">
        <v>127</v>
      </c>
      <c r="AB339" t="s">
        <v>372</v>
      </c>
      <c r="AC339">
        <v>1100</v>
      </c>
      <c r="AD339" t="s">
        <v>236</v>
      </c>
      <c r="AE339">
        <v>2.6</v>
      </c>
    </row>
    <row r="340" spans="1:32" x14ac:dyDescent="0.3">
      <c r="A340" t="s">
        <v>354</v>
      </c>
      <c r="B340" t="s">
        <v>51</v>
      </c>
      <c r="C340" t="s">
        <v>261</v>
      </c>
      <c r="D340" t="s">
        <v>314</v>
      </c>
      <c r="E340" t="s">
        <v>1301</v>
      </c>
      <c r="F340" s="15">
        <v>46253.319224537037</v>
      </c>
      <c r="G340" t="s">
        <v>417</v>
      </c>
      <c r="H340">
        <v>32</v>
      </c>
      <c r="I340" t="s">
        <v>1300</v>
      </c>
      <c r="J340" s="15">
        <v>46253.518750000003</v>
      </c>
      <c r="K340" s="15">
        <v>46254.46875</v>
      </c>
      <c r="L340" s="15"/>
      <c r="M340">
        <v>32</v>
      </c>
      <c r="O340" t="s">
        <v>204</v>
      </c>
      <c r="P340" t="s">
        <v>631</v>
      </c>
      <c r="S340" t="s">
        <v>373</v>
      </c>
      <c r="T340" t="s">
        <v>386</v>
      </c>
      <c r="U340" t="s">
        <v>243</v>
      </c>
      <c r="V340" t="s">
        <v>7</v>
      </c>
      <c r="W340" t="s">
        <v>7</v>
      </c>
      <c r="X340" t="s">
        <v>7</v>
      </c>
      <c r="AA340" t="s">
        <v>241</v>
      </c>
      <c r="AB340" t="s">
        <v>373</v>
      </c>
      <c r="AD340" t="s">
        <v>7</v>
      </c>
      <c r="AF340">
        <v>0</v>
      </c>
    </row>
    <row r="341" spans="1:32" x14ac:dyDescent="0.3">
      <c r="A341" t="s">
        <v>354</v>
      </c>
      <c r="B341" t="s">
        <v>51</v>
      </c>
      <c r="C341" t="s">
        <v>261</v>
      </c>
      <c r="D341" t="s">
        <v>314</v>
      </c>
      <c r="E341" t="s">
        <v>1302</v>
      </c>
      <c r="F341" s="15">
        <v>46253.318599537037</v>
      </c>
      <c r="G341" t="s">
        <v>417</v>
      </c>
      <c r="H341">
        <v>32</v>
      </c>
      <c r="I341" t="s">
        <v>1300</v>
      </c>
      <c r="J341" s="15">
        <v>46253.518750000003</v>
      </c>
      <c r="K341" s="15">
        <v>46254.46875</v>
      </c>
      <c r="L341" s="15"/>
      <c r="M341">
        <v>32</v>
      </c>
      <c r="O341" t="s">
        <v>204</v>
      </c>
      <c r="P341" t="s">
        <v>631</v>
      </c>
      <c r="S341" t="s">
        <v>373</v>
      </c>
      <c r="T341" t="s">
        <v>386</v>
      </c>
      <c r="U341" t="s">
        <v>243</v>
      </c>
      <c r="V341" t="s">
        <v>7</v>
      </c>
      <c r="W341" t="s">
        <v>7</v>
      </c>
      <c r="X341" t="s">
        <v>7</v>
      </c>
      <c r="AA341" t="s">
        <v>241</v>
      </c>
      <c r="AB341" t="s">
        <v>373</v>
      </c>
      <c r="AD341" t="s">
        <v>7</v>
      </c>
    </row>
    <row r="342" spans="1:32" x14ac:dyDescent="0.3">
      <c r="A342" t="s">
        <v>354</v>
      </c>
      <c r="B342" t="s">
        <v>51</v>
      </c>
      <c r="C342" t="s">
        <v>261</v>
      </c>
      <c r="D342" t="s">
        <v>314</v>
      </c>
      <c r="E342" t="s">
        <v>1299</v>
      </c>
      <c r="F342" s="15">
        <v>46253.319699074076</v>
      </c>
      <c r="G342" t="s">
        <v>417</v>
      </c>
      <c r="H342">
        <v>32</v>
      </c>
      <c r="I342" t="s">
        <v>1300</v>
      </c>
      <c r="J342" s="15">
        <v>46253.518750000003</v>
      </c>
      <c r="K342" s="15">
        <v>46254.46875</v>
      </c>
      <c r="L342" s="15"/>
      <c r="M342">
        <v>32</v>
      </c>
      <c r="O342" t="s">
        <v>204</v>
      </c>
      <c r="P342" t="s">
        <v>631</v>
      </c>
      <c r="S342" t="s">
        <v>373</v>
      </c>
      <c r="T342" t="s">
        <v>386</v>
      </c>
      <c r="U342" t="s">
        <v>243</v>
      </c>
      <c r="V342" t="s">
        <v>7</v>
      </c>
      <c r="W342" t="s">
        <v>7</v>
      </c>
      <c r="X342" t="s">
        <v>7</v>
      </c>
      <c r="AA342" t="s">
        <v>241</v>
      </c>
      <c r="AB342" t="s">
        <v>373</v>
      </c>
      <c r="AD342" t="s">
        <v>7</v>
      </c>
    </row>
    <row r="343" spans="1:32" x14ac:dyDescent="0.3">
      <c r="A343" t="s">
        <v>354</v>
      </c>
      <c r="B343" t="s">
        <v>43</v>
      </c>
      <c r="C343" t="s">
        <v>105</v>
      </c>
      <c r="D343" t="s">
        <v>314</v>
      </c>
      <c r="E343" t="s">
        <v>1303</v>
      </c>
      <c r="F343" s="15">
        <v>46244.665532407409</v>
      </c>
      <c r="G343" t="s">
        <v>417</v>
      </c>
      <c r="H343">
        <v>3</v>
      </c>
      <c r="I343" t="s">
        <v>1304</v>
      </c>
      <c r="J343" s="15">
        <v>46246.388194444444</v>
      </c>
      <c r="K343" s="15">
        <v>46247.479166666664</v>
      </c>
      <c r="L343" s="15"/>
      <c r="M343">
        <v>3</v>
      </c>
      <c r="O343" t="s">
        <v>204</v>
      </c>
      <c r="P343" t="s">
        <v>631</v>
      </c>
      <c r="S343" t="s">
        <v>373</v>
      </c>
      <c r="T343" t="s">
        <v>386</v>
      </c>
      <c r="U343" t="s">
        <v>243</v>
      </c>
      <c r="V343" t="s">
        <v>354</v>
      </c>
      <c r="W343" t="s">
        <v>360</v>
      </c>
      <c r="X343" t="s">
        <v>243</v>
      </c>
      <c r="Y343">
        <v>48</v>
      </c>
      <c r="AA343" t="s">
        <v>67</v>
      </c>
      <c r="AB343" t="s">
        <v>373</v>
      </c>
      <c r="AD343" t="s">
        <v>220</v>
      </c>
      <c r="AE343">
        <v>1</v>
      </c>
      <c r="AF343">
        <v>1</v>
      </c>
    </row>
    <row r="344" spans="1:32" x14ac:dyDescent="0.3">
      <c r="A344" t="s">
        <v>354</v>
      </c>
      <c r="B344" t="s">
        <v>45</v>
      </c>
      <c r="C344" t="s">
        <v>68</v>
      </c>
      <c r="D344" t="s">
        <v>314</v>
      </c>
      <c r="E344" t="s">
        <v>1305</v>
      </c>
      <c r="F344" s="15">
        <v>46244.660208333335</v>
      </c>
      <c r="G344" t="s">
        <v>417</v>
      </c>
      <c r="H344">
        <v>25</v>
      </c>
      <c r="I344" t="s">
        <v>1306</v>
      </c>
      <c r="J344" s="15">
        <v>46245.366666666669</v>
      </c>
      <c r="K344" s="15">
        <v>46246.611111111109</v>
      </c>
      <c r="L344" s="15"/>
      <c r="M344">
        <v>25</v>
      </c>
      <c r="O344" t="s">
        <v>204</v>
      </c>
      <c r="P344" t="s">
        <v>631</v>
      </c>
      <c r="S344" t="s">
        <v>373</v>
      </c>
      <c r="T344" t="s">
        <v>386</v>
      </c>
      <c r="U344" t="s">
        <v>243</v>
      </c>
      <c r="V344" t="s">
        <v>354</v>
      </c>
      <c r="W344" t="s">
        <v>360</v>
      </c>
      <c r="X344" t="s">
        <v>243</v>
      </c>
      <c r="Y344">
        <v>48</v>
      </c>
      <c r="AA344" t="s">
        <v>67</v>
      </c>
      <c r="AB344" t="s">
        <v>373</v>
      </c>
      <c r="AD344" t="s">
        <v>220</v>
      </c>
      <c r="AE344">
        <v>2.5</v>
      </c>
      <c r="AF344">
        <v>1</v>
      </c>
    </row>
    <row r="345" spans="1:32" x14ac:dyDescent="0.3">
      <c r="A345" t="s">
        <v>354</v>
      </c>
      <c r="B345" t="s">
        <v>51</v>
      </c>
      <c r="C345" t="s">
        <v>261</v>
      </c>
      <c r="D345" t="s">
        <v>314</v>
      </c>
      <c r="E345" t="s">
        <v>1307</v>
      </c>
      <c r="F345" s="15">
        <v>46244.662893518522</v>
      </c>
      <c r="G345" t="s">
        <v>417</v>
      </c>
      <c r="H345">
        <v>25</v>
      </c>
      <c r="I345" t="s">
        <v>1308</v>
      </c>
      <c r="J345" s="15">
        <v>46245.432638888888</v>
      </c>
      <c r="K345" s="15">
        <v>46246.611111111109</v>
      </c>
      <c r="L345" s="15"/>
      <c r="M345">
        <v>25</v>
      </c>
      <c r="O345" t="s">
        <v>204</v>
      </c>
      <c r="P345" t="s">
        <v>631</v>
      </c>
      <c r="S345" t="s">
        <v>373</v>
      </c>
      <c r="T345" t="s">
        <v>386</v>
      </c>
      <c r="U345" t="s">
        <v>243</v>
      </c>
      <c r="V345" t="s">
        <v>7</v>
      </c>
      <c r="W345" t="s">
        <v>7</v>
      </c>
      <c r="X345" t="s">
        <v>7</v>
      </c>
      <c r="AA345" t="s">
        <v>241</v>
      </c>
      <c r="AB345" t="s">
        <v>373</v>
      </c>
      <c r="AD345" t="s">
        <v>7</v>
      </c>
      <c r="AF345">
        <v>0</v>
      </c>
    </row>
    <row r="346" spans="1:32" x14ac:dyDescent="0.3">
      <c r="A346" t="s">
        <v>354</v>
      </c>
      <c r="B346" t="s">
        <v>51</v>
      </c>
      <c r="C346" t="s">
        <v>261</v>
      </c>
      <c r="D346" t="s">
        <v>314</v>
      </c>
      <c r="E346" t="s">
        <v>1309</v>
      </c>
      <c r="F346" s="15">
        <v>46244.662442129629</v>
      </c>
      <c r="G346" t="s">
        <v>417</v>
      </c>
      <c r="H346">
        <v>25</v>
      </c>
      <c r="I346" t="s">
        <v>1308</v>
      </c>
      <c r="J346" s="15">
        <v>46245.432638888888</v>
      </c>
      <c r="K346" s="15">
        <v>46246.611111111109</v>
      </c>
      <c r="L346" s="15"/>
      <c r="M346">
        <v>25</v>
      </c>
      <c r="O346" t="s">
        <v>204</v>
      </c>
      <c r="P346" t="s">
        <v>631</v>
      </c>
      <c r="S346" t="s">
        <v>373</v>
      </c>
      <c r="T346" t="s">
        <v>386</v>
      </c>
      <c r="U346" t="s">
        <v>243</v>
      </c>
      <c r="V346" t="s">
        <v>7</v>
      </c>
      <c r="W346" t="s">
        <v>7</v>
      </c>
      <c r="X346" t="s">
        <v>7</v>
      </c>
      <c r="AA346" t="s">
        <v>241</v>
      </c>
      <c r="AB346" t="s">
        <v>373</v>
      </c>
      <c r="AD346" t="s">
        <v>7</v>
      </c>
    </row>
    <row r="347" spans="1:32" x14ac:dyDescent="0.3">
      <c r="A347" t="s">
        <v>354</v>
      </c>
      <c r="B347" t="s">
        <v>51</v>
      </c>
      <c r="C347" t="s">
        <v>261</v>
      </c>
      <c r="D347" t="s">
        <v>314</v>
      </c>
      <c r="E347" t="s">
        <v>1310</v>
      </c>
      <c r="F347" s="15">
        <v>46244.661898148152</v>
      </c>
      <c r="G347" t="s">
        <v>417</v>
      </c>
      <c r="H347">
        <v>25</v>
      </c>
      <c r="I347" t="s">
        <v>1308</v>
      </c>
      <c r="J347" s="15">
        <v>46245.432638888888</v>
      </c>
      <c r="K347" s="15">
        <v>46246.611111111109</v>
      </c>
      <c r="L347" s="15"/>
      <c r="M347">
        <v>25</v>
      </c>
      <c r="O347" t="s">
        <v>204</v>
      </c>
      <c r="P347" t="s">
        <v>631</v>
      </c>
      <c r="S347" t="s">
        <v>373</v>
      </c>
      <c r="T347" t="s">
        <v>386</v>
      </c>
      <c r="U347" t="s">
        <v>243</v>
      </c>
      <c r="V347" t="s">
        <v>7</v>
      </c>
      <c r="W347" t="s">
        <v>7</v>
      </c>
      <c r="X347" t="s">
        <v>7</v>
      </c>
      <c r="AA347" t="s">
        <v>241</v>
      </c>
      <c r="AB347" t="s">
        <v>373</v>
      </c>
      <c r="AD347" t="s">
        <v>7</v>
      </c>
    </row>
    <row r="348" spans="1:32" x14ac:dyDescent="0.3">
      <c r="A348" t="s">
        <v>354</v>
      </c>
      <c r="B348" t="s">
        <v>45</v>
      </c>
      <c r="C348" t="s">
        <v>68</v>
      </c>
      <c r="D348" t="s">
        <v>314</v>
      </c>
      <c r="E348" t="s">
        <v>1311</v>
      </c>
      <c r="F348" s="15">
        <v>46253.320972222224</v>
      </c>
      <c r="G348" t="s">
        <v>417</v>
      </c>
      <c r="H348">
        <v>25</v>
      </c>
      <c r="I348" t="s">
        <v>1312</v>
      </c>
      <c r="J348" s="15">
        <v>46253.515277777777</v>
      </c>
      <c r="K348" s="15">
        <v>46255.638888888891</v>
      </c>
      <c r="L348" s="15"/>
      <c r="M348">
        <v>25</v>
      </c>
      <c r="O348" t="s">
        <v>204</v>
      </c>
      <c r="P348" t="s">
        <v>630</v>
      </c>
      <c r="S348" t="s">
        <v>373</v>
      </c>
      <c r="T348" t="s">
        <v>386</v>
      </c>
      <c r="U348" t="s">
        <v>243</v>
      </c>
      <c r="V348" t="s">
        <v>354</v>
      </c>
      <c r="W348" t="s">
        <v>360</v>
      </c>
      <c r="X348" t="s">
        <v>243</v>
      </c>
      <c r="Y348">
        <v>48</v>
      </c>
      <c r="AA348" t="s">
        <v>67</v>
      </c>
      <c r="AB348" t="s">
        <v>373</v>
      </c>
      <c r="AD348" t="s">
        <v>220</v>
      </c>
      <c r="AE348">
        <v>2.5</v>
      </c>
      <c r="AF348">
        <v>1</v>
      </c>
    </row>
    <row r="349" spans="1:32" x14ac:dyDescent="0.3">
      <c r="A349" t="s">
        <v>354</v>
      </c>
      <c r="B349" t="s">
        <v>45</v>
      </c>
      <c r="C349" t="s">
        <v>68</v>
      </c>
      <c r="D349" t="s">
        <v>314</v>
      </c>
      <c r="E349" t="s">
        <v>1313</v>
      </c>
      <c r="F349" s="15">
        <v>46233.603067129632</v>
      </c>
      <c r="G349" t="s">
        <v>430</v>
      </c>
      <c r="H349">
        <v>50</v>
      </c>
      <c r="I349" t="s">
        <v>1314</v>
      </c>
      <c r="J349" s="15">
        <v>46233.630254629628</v>
      </c>
      <c r="K349" s="15">
        <v>46237.586805555555</v>
      </c>
      <c r="L349" s="15"/>
      <c r="M349">
        <v>50</v>
      </c>
      <c r="O349" t="s">
        <v>204</v>
      </c>
      <c r="P349" t="s">
        <v>631</v>
      </c>
      <c r="S349" t="s">
        <v>373</v>
      </c>
      <c r="T349" t="s">
        <v>386</v>
      </c>
      <c r="U349" t="s">
        <v>243</v>
      </c>
      <c r="V349" t="s">
        <v>354</v>
      </c>
      <c r="W349" t="s">
        <v>360</v>
      </c>
      <c r="X349" t="s">
        <v>243</v>
      </c>
      <c r="Y349">
        <v>48</v>
      </c>
      <c r="AA349" t="s">
        <v>67</v>
      </c>
      <c r="AB349" t="s">
        <v>373</v>
      </c>
      <c r="AD349" t="s">
        <v>220</v>
      </c>
      <c r="AE349">
        <v>5</v>
      </c>
      <c r="AF349">
        <v>1</v>
      </c>
    </row>
    <row r="350" spans="1:32" x14ac:dyDescent="0.3">
      <c r="A350" t="s">
        <v>354</v>
      </c>
      <c r="B350" t="s">
        <v>48</v>
      </c>
      <c r="C350" t="s">
        <v>68</v>
      </c>
      <c r="D350" t="s">
        <v>314</v>
      </c>
      <c r="E350" t="s">
        <v>1315</v>
      </c>
      <c r="F350" s="15">
        <v>46238.544641203705</v>
      </c>
      <c r="G350" t="s">
        <v>417</v>
      </c>
      <c r="H350">
        <v>3</v>
      </c>
      <c r="I350" t="s">
        <v>1316</v>
      </c>
      <c r="J350" s="15">
        <v>46238.632962962962</v>
      </c>
      <c r="K350" s="15">
        <v>46240.518055555556</v>
      </c>
      <c r="L350" s="15"/>
      <c r="M350">
        <v>3</v>
      </c>
      <c r="O350" t="s">
        <v>204</v>
      </c>
      <c r="P350" t="s">
        <v>631</v>
      </c>
      <c r="S350" t="s">
        <v>373</v>
      </c>
      <c r="T350" t="s">
        <v>386</v>
      </c>
      <c r="U350" t="s">
        <v>243</v>
      </c>
      <c r="V350" t="s">
        <v>354</v>
      </c>
      <c r="W350" t="s">
        <v>360</v>
      </c>
      <c r="X350" t="s">
        <v>243</v>
      </c>
      <c r="Y350">
        <v>48</v>
      </c>
      <c r="AA350" t="s">
        <v>90</v>
      </c>
      <c r="AB350" t="s">
        <v>373</v>
      </c>
      <c r="AD350" t="s">
        <v>220</v>
      </c>
      <c r="AE350">
        <v>1</v>
      </c>
      <c r="AF350">
        <v>1</v>
      </c>
    </row>
    <row r="351" spans="1:32" x14ac:dyDescent="0.3">
      <c r="A351" t="s">
        <v>354</v>
      </c>
      <c r="B351" t="s">
        <v>63</v>
      </c>
      <c r="C351" t="s">
        <v>95</v>
      </c>
      <c r="D351" t="s">
        <v>314</v>
      </c>
      <c r="E351" t="s">
        <v>1317</v>
      </c>
      <c r="F351" s="15">
        <v>46231.685798611114</v>
      </c>
      <c r="G351" t="s">
        <v>415</v>
      </c>
      <c r="H351">
        <v>1</v>
      </c>
      <c r="I351" t="s">
        <v>1318</v>
      </c>
      <c r="J351" s="15">
        <v>46232.496759259258</v>
      </c>
      <c r="K351" s="15">
        <v>46237.791666666664</v>
      </c>
      <c r="L351" s="15"/>
      <c r="M351">
        <v>1</v>
      </c>
      <c r="O351" t="s">
        <v>204</v>
      </c>
      <c r="P351" t="s">
        <v>631</v>
      </c>
      <c r="S351" t="s">
        <v>371</v>
      </c>
      <c r="T351" t="s">
        <v>360</v>
      </c>
      <c r="U351" t="s">
        <v>243</v>
      </c>
      <c r="V351" t="s">
        <v>7</v>
      </c>
      <c r="W351" t="s">
        <v>7</v>
      </c>
      <c r="X351" t="s">
        <v>7</v>
      </c>
      <c r="AA351" t="s">
        <v>96</v>
      </c>
      <c r="AB351" t="s">
        <v>371</v>
      </c>
      <c r="AC351">
        <v>200</v>
      </c>
      <c r="AD351" t="s">
        <v>228</v>
      </c>
      <c r="AE351">
        <v>1</v>
      </c>
      <c r="AF351">
        <v>11.1</v>
      </c>
    </row>
    <row r="352" spans="1:32" x14ac:dyDescent="0.3">
      <c r="A352" t="s">
        <v>354</v>
      </c>
      <c r="B352" t="s">
        <v>57</v>
      </c>
      <c r="C352" t="s">
        <v>117</v>
      </c>
      <c r="D352" t="s">
        <v>314</v>
      </c>
      <c r="E352" t="s">
        <v>1317</v>
      </c>
      <c r="F352" s="15">
        <v>46231.685798611114</v>
      </c>
      <c r="G352" t="s">
        <v>415</v>
      </c>
      <c r="H352">
        <v>1</v>
      </c>
      <c r="I352" t="s">
        <v>1318</v>
      </c>
      <c r="J352" s="15">
        <v>46232.496759259258</v>
      </c>
      <c r="K352" s="15">
        <v>46237.791666666664</v>
      </c>
      <c r="L352" s="15"/>
      <c r="M352">
        <v>1</v>
      </c>
      <c r="O352" t="s">
        <v>204</v>
      </c>
      <c r="P352" t="s">
        <v>631</v>
      </c>
      <c r="S352" t="s">
        <v>371</v>
      </c>
      <c r="T352" t="s">
        <v>360</v>
      </c>
      <c r="U352" t="s">
        <v>243</v>
      </c>
      <c r="V352" t="s">
        <v>7</v>
      </c>
      <c r="W352" t="s">
        <v>7</v>
      </c>
      <c r="X352" t="s">
        <v>7</v>
      </c>
      <c r="AA352" t="s">
        <v>127</v>
      </c>
      <c r="AB352" t="s">
        <v>371</v>
      </c>
      <c r="AC352">
        <v>200</v>
      </c>
      <c r="AD352" t="s">
        <v>236</v>
      </c>
      <c r="AE352">
        <v>1</v>
      </c>
    </row>
    <row r="353" spans="1:32" x14ac:dyDescent="0.3">
      <c r="A353" t="s">
        <v>354</v>
      </c>
      <c r="B353" t="s">
        <v>282</v>
      </c>
      <c r="C353" t="s">
        <v>195</v>
      </c>
      <c r="D353" t="s">
        <v>314</v>
      </c>
      <c r="E353" t="s">
        <v>1317</v>
      </c>
      <c r="F353" s="15">
        <v>46231.685798611114</v>
      </c>
      <c r="G353" t="s">
        <v>415</v>
      </c>
      <c r="H353">
        <v>109</v>
      </c>
      <c r="I353" t="s">
        <v>1318</v>
      </c>
      <c r="J353" s="15">
        <v>46232.496759259258</v>
      </c>
      <c r="K353" s="15">
        <v>46237.791666666664</v>
      </c>
      <c r="L353" s="15"/>
      <c r="M353">
        <v>109</v>
      </c>
      <c r="O353" t="s">
        <v>204</v>
      </c>
      <c r="P353" t="s">
        <v>630</v>
      </c>
      <c r="S353" t="s">
        <v>371</v>
      </c>
      <c r="T353" t="s">
        <v>360</v>
      </c>
      <c r="U353" t="s">
        <v>243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371</v>
      </c>
      <c r="AC353">
        <v>200</v>
      </c>
      <c r="AD353" t="s">
        <v>235</v>
      </c>
      <c r="AE353">
        <v>109</v>
      </c>
    </row>
    <row r="354" spans="1:32" x14ac:dyDescent="0.3">
      <c r="A354" t="s">
        <v>354</v>
      </c>
      <c r="B354" t="s">
        <v>57</v>
      </c>
      <c r="C354" t="s">
        <v>117</v>
      </c>
      <c r="D354" t="s">
        <v>314</v>
      </c>
      <c r="E354" t="s">
        <v>1319</v>
      </c>
      <c r="F354" s="15">
        <v>46227.492546296293</v>
      </c>
      <c r="G354" t="s">
        <v>419</v>
      </c>
      <c r="H354">
        <v>1</v>
      </c>
      <c r="I354" t="s">
        <v>1320</v>
      </c>
      <c r="J354" s="15">
        <v>46227.612233796295</v>
      </c>
      <c r="K354" s="15">
        <v>46233.329861111109</v>
      </c>
      <c r="L354" s="15"/>
      <c r="M354">
        <v>1</v>
      </c>
      <c r="O354" t="s">
        <v>204</v>
      </c>
      <c r="P354" t="s">
        <v>631</v>
      </c>
      <c r="S354" t="s">
        <v>371</v>
      </c>
      <c r="T354" t="s">
        <v>360</v>
      </c>
      <c r="U354" t="s">
        <v>243</v>
      </c>
      <c r="V354" t="s">
        <v>7</v>
      </c>
      <c r="W354" t="s">
        <v>7</v>
      </c>
      <c r="X354" t="s">
        <v>7</v>
      </c>
      <c r="AA354" t="s">
        <v>127</v>
      </c>
      <c r="AB354" t="s">
        <v>371</v>
      </c>
      <c r="AC354">
        <v>200</v>
      </c>
      <c r="AD354" t="s">
        <v>236</v>
      </c>
      <c r="AE354">
        <v>1</v>
      </c>
      <c r="AF354">
        <v>1</v>
      </c>
    </row>
    <row r="355" spans="1:32" x14ac:dyDescent="0.3">
      <c r="A355" t="s">
        <v>354</v>
      </c>
      <c r="B355" t="s">
        <v>282</v>
      </c>
      <c r="C355" t="s">
        <v>195</v>
      </c>
      <c r="D355" t="s">
        <v>314</v>
      </c>
      <c r="E355" t="s">
        <v>1319</v>
      </c>
      <c r="F355" s="15">
        <v>46227.492546296293</v>
      </c>
      <c r="G355" t="s">
        <v>419</v>
      </c>
      <c r="H355">
        <v>1</v>
      </c>
      <c r="I355" t="s">
        <v>1320</v>
      </c>
      <c r="J355" s="15">
        <v>46227.612233796295</v>
      </c>
      <c r="K355" s="15">
        <v>46233.329861111109</v>
      </c>
      <c r="L355" s="15"/>
      <c r="M355">
        <v>1</v>
      </c>
      <c r="O355" t="s">
        <v>204</v>
      </c>
      <c r="P355" t="s">
        <v>630</v>
      </c>
      <c r="S355" t="s">
        <v>371</v>
      </c>
      <c r="T355" t="s">
        <v>360</v>
      </c>
      <c r="U355" t="s">
        <v>243</v>
      </c>
      <c r="V355" t="s">
        <v>7</v>
      </c>
      <c r="W355" t="s">
        <v>7</v>
      </c>
      <c r="X355" t="s">
        <v>7</v>
      </c>
      <c r="Z355">
        <v>1</v>
      </c>
      <c r="AA355" t="s">
        <v>122</v>
      </c>
      <c r="AB355" t="s">
        <v>371</v>
      </c>
      <c r="AC355">
        <v>200</v>
      </c>
      <c r="AD355" t="s">
        <v>235</v>
      </c>
      <c r="AE355">
        <v>1</v>
      </c>
    </row>
    <row r="356" spans="1:32" x14ac:dyDescent="0.3">
      <c r="A356" t="s">
        <v>354</v>
      </c>
      <c r="B356" t="s">
        <v>63</v>
      </c>
      <c r="C356" t="s">
        <v>95</v>
      </c>
      <c r="D356" t="s">
        <v>314</v>
      </c>
      <c r="E356" t="s">
        <v>1319</v>
      </c>
      <c r="F356" s="15">
        <v>46227.492546296293</v>
      </c>
      <c r="G356" t="s">
        <v>419</v>
      </c>
      <c r="H356">
        <v>1</v>
      </c>
      <c r="I356" t="s">
        <v>1320</v>
      </c>
      <c r="J356" s="15">
        <v>46227.612233796295</v>
      </c>
      <c r="K356" s="15">
        <v>46233.329861111109</v>
      </c>
      <c r="L356" s="15"/>
      <c r="M356">
        <v>1</v>
      </c>
      <c r="O356" t="s">
        <v>204</v>
      </c>
      <c r="P356" t="s">
        <v>631</v>
      </c>
      <c r="S356" t="s">
        <v>371</v>
      </c>
      <c r="T356" t="s">
        <v>360</v>
      </c>
      <c r="U356" t="s">
        <v>243</v>
      </c>
      <c r="V356" t="s">
        <v>7</v>
      </c>
      <c r="W356" t="s">
        <v>7</v>
      </c>
      <c r="X356" t="s">
        <v>7</v>
      </c>
      <c r="AA356" t="s">
        <v>96</v>
      </c>
      <c r="AB356" t="s">
        <v>371</v>
      </c>
      <c r="AC356">
        <v>200</v>
      </c>
      <c r="AD356" t="s">
        <v>228</v>
      </c>
      <c r="AE356">
        <v>1</v>
      </c>
    </row>
    <row r="357" spans="1:32" x14ac:dyDescent="0.3">
      <c r="A357" t="s">
        <v>355</v>
      </c>
      <c r="B357" t="s">
        <v>45</v>
      </c>
      <c r="C357" t="s">
        <v>68</v>
      </c>
      <c r="D357" t="s">
        <v>314</v>
      </c>
      <c r="E357" t="s">
        <v>1321</v>
      </c>
      <c r="F357" s="15">
        <v>46224.647638888891</v>
      </c>
      <c r="G357" t="s">
        <v>428</v>
      </c>
      <c r="H357">
        <v>1</v>
      </c>
      <c r="I357" t="s">
        <v>1322</v>
      </c>
      <c r="J357" s="15">
        <v>46225.434756944444</v>
      </c>
      <c r="K357" s="15">
        <v>46226.447916666664</v>
      </c>
      <c r="L357" s="15"/>
      <c r="M357">
        <v>1</v>
      </c>
      <c r="O357" t="s">
        <v>204</v>
      </c>
      <c r="P357" t="s">
        <v>631</v>
      </c>
      <c r="S357" t="s">
        <v>362</v>
      </c>
      <c r="T357" t="s">
        <v>380</v>
      </c>
      <c r="U357" t="s">
        <v>290</v>
      </c>
      <c r="V357" t="s">
        <v>355</v>
      </c>
      <c r="W357" t="s">
        <v>382</v>
      </c>
      <c r="X357" t="s">
        <v>242</v>
      </c>
      <c r="Y357">
        <v>76</v>
      </c>
      <c r="AA357" t="s">
        <v>67</v>
      </c>
      <c r="AB357" t="s">
        <v>362</v>
      </c>
      <c r="AD357" t="s">
        <v>220</v>
      </c>
      <c r="AE357">
        <v>1</v>
      </c>
      <c r="AF357">
        <v>1</v>
      </c>
    </row>
    <row r="358" spans="1:32" x14ac:dyDescent="0.3">
      <c r="A358" t="s">
        <v>355</v>
      </c>
      <c r="B358" t="s">
        <v>63</v>
      </c>
      <c r="C358" t="s">
        <v>95</v>
      </c>
      <c r="D358" t="s">
        <v>314</v>
      </c>
      <c r="E358" t="s">
        <v>1325</v>
      </c>
      <c r="F358" s="15">
        <v>46241.647488425922</v>
      </c>
      <c r="G358" t="s">
        <v>415</v>
      </c>
      <c r="H358">
        <v>1</v>
      </c>
      <c r="I358" t="s">
        <v>1326</v>
      </c>
      <c r="J358" s="15">
        <v>46244.369074074071</v>
      </c>
      <c r="K358" s="15">
        <v>46247.349988425929</v>
      </c>
      <c r="L358" s="15"/>
      <c r="M358">
        <v>1</v>
      </c>
      <c r="O358" t="s">
        <v>204</v>
      </c>
      <c r="P358" t="s">
        <v>631</v>
      </c>
      <c r="S358" t="s">
        <v>363</v>
      </c>
      <c r="T358" t="s">
        <v>381</v>
      </c>
      <c r="U358" t="s">
        <v>242</v>
      </c>
      <c r="V358" t="s">
        <v>7</v>
      </c>
      <c r="W358" t="s">
        <v>7</v>
      </c>
      <c r="X358" t="s">
        <v>7</v>
      </c>
      <c r="AA358" t="s">
        <v>96</v>
      </c>
      <c r="AB358" t="s">
        <v>363</v>
      </c>
      <c r="AC358">
        <v>2100</v>
      </c>
      <c r="AD358" t="s">
        <v>228</v>
      </c>
      <c r="AE358">
        <v>1</v>
      </c>
      <c r="AF358">
        <v>34.200000000000003</v>
      </c>
    </row>
    <row r="359" spans="1:32" x14ac:dyDescent="0.3">
      <c r="A359" t="s">
        <v>355</v>
      </c>
      <c r="B359" t="s">
        <v>57</v>
      </c>
      <c r="C359" t="s">
        <v>117</v>
      </c>
      <c r="D359" t="s">
        <v>314</v>
      </c>
      <c r="E359" t="s">
        <v>1325</v>
      </c>
      <c r="F359" s="15">
        <v>46241.647488425922</v>
      </c>
      <c r="G359" t="s">
        <v>415</v>
      </c>
      <c r="H359">
        <v>1</v>
      </c>
      <c r="I359" t="s">
        <v>1326</v>
      </c>
      <c r="J359" s="15">
        <v>46244.369074074071</v>
      </c>
      <c r="K359" s="15">
        <v>46247.349988425929</v>
      </c>
      <c r="L359" s="15"/>
      <c r="M359">
        <v>1</v>
      </c>
      <c r="O359" t="s">
        <v>204</v>
      </c>
      <c r="P359" t="s">
        <v>631</v>
      </c>
      <c r="S359" t="s">
        <v>363</v>
      </c>
      <c r="T359" t="s">
        <v>381</v>
      </c>
      <c r="U359" t="s">
        <v>242</v>
      </c>
      <c r="V359" t="s">
        <v>7</v>
      </c>
      <c r="W359" t="s">
        <v>7</v>
      </c>
      <c r="X359" t="s">
        <v>7</v>
      </c>
      <c r="AA359" t="s">
        <v>127</v>
      </c>
      <c r="AB359" t="s">
        <v>363</v>
      </c>
      <c r="AC359">
        <v>2100</v>
      </c>
      <c r="AD359" t="s">
        <v>236</v>
      </c>
      <c r="AE359">
        <v>1</v>
      </c>
    </row>
    <row r="360" spans="1:32" x14ac:dyDescent="0.3">
      <c r="A360" t="s">
        <v>355</v>
      </c>
      <c r="B360" t="s">
        <v>48</v>
      </c>
      <c r="C360" t="s">
        <v>68</v>
      </c>
      <c r="D360" t="s">
        <v>314</v>
      </c>
      <c r="E360" t="s">
        <v>482</v>
      </c>
      <c r="F360" s="15">
        <v>46216.601365740738</v>
      </c>
      <c r="G360" t="s">
        <v>420</v>
      </c>
      <c r="H360">
        <v>1</v>
      </c>
      <c r="I360" t="s">
        <v>1245</v>
      </c>
      <c r="J360" s="15">
        <v>46220.410416666666</v>
      </c>
      <c r="K360" s="15">
        <v>46223.497916666667</v>
      </c>
      <c r="L360" s="15"/>
      <c r="M360">
        <v>1</v>
      </c>
      <c r="O360" t="s">
        <v>204</v>
      </c>
      <c r="P360" t="s">
        <v>630</v>
      </c>
      <c r="S360" t="s">
        <v>364</v>
      </c>
      <c r="T360" t="s">
        <v>382</v>
      </c>
      <c r="U360" t="s">
        <v>242</v>
      </c>
      <c r="V360" t="s">
        <v>355</v>
      </c>
      <c r="W360" t="s">
        <v>382</v>
      </c>
      <c r="X360" t="s">
        <v>242</v>
      </c>
      <c r="Y360">
        <v>0</v>
      </c>
      <c r="AA360" t="s">
        <v>90</v>
      </c>
      <c r="AB360" t="s">
        <v>364</v>
      </c>
      <c r="AC360">
        <v>50</v>
      </c>
      <c r="AD360" t="s">
        <v>220</v>
      </c>
      <c r="AE360">
        <v>1</v>
      </c>
      <c r="AF360">
        <v>1</v>
      </c>
    </row>
    <row r="361" spans="1:32" x14ac:dyDescent="0.3">
      <c r="A361" t="s">
        <v>355</v>
      </c>
      <c r="B361" t="s">
        <v>57</v>
      </c>
      <c r="C361" t="s">
        <v>117</v>
      </c>
      <c r="D361" t="s">
        <v>314</v>
      </c>
      <c r="E361" t="s">
        <v>483</v>
      </c>
      <c r="F361" s="15">
        <v>46217.60359953704</v>
      </c>
      <c r="G361" t="s">
        <v>474</v>
      </c>
      <c r="H361">
        <v>13</v>
      </c>
      <c r="I361" t="s">
        <v>1244</v>
      </c>
      <c r="J361" s="15">
        <v>46237.518055555556</v>
      </c>
      <c r="K361" s="15">
        <v>46239.647916666669</v>
      </c>
      <c r="L361" s="15"/>
      <c r="M361">
        <v>13</v>
      </c>
      <c r="O361" t="s">
        <v>204</v>
      </c>
      <c r="P361" t="s">
        <v>631</v>
      </c>
      <c r="S361" t="s">
        <v>367</v>
      </c>
      <c r="T361" t="s">
        <v>382</v>
      </c>
      <c r="U361" t="s">
        <v>242</v>
      </c>
      <c r="V361" t="s">
        <v>7</v>
      </c>
      <c r="W361" t="s">
        <v>7</v>
      </c>
      <c r="X361" t="s">
        <v>7</v>
      </c>
      <c r="AA361" t="s">
        <v>127</v>
      </c>
      <c r="AB361" t="s">
        <v>367</v>
      </c>
      <c r="AC361">
        <v>101</v>
      </c>
      <c r="AD361" t="s">
        <v>236</v>
      </c>
      <c r="AE361">
        <v>1.3</v>
      </c>
    </row>
    <row r="362" spans="1:32" x14ac:dyDescent="0.3">
      <c r="A362" t="s">
        <v>355</v>
      </c>
      <c r="B362" t="s">
        <v>284</v>
      </c>
      <c r="C362" t="s">
        <v>85</v>
      </c>
      <c r="D362" t="s">
        <v>314</v>
      </c>
      <c r="E362" t="s">
        <v>483</v>
      </c>
      <c r="F362" s="15">
        <v>46217.60359953704</v>
      </c>
      <c r="G362" t="s">
        <v>474</v>
      </c>
      <c r="H362">
        <v>1</v>
      </c>
      <c r="I362" t="s">
        <v>1211</v>
      </c>
      <c r="J362" s="15">
        <v>46220.352083333331</v>
      </c>
      <c r="K362" s="15">
        <v>46227.702777777777</v>
      </c>
      <c r="L362" s="15"/>
      <c r="M362">
        <v>1</v>
      </c>
      <c r="O362" t="s">
        <v>627</v>
      </c>
      <c r="S362" t="s">
        <v>367</v>
      </c>
      <c r="T362" t="s">
        <v>382</v>
      </c>
      <c r="U362" t="s">
        <v>242</v>
      </c>
      <c r="V362" t="s">
        <v>7</v>
      </c>
      <c r="W362" t="s">
        <v>7</v>
      </c>
      <c r="X362" t="s">
        <v>7</v>
      </c>
      <c r="Z362">
        <v>1</v>
      </c>
      <c r="AA362" t="s">
        <v>122</v>
      </c>
      <c r="AB362" t="s">
        <v>367</v>
      </c>
      <c r="AC362">
        <v>101</v>
      </c>
      <c r="AD362" t="s">
        <v>234</v>
      </c>
      <c r="AE362">
        <v>1</v>
      </c>
    </row>
    <row r="363" spans="1:32" x14ac:dyDescent="0.3">
      <c r="A363" t="s">
        <v>355</v>
      </c>
      <c r="B363" t="s">
        <v>282</v>
      </c>
      <c r="C363" t="s">
        <v>195</v>
      </c>
      <c r="D363" t="s">
        <v>314</v>
      </c>
      <c r="E363" t="s">
        <v>1325</v>
      </c>
      <c r="F363" s="15">
        <v>46241.647488425922</v>
      </c>
      <c r="G363" t="s">
        <v>415</v>
      </c>
      <c r="H363">
        <v>340</v>
      </c>
      <c r="I363" t="s">
        <v>1326</v>
      </c>
      <c r="J363" s="15">
        <v>46244.369074074071</v>
      </c>
      <c r="K363" s="15">
        <v>46247.349988425929</v>
      </c>
      <c r="L363" s="15"/>
      <c r="M363">
        <v>340</v>
      </c>
      <c r="O363" t="s">
        <v>204</v>
      </c>
      <c r="P363" t="s">
        <v>631</v>
      </c>
      <c r="S363" t="s">
        <v>363</v>
      </c>
      <c r="T363" t="s">
        <v>381</v>
      </c>
      <c r="U363" t="s">
        <v>242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363</v>
      </c>
      <c r="AC363">
        <v>2100</v>
      </c>
      <c r="AD363" t="s">
        <v>235</v>
      </c>
      <c r="AE363">
        <v>340</v>
      </c>
    </row>
    <row r="364" spans="1:32" x14ac:dyDescent="0.3">
      <c r="A364" t="s">
        <v>355</v>
      </c>
      <c r="B364" t="s">
        <v>48</v>
      </c>
      <c r="C364" t="s">
        <v>68</v>
      </c>
      <c r="D364" t="s">
        <v>314</v>
      </c>
      <c r="E364" t="s">
        <v>1329</v>
      </c>
      <c r="F364" s="15">
        <v>46241.31753472222</v>
      </c>
      <c r="G364" t="s">
        <v>419</v>
      </c>
      <c r="H364">
        <v>2</v>
      </c>
      <c r="I364" t="s">
        <v>1330</v>
      </c>
      <c r="J364" s="15">
        <v>46241.34952546296</v>
      </c>
      <c r="K364" s="15">
        <v>46244.479166666664</v>
      </c>
      <c r="L364" s="15"/>
      <c r="M364">
        <v>2</v>
      </c>
      <c r="O364" t="s">
        <v>204</v>
      </c>
      <c r="P364" t="s">
        <v>630</v>
      </c>
      <c r="S364" t="s">
        <v>367</v>
      </c>
      <c r="T364" t="s">
        <v>382</v>
      </c>
      <c r="U364" t="s">
        <v>242</v>
      </c>
      <c r="V364" t="s">
        <v>355</v>
      </c>
      <c r="W364" t="s">
        <v>382</v>
      </c>
      <c r="X364" t="s">
        <v>242</v>
      </c>
      <c r="AA364" t="s">
        <v>90</v>
      </c>
      <c r="AB364" t="s">
        <v>367</v>
      </c>
      <c r="AC364">
        <v>101</v>
      </c>
      <c r="AD364" t="s">
        <v>220</v>
      </c>
      <c r="AE364">
        <v>1</v>
      </c>
    </row>
    <row r="365" spans="1:32" x14ac:dyDescent="0.3">
      <c r="A365" t="s">
        <v>355</v>
      </c>
      <c r="B365" t="s">
        <v>63</v>
      </c>
      <c r="C365" t="s">
        <v>95</v>
      </c>
      <c r="D365" t="s">
        <v>314</v>
      </c>
      <c r="E365" t="s">
        <v>1915</v>
      </c>
      <c r="F365" s="15">
        <v>46239.716504629629</v>
      </c>
      <c r="G365" t="s">
        <v>420</v>
      </c>
      <c r="H365">
        <v>1</v>
      </c>
      <c r="I365" t="s">
        <v>1916</v>
      </c>
      <c r="J365" s="15">
        <v>46240.376805555556</v>
      </c>
      <c r="K365" s="15">
        <v>46246.703472222223</v>
      </c>
      <c r="L365" s="15"/>
      <c r="M365">
        <v>1</v>
      </c>
      <c r="O365" t="s">
        <v>204</v>
      </c>
      <c r="P365" t="s">
        <v>631</v>
      </c>
      <c r="S365" t="s">
        <v>365</v>
      </c>
      <c r="T365" t="s">
        <v>382</v>
      </c>
      <c r="U365" t="s">
        <v>242</v>
      </c>
      <c r="V365" t="s">
        <v>7</v>
      </c>
      <c r="W365" t="s">
        <v>7</v>
      </c>
      <c r="X365" t="s">
        <v>7</v>
      </c>
      <c r="AA365" t="s">
        <v>96</v>
      </c>
      <c r="AB365" t="s">
        <v>365</v>
      </c>
      <c r="AC365">
        <v>2200</v>
      </c>
      <c r="AD365" t="s">
        <v>228</v>
      </c>
      <c r="AE365">
        <v>1</v>
      </c>
    </row>
    <row r="366" spans="1:32" x14ac:dyDescent="0.3">
      <c r="A366" t="s">
        <v>355</v>
      </c>
      <c r="B366" t="s">
        <v>57</v>
      </c>
      <c r="C366" t="s">
        <v>117</v>
      </c>
      <c r="D366" t="s">
        <v>314</v>
      </c>
      <c r="E366" t="s">
        <v>1915</v>
      </c>
      <c r="F366" s="15">
        <v>46239.716504629629</v>
      </c>
      <c r="G366" t="s">
        <v>420</v>
      </c>
      <c r="H366">
        <v>1</v>
      </c>
      <c r="I366" t="s">
        <v>1916</v>
      </c>
      <c r="J366" s="15">
        <v>46240.376805555556</v>
      </c>
      <c r="K366" s="15">
        <v>46246.703472222223</v>
      </c>
      <c r="L366" s="15"/>
      <c r="M366">
        <v>1</v>
      </c>
      <c r="O366" t="s">
        <v>204</v>
      </c>
      <c r="P366" t="s">
        <v>631</v>
      </c>
      <c r="S366" t="s">
        <v>365</v>
      </c>
      <c r="T366" t="s">
        <v>382</v>
      </c>
      <c r="U366" t="s">
        <v>242</v>
      </c>
      <c r="V366" t="s">
        <v>7</v>
      </c>
      <c r="W366" t="s">
        <v>7</v>
      </c>
      <c r="X366" t="s">
        <v>7</v>
      </c>
      <c r="AA366" t="s">
        <v>127</v>
      </c>
      <c r="AB366" t="s">
        <v>365</v>
      </c>
      <c r="AC366">
        <v>2200</v>
      </c>
      <c r="AD366" t="s">
        <v>236</v>
      </c>
      <c r="AE366">
        <v>1</v>
      </c>
    </row>
    <row r="367" spans="1:32" x14ac:dyDescent="0.3">
      <c r="A367" t="s">
        <v>355</v>
      </c>
      <c r="B367" t="s">
        <v>282</v>
      </c>
      <c r="C367" t="s">
        <v>195</v>
      </c>
      <c r="D367" t="s">
        <v>314</v>
      </c>
      <c r="E367" t="s">
        <v>1915</v>
      </c>
      <c r="F367" s="15">
        <v>46239.716504629629</v>
      </c>
      <c r="G367" t="s">
        <v>420</v>
      </c>
      <c r="H367">
        <v>1246</v>
      </c>
      <c r="I367" t="s">
        <v>1916</v>
      </c>
      <c r="J367" s="15">
        <v>46240.376805555556</v>
      </c>
      <c r="K367" s="15">
        <v>46246.703472222223</v>
      </c>
      <c r="L367" s="15"/>
      <c r="M367">
        <v>1246</v>
      </c>
      <c r="O367" t="s">
        <v>204</v>
      </c>
      <c r="P367" t="s">
        <v>630</v>
      </c>
      <c r="S367" t="s">
        <v>365</v>
      </c>
      <c r="T367" t="s">
        <v>382</v>
      </c>
      <c r="U367" t="s">
        <v>242</v>
      </c>
      <c r="V367" t="s">
        <v>7</v>
      </c>
      <c r="W367" t="s">
        <v>7</v>
      </c>
      <c r="X367" t="s">
        <v>7</v>
      </c>
      <c r="Z367">
        <v>1</v>
      </c>
      <c r="AA367" t="s">
        <v>122</v>
      </c>
      <c r="AB367" t="s">
        <v>365</v>
      </c>
      <c r="AC367">
        <v>2200</v>
      </c>
      <c r="AD367" t="s">
        <v>235</v>
      </c>
      <c r="AE367">
        <v>1246</v>
      </c>
    </row>
    <row r="368" spans="1:32" x14ac:dyDescent="0.3">
      <c r="A368" t="s">
        <v>355</v>
      </c>
      <c r="B368" t="s">
        <v>63</v>
      </c>
      <c r="C368" t="s">
        <v>95</v>
      </c>
      <c r="D368" t="s">
        <v>314</v>
      </c>
      <c r="E368" t="s">
        <v>483</v>
      </c>
      <c r="F368" s="15">
        <v>46217.60359953704</v>
      </c>
      <c r="G368" t="s">
        <v>474</v>
      </c>
      <c r="H368">
        <v>13</v>
      </c>
      <c r="I368" t="s">
        <v>1244</v>
      </c>
      <c r="J368" s="15">
        <v>46237.518055555556</v>
      </c>
      <c r="K368" s="15">
        <v>46239.647916666669</v>
      </c>
      <c r="L368" s="15"/>
      <c r="M368">
        <v>13</v>
      </c>
      <c r="O368" t="s">
        <v>204</v>
      </c>
      <c r="P368" t="s">
        <v>631</v>
      </c>
      <c r="S368" t="s">
        <v>367</v>
      </c>
      <c r="T368" t="s">
        <v>382</v>
      </c>
      <c r="U368" t="s">
        <v>242</v>
      </c>
      <c r="V368" t="s">
        <v>7</v>
      </c>
      <c r="W368" t="s">
        <v>7</v>
      </c>
      <c r="X368" t="s">
        <v>7</v>
      </c>
      <c r="AA368" t="s">
        <v>96</v>
      </c>
      <c r="AB368" t="s">
        <v>367</v>
      </c>
      <c r="AC368">
        <v>101</v>
      </c>
      <c r="AD368" t="s">
        <v>228</v>
      </c>
      <c r="AE368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41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355</v>
      </c>
      <c r="B7" t="s">
        <v>43</v>
      </c>
      <c r="C7" t="s">
        <v>105</v>
      </c>
      <c r="D7" s="15">
        <v>46246.307928240742</v>
      </c>
      <c r="E7" t="s">
        <v>419</v>
      </c>
      <c r="F7">
        <v>1</v>
      </c>
      <c r="G7" s="15">
        <v>46247.461805555555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67</v>
      </c>
      <c r="P7" t="s">
        <v>367</v>
      </c>
      <c r="Q7" t="s">
        <v>220</v>
      </c>
      <c r="R7">
        <v>1</v>
      </c>
    </row>
    <row r="8" spans="1:18" x14ac:dyDescent="0.3">
      <c r="A8" t="s">
        <v>355</v>
      </c>
      <c r="B8" t="s">
        <v>43</v>
      </c>
      <c r="C8" t="s">
        <v>105</v>
      </c>
      <c r="D8" s="15">
        <v>46244.651597222219</v>
      </c>
      <c r="E8" t="s">
        <v>419</v>
      </c>
      <c r="F8">
        <v>2</v>
      </c>
      <c r="G8" s="15">
        <v>46246.481944444444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N8">
        <v>0</v>
      </c>
      <c r="O8" t="s">
        <v>67</v>
      </c>
      <c r="P8" t="s">
        <v>367</v>
      </c>
      <c r="Q8" t="s">
        <v>220</v>
      </c>
      <c r="R8">
        <v>1</v>
      </c>
    </row>
    <row r="9" spans="1:18" x14ac:dyDescent="0.3">
      <c r="A9" t="s">
        <v>355</v>
      </c>
      <c r="B9" t="s">
        <v>43</v>
      </c>
      <c r="C9" t="s">
        <v>105</v>
      </c>
      <c r="D9" s="15">
        <v>46241.373356481483</v>
      </c>
      <c r="E9" t="s">
        <v>419</v>
      </c>
      <c r="F9">
        <v>2</v>
      </c>
      <c r="G9" s="15">
        <v>46244.479166666664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46239.511006944442</v>
      </c>
      <c r="E10" t="s">
        <v>419</v>
      </c>
      <c r="F10">
        <v>3</v>
      </c>
      <c r="G10" s="15">
        <v>46240.486805555556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45</v>
      </c>
      <c r="C11" t="s">
        <v>68</v>
      </c>
      <c r="D11" s="15">
        <v>46238.581493055557</v>
      </c>
      <c r="E11" t="s">
        <v>419</v>
      </c>
      <c r="F11">
        <v>9</v>
      </c>
      <c r="G11" s="15">
        <v>46240.479166666664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O11" t="s">
        <v>67</v>
      </c>
      <c r="P11" t="s">
        <v>367</v>
      </c>
      <c r="Q11" t="s">
        <v>220</v>
      </c>
    </row>
    <row r="12" spans="1:18" x14ac:dyDescent="0.3">
      <c r="A12" t="s">
        <v>355</v>
      </c>
      <c r="B12" t="s">
        <v>47</v>
      </c>
      <c r="C12" t="s">
        <v>68</v>
      </c>
      <c r="D12" s="15">
        <v>46239.471967592595</v>
      </c>
      <c r="E12" t="s">
        <v>419</v>
      </c>
      <c r="F12">
        <v>1</v>
      </c>
      <c r="G12" s="15">
        <v>46240.488194444442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221</v>
      </c>
    </row>
    <row r="13" spans="1:18" x14ac:dyDescent="0.3">
      <c r="A13" t="s">
        <v>355</v>
      </c>
      <c r="B13" t="s">
        <v>47</v>
      </c>
      <c r="C13" t="s">
        <v>68</v>
      </c>
      <c r="D13" s="15">
        <v>46239.466099537036</v>
      </c>
      <c r="E13" t="s">
        <v>419</v>
      </c>
      <c r="F13">
        <v>1</v>
      </c>
      <c r="G13" s="15">
        <v>46240.467361111114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O13" t="s">
        <v>90</v>
      </c>
      <c r="P13" t="s">
        <v>367</v>
      </c>
      <c r="Q13" t="s">
        <v>221</v>
      </c>
    </row>
    <row r="14" spans="1:18" x14ac:dyDescent="0.3">
      <c r="A14" t="s">
        <v>355</v>
      </c>
      <c r="B14" t="s">
        <v>43</v>
      </c>
      <c r="C14" t="s">
        <v>105</v>
      </c>
      <c r="D14" s="15">
        <v>46232.641296296293</v>
      </c>
      <c r="E14" t="s">
        <v>419</v>
      </c>
      <c r="F14">
        <v>3</v>
      </c>
      <c r="G14" s="15">
        <v>46233.513888888891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67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43</v>
      </c>
      <c r="C15" t="s">
        <v>105</v>
      </c>
      <c r="D15" s="15">
        <v>46220.487835648149</v>
      </c>
      <c r="E15" t="s">
        <v>419</v>
      </c>
      <c r="F15">
        <v>3</v>
      </c>
      <c r="G15" s="15">
        <v>46224.423611111109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N15">
        <v>0</v>
      </c>
      <c r="O15" t="s">
        <v>67</v>
      </c>
      <c r="P15" t="s">
        <v>367</v>
      </c>
      <c r="Q15" t="s">
        <v>220</v>
      </c>
      <c r="R15">
        <v>1</v>
      </c>
    </row>
    <row r="16" spans="1:18" x14ac:dyDescent="0.3">
      <c r="A16" t="s">
        <v>355</v>
      </c>
      <c r="B16" t="s">
        <v>47</v>
      </c>
      <c r="C16" t="s">
        <v>68</v>
      </c>
      <c r="D16" s="15">
        <v>46233.500243055554</v>
      </c>
      <c r="E16" t="s">
        <v>419</v>
      </c>
      <c r="F16">
        <v>2</v>
      </c>
      <c r="G16" s="15">
        <v>46234.449305555558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N16">
        <v>0</v>
      </c>
      <c r="O16" t="s">
        <v>90</v>
      </c>
      <c r="P16" t="s">
        <v>367</v>
      </c>
      <c r="Q16" t="s">
        <v>221</v>
      </c>
      <c r="R16">
        <v>1</v>
      </c>
    </row>
    <row r="17" spans="1:18" x14ac:dyDescent="0.3">
      <c r="A17" t="s">
        <v>355</v>
      </c>
      <c r="B17" t="s">
        <v>48</v>
      </c>
      <c r="C17" t="s">
        <v>68</v>
      </c>
      <c r="D17" s="15">
        <v>46224.393900462965</v>
      </c>
      <c r="E17" t="s">
        <v>419</v>
      </c>
      <c r="F17">
        <v>1</v>
      </c>
      <c r="G17" s="15">
        <v>46234.497916666667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</row>
    <row r="18" spans="1:18" x14ac:dyDescent="0.3">
      <c r="A18" t="s">
        <v>355</v>
      </c>
      <c r="B18" t="s">
        <v>47</v>
      </c>
      <c r="C18" t="s">
        <v>68</v>
      </c>
      <c r="D18" s="15">
        <v>46240.53496527778</v>
      </c>
      <c r="E18" t="s">
        <v>419</v>
      </c>
      <c r="F18">
        <v>1</v>
      </c>
      <c r="G18" s="15">
        <v>46241.430555555555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N18">
        <v>0</v>
      </c>
      <c r="O18" t="s">
        <v>90</v>
      </c>
      <c r="P18" t="s">
        <v>367</v>
      </c>
      <c r="Q18" t="s">
        <v>221</v>
      </c>
      <c r="R18">
        <v>1</v>
      </c>
    </row>
    <row r="19" spans="1:18" x14ac:dyDescent="0.3">
      <c r="A19" t="s">
        <v>355</v>
      </c>
      <c r="B19" t="s">
        <v>48</v>
      </c>
      <c r="C19" t="s">
        <v>68</v>
      </c>
      <c r="D19" s="15">
        <v>46246.518310185187</v>
      </c>
      <c r="E19" t="s">
        <v>419</v>
      </c>
      <c r="F19">
        <v>1</v>
      </c>
      <c r="G19" s="15">
        <v>46254.573611111111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N19">
        <v>0</v>
      </c>
      <c r="O19" t="s">
        <v>90</v>
      </c>
      <c r="P19" t="s">
        <v>367</v>
      </c>
      <c r="Q19" t="s">
        <v>220</v>
      </c>
      <c r="R19">
        <v>1</v>
      </c>
    </row>
    <row r="20" spans="1:18" x14ac:dyDescent="0.3">
      <c r="A20" t="s">
        <v>355</v>
      </c>
      <c r="B20" t="s">
        <v>48</v>
      </c>
      <c r="C20" t="s">
        <v>68</v>
      </c>
      <c r="D20" s="15">
        <v>46251.526550925926</v>
      </c>
      <c r="E20" t="s">
        <v>419</v>
      </c>
      <c r="F20">
        <v>1</v>
      </c>
      <c r="G20" s="15">
        <v>46254.573611111111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O20" t="s">
        <v>90</v>
      </c>
      <c r="P20" t="s">
        <v>367</v>
      </c>
      <c r="Q20" t="s">
        <v>220</v>
      </c>
    </row>
    <row r="21" spans="1:18" x14ac:dyDescent="0.3">
      <c r="A21" t="s">
        <v>355</v>
      </c>
      <c r="B21" t="s">
        <v>48</v>
      </c>
      <c r="C21" t="s">
        <v>68</v>
      </c>
      <c r="D21" s="15">
        <v>46251.620995370373</v>
      </c>
      <c r="E21" t="s">
        <v>419</v>
      </c>
      <c r="F21">
        <v>2</v>
      </c>
      <c r="G21" s="15">
        <v>46254.573611111111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O21" t="s">
        <v>90</v>
      </c>
      <c r="P21" t="s">
        <v>367</v>
      </c>
      <c r="Q21" t="s">
        <v>220</v>
      </c>
    </row>
    <row r="22" spans="1:18" x14ac:dyDescent="0.3">
      <c r="A22" t="s">
        <v>355</v>
      </c>
      <c r="B22" t="s">
        <v>48</v>
      </c>
      <c r="C22" t="s">
        <v>68</v>
      </c>
      <c r="D22" s="15">
        <v>46254.383645833332</v>
      </c>
      <c r="E22" t="s">
        <v>419</v>
      </c>
      <c r="F22">
        <v>1</v>
      </c>
      <c r="G22" s="15">
        <v>46258.484027777777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N22">
        <v>0</v>
      </c>
      <c r="O22" t="s">
        <v>90</v>
      </c>
      <c r="P22" t="s">
        <v>367</v>
      </c>
      <c r="Q22" t="s">
        <v>220</v>
      </c>
      <c r="R22">
        <v>1</v>
      </c>
    </row>
    <row r="23" spans="1:18" x14ac:dyDescent="0.3">
      <c r="A23" t="s">
        <v>355</v>
      </c>
      <c r="B23" t="s">
        <v>48</v>
      </c>
      <c r="C23" t="s">
        <v>68</v>
      </c>
      <c r="D23" s="15">
        <v>46246.459398148145</v>
      </c>
      <c r="E23" t="s">
        <v>419</v>
      </c>
      <c r="F23">
        <v>1</v>
      </c>
      <c r="G23" s="15">
        <v>46258.484027777777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O23" t="s">
        <v>90</v>
      </c>
      <c r="P23" t="s">
        <v>367</v>
      </c>
      <c r="Q23" t="s">
        <v>220</v>
      </c>
    </row>
    <row r="24" spans="1:18" x14ac:dyDescent="0.3">
      <c r="A24" t="s">
        <v>355</v>
      </c>
      <c r="B24" t="s">
        <v>48</v>
      </c>
      <c r="C24" t="s">
        <v>68</v>
      </c>
      <c r="D24" s="15">
        <v>46245.580497685187</v>
      </c>
      <c r="E24" t="s">
        <v>419</v>
      </c>
      <c r="F24">
        <v>1</v>
      </c>
      <c r="G24" s="15">
        <v>46258.484027777777</v>
      </c>
      <c r="H24" t="s">
        <v>367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O24" t="s">
        <v>90</v>
      </c>
      <c r="P24" t="s">
        <v>367</v>
      </c>
      <c r="Q24" t="s">
        <v>220</v>
      </c>
    </row>
    <row r="25" spans="1:18" x14ac:dyDescent="0.3">
      <c r="A25" t="s">
        <v>355</v>
      </c>
      <c r="B25" t="s">
        <v>48</v>
      </c>
      <c r="C25" t="s">
        <v>68</v>
      </c>
      <c r="D25" s="15">
        <v>46253.381192129629</v>
      </c>
      <c r="E25" t="s">
        <v>419</v>
      </c>
      <c r="F25">
        <v>1</v>
      </c>
      <c r="G25" s="15">
        <v>46255.386805555558</v>
      </c>
      <c r="H25" t="s">
        <v>367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N25">
        <v>0</v>
      </c>
      <c r="O25" t="s">
        <v>90</v>
      </c>
      <c r="P25" t="s">
        <v>367</v>
      </c>
      <c r="Q25" t="s">
        <v>220</v>
      </c>
      <c r="R25">
        <v>1</v>
      </c>
    </row>
    <row r="26" spans="1:18" x14ac:dyDescent="0.3">
      <c r="A26" t="s">
        <v>355</v>
      </c>
      <c r="B26" t="s">
        <v>48</v>
      </c>
      <c r="C26" t="s">
        <v>68</v>
      </c>
      <c r="D26" s="15">
        <v>46237.501354166663</v>
      </c>
      <c r="E26" t="s">
        <v>419</v>
      </c>
      <c r="F26">
        <v>1</v>
      </c>
      <c r="G26" s="15">
        <v>46239.477777777778</v>
      </c>
      <c r="H26" t="s">
        <v>367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90</v>
      </c>
      <c r="P26" t="s">
        <v>367</v>
      </c>
      <c r="Q26" t="s">
        <v>220</v>
      </c>
      <c r="R26">
        <v>1</v>
      </c>
    </row>
    <row r="27" spans="1:18" x14ac:dyDescent="0.3">
      <c r="A27" t="s">
        <v>355</v>
      </c>
      <c r="B27" t="s">
        <v>48</v>
      </c>
      <c r="C27" t="s">
        <v>68</v>
      </c>
      <c r="D27" s="15">
        <v>46237.522916666669</v>
      </c>
      <c r="E27" t="s">
        <v>419</v>
      </c>
      <c r="F27">
        <v>2</v>
      </c>
      <c r="G27" s="15">
        <v>46239.477777777778</v>
      </c>
      <c r="H27" t="s">
        <v>367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O27" t="s">
        <v>90</v>
      </c>
      <c r="P27" t="s">
        <v>367</v>
      </c>
      <c r="Q27" t="s">
        <v>220</v>
      </c>
    </row>
    <row r="28" spans="1:18" x14ac:dyDescent="0.3">
      <c r="A28" t="s">
        <v>355</v>
      </c>
      <c r="B28" t="s">
        <v>48</v>
      </c>
      <c r="C28" t="s">
        <v>68</v>
      </c>
      <c r="D28" s="15">
        <v>46226.405069444445</v>
      </c>
      <c r="E28" t="s">
        <v>419</v>
      </c>
      <c r="F28">
        <v>2</v>
      </c>
      <c r="G28" s="15">
        <v>46230.652777777781</v>
      </c>
      <c r="H28" t="s">
        <v>367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90</v>
      </c>
      <c r="P28" t="s">
        <v>367</v>
      </c>
      <c r="Q28" t="s">
        <v>220</v>
      </c>
      <c r="R28">
        <v>1</v>
      </c>
    </row>
    <row r="29" spans="1:18" x14ac:dyDescent="0.3">
      <c r="A29" t="s">
        <v>355</v>
      </c>
      <c r="B29" t="s">
        <v>43</v>
      </c>
      <c r="C29" t="s">
        <v>105</v>
      </c>
      <c r="D29" s="15">
        <v>46244.369768518518</v>
      </c>
      <c r="E29" t="s">
        <v>420</v>
      </c>
      <c r="F29">
        <v>4</v>
      </c>
      <c r="G29" s="15">
        <v>46246.443055555559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N29">
        <v>0</v>
      </c>
      <c r="O29" t="s">
        <v>67</v>
      </c>
      <c r="P29" t="s">
        <v>364</v>
      </c>
      <c r="Q29" t="s">
        <v>220</v>
      </c>
      <c r="R29">
        <v>1</v>
      </c>
    </row>
    <row r="30" spans="1:18" x14ac:dyDescent="0.3">
      <c r="A30" t="s">
        <v>355</v>
      </c>
      <c r="B30" t="s">
        <v>48</v>
      </c>
      <c r="C30" t="s">
        <v>68</v>
      </c>
      <c r="D30" s="15">
        <v>46244.381539351853</v>
      </c>
      <c r="E30" t="s">
        <v>420</v>
      </c>
      <c r="F30">
        <v>1</v>
      </c>
      <c r="G30" s="15">
        <v>46246.443055555559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90</v>
      </c>
      <c r="P30" t="s">
        <v>364</v>
      </c>
      <c r="Q30" t="s">
        <v>220</v>
      </c>
    </row>
    <row r="31" spans="1:18" x14ac:dyDescent="0.3">
      <c r="A31" t="s">
        <v>355</v>
      </c>
      <c r="B31" t="s">
        <v>43</v>
      </c>
      <c r="C31" t="s">
        <v>105</v>
      </c>
      <c r="D31" s="15">
        <v>46227.579050925924</v>
      </c>
      <c r="E31" t="s">
        <v>420</v>
      </c>
      <c r="F31">
        <v>2</v>
      </c>
      <c r="G31" s="15">
        <v>46231.416666666664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  <c r="R31">
        <v>1</v>
      </c>
    </row>
    <row r="32" spans="1:18" x14ac:dyDescent="0.3">
      <c r="A32" t="s">
        <v>355</v>
      </c>
      <c r="B32" t="s">
        <v>47</v>
      </c>
      <c r="C32" t="s">
        <v>68</v>
      </c>
      <c r="D32" s="15">
        <v>46240.53496527778</v>
      </c>
      <c r="E32" t="s">
        <v>419</v>
      </c>
      <c r="F32">
        <v>1</v>
      </c>
      <c r="G32" s="15">
        <v>46241.430555555555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221</v>
      </c>
      <c r="R32">
        <v>1</v>
      </c>
    </row>
    <row r="33" spans="1:18" x14ac:dyDescent="0.3">
      <c r="A33" t="s">
        <v>355</v>
      </c>
      <c r="B33" t="s">
        <v>45</v>
      </c>
      <c r="C33" t="s">
        <v>68</v>
      </c>
      <c r="D33" s="15">
        <v>46238.415856481479</v>
      </c>
      <c r="E33" t="s">
        <v>432</v>
      </c>
      <c r="F33">
        <v>3</v>
      </c>
      <c r="G33" s="15">
        <v>46240.430555555555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46238.416307870371</v>
      </c>
      <c r="E34" t="s">
        <v>432</v>
      </c>
      <c r="F34">
        <v>10</v>
      </c>
      <c r="G34" s="15">
        <v>46240.430555555555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45</v>
      </c>
      <c r="C35" t="s">
        <v>68</v>
      </c>
      <c r="D35" s="15">
        <v>46238.415497685186</v>
      </c>
      <c r="E35" t="s">
        <v>432</v>
      </c>
      <c r="F35">
        <v>9</v>
      </c>
      <c r="G35" s="15">
        <v>46240.430555555555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67</v>
      </c>
      <c r="P35" t="s">
        <v>364</v>
      </c>
      <c r="Q35" t="s">
        <v>220</v>
      </c>
    </row>
    <row r="36" spans="1:18" x14ac:dyDescent="0.3">
      <c r="A36" t="s">
        <v>355</v>
      </c>
      <c r="B36" t="s">
        <v>45</v>
      </c>
      <c r="C36" t="s">
        <v>68</v>
      </c>
      <c r="D36" s="15">
        <v>46237.469942129632</v>
      </c>
      <c r="E36" t="s">
        <v>420</v>
      </c>
      <c r="F36">
        <v>1</v>
      </c>
      <c r="G36" s="15">
        <v>46240.388888888891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N36">
        <v>0</v>
      </c>
      <c r="O36" t="s">
        <v>67</v>
      </c>
      <c r="P36" t="s">
        <v>364</v>
      </c>
      <c r="Q36" t="s">
        <v>220</v>
      </c>
    </row>
    <row r="37" spans="1:18" x14ac:dyDescent="0.3">
      <c r="A37" t="s">
        <v>355</v>
      </c>
      <c r="B37" t="s">
        <v>48</v>
      </c>
      <c r="C37" t="s">
        <v>68</v>
      </c>
      <c r="D37" s="15">
        <v>46233.385277777779</v>
      </c>
      <c r="E37" t="s">
        <v>420</v>
      </c>
      <c r="F37">
        <v>1</v>
      </c>
      <c r="G37" s="15">
        <v>46240.420138888891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N37">
        <v>0</v>
      </c>
      <c r="O37" t="s">
        <v>90</v>
      </c>
      <c r="P37" t="s">
        <v>364</v>
      </c>
      <c r="Q37" t="s">
        <v>220</v>
      </c>
    </row>
    <row r="38" spans="1:18" x14ac:dyDescent="0.3">
      <c r="A38" t="s">
        <v>355</v>
      </c>
      <c r="B38" t="s">
        <v>45</v>
      </c>
      <c r="C38" t="s">
        <v>68</v>
      </c>
      <c r="D38" s="15">
        <v>46225.311331018522</v>
      </c>
      <c r="E38" t="s">
        <v>415</v>
      </c>
      <c r="F38">
        <v>3</v>
      </c>
      <c r="G38" s="15">
        <v>46227.42291666667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67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45</v>
      </c>
      <c r="C39" t="s">
        <v>68</v>
      </c>
      <c r="D39" s="15">
        <v>46225.310555555552</v>
      </c>
      <c r="E39" t="s">
        <v>415</v>
      </c>
      <c r="F39">
        <v>4</v>
      </c>
      <c r="G39" s="15">
        <v>46227.42291666667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67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46225.384560185186</v>
      </c>
      <c r="E40" t="s">
        <v>420</v>
      </c>
      <c r="F40">
        <v>1</v>
      </c>
      <c r="G40" s="15">
        <v>46227.40347222222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46225.554189814815</v>
      </c>
      <c r="E41" t="s">
        <v>420</v>
      </c>
      <c r="F41">
        <v>1</v>
      </c>
      <c r="G41" s="15">
        <v>46227.40347222222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O41" t="s">
        <v>90</v>
      </c>
      <c r="P41" t="s">
        <v>364</v>
      </c>
      <c r="Q41" t="s">
        <v>220</v>
      </c>
    </row>
    <row r="42" spans="1:18" x14ac:dyDescent="0.3">
      <c r="A42" t="s">
        <v>355</v>
      </c>
      <c r="B42" t="s">
        <v>43</v>
      </c>
      <c r="C42" t="s">
        <v>105</v>
      </c>
      <c r="D42" s="15">
        <v>46226.328611111108</v>
      </c>
      <c r="E42" t="s">
        <v>420</v>
      </c>
      <c r="F42">
        <v>6</v>
      </c>
      <c r="G42" s="15">
        <v>46227.40347222222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O42" t="s">
        <v>67</v>
      </c>
      <c r="P42" t="s">
        <v>364</v>
      </c>
      <c r="Q42" t="s">
        <v>220</v>
      </c>
    </row>
    <row r="43" spans="1:18" x14ac:dyDescent="0.3">
      <c r="A43" t="s">
        <v>355</v>
      </c>
      <c r="B43" t="s">
        <v>48</v>
      </c>
      <c r="C43" t="s">
        <v>68</v>
      </c>
      <c r="D43" s="15">
        <v>46252.400995370372</v>
      </c>
      <c r="E43" t="s">
        <v>420</v>
      </c>
      <c r="F43">
        <v>1</v>
      </c>
      <c r="G43" s="15">
        <v>46254.420138888891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46252.400995370372</v>
      </c>
      <c r="E44" t="s">
        <v>420</v>
      </c>
      <c r="F44">
        <v>1</v>
      </c>
      <c r="G44" s="15">
        <v>46254.420138888891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O44" t="s">
        <v>90</v>
      </c>
      <c r="P44" t="s">
        <v>364</v>
      </c>
      <c r="Q44" t="s">
        <v>220</v>
      </c>
    </row>
    <row r="45" spans="1:18" x14ac:dyDescent="0.3">
      <c r="A45" t="s">
        <v>355</v>
      </c>
      <c r="B45" t="s">
        <v>48</v>
      </c>
      <c r="C45" t="s">
        <v>68</v>
      </c>
      <c r="D45" s="15">
        <v>46251.60728009259</v>
      </c>
      <c r="E45" t="s">
        <v>420</v>
      </c>
      <c r="F45">
        <v>1</v>
      </c>
      <c r="G45" s="15">
        <v>46254.420138888891</v>
      </c>
      <c r="H45" t="s">
        <v>364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90</v>
      </c>
      <c r="P45" t="s">
        <v>364</v>
      </c>
      <c r="Q45" t="s">
        <v>220</v>
      </c>
    </row>
    <row r="46" spans="1:18" x14ac:dyDescent="0.3">
      <c r="A46" t="s">
        <v>355</v>
      </c>
      <c r="B46" t="s">
        <v>48</v>
      </c>
      <c r="C46" t="s">
        <v>68</v>
      </c>
      <c r="D46" s="15">
        <v>46237.403981481482</v>
      </c>
      <c r="E46" t="s">
        <v>420</v>
      </c>
      <c r="F46">
        <v>1</v>
      </c>
      <c r="G46" s="15">
        <v>46239.458333333336</v>
      </c>
      <c r="H46" t="s">
        <v>364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90</v>
      </c>
      <c r="P46" t="s">
        <v>364</v>
      </c>
      <c r="Q46" t="s">
        <v>220</v>
      </c>
      <c r="R46">
        <v>1</v>
      </c>
    </row>
    <row r="47" spans="1:18" x14ac:dyDescent="0.3">
      <c r="A47" t="s">
        <v>355</v>
      </c>
      <c r="B47" t="s">
        <v>48</v>
      </c>
      <c r="C47" t="s">
        <v>68</v>
      </c>
      <c r="D47" s="15">
        <v>46245.504618055558</v>
      </c>
      <c r="E47" t="s">
        <v>420</v>
      </c>
      <c r="F47">
        <v>1</v>
      </c>
      <c r="G47" s="15">
        <v>46252.390972222223</v>
      </c>
      <c r="H47" t="s">
        <v>364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N47">
        <v>0</v>
      </c>
      <c r="O47" t="s">
        <v>90</v>
      </c>
      <c r="P47" t="s">
        <v>364</v>
      </c>
      <c r="Q47" t="s">
        <v>220</v>
      </c>
      <c r="R47">
        <v>1</v>
      </c>
    </row>
    <row r="48" spans="1:18" x14ac:dyDescent="0.3">
      <c r="A48" t="s">
        <v>355</v>
      </c>
      <c r="B48" t="s">
        <v>48</v>
      </c>
      <c r="C48" t="s">
        <v>68</v>
      </c>
      <c r="D48" s="15">
        <v>46224.674085648148</v>
      </c>
      <c r="E48" t="s">
        <v>420</v>
      </c>
      <c r="F48">
        <v>1</v>
      </c>
      <c r="G48" s="15">
        <v>46230.489583333336</v>
      </c>
      <c r="H48" t="s">
        <v>364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N48">
        <v>0</v>
      </c>
      <c r="O48" t="s">
        <v>90</v>
      </c>
      <c r="P48" t="s">
        <v>364</v>
      </c>
      <c r="Q48" t="s">
        <v>220</v>
      </c>
      <c r="R48">
        <v>1</v>
      </c>
    </row>
    <row r="49" spans="1:18" x14ac:dyDescent="0.3">
      <c r="A49" t="s">
        <v>355</v>
      </c>
      <c r="B49" t="s">
        <v>48</v>
      </c>
      <c r="C49" t="s">
        <v>68</v>
      </c>
      <c r="D49" s="15">
        <v>46220.546053240738</v>
      </c>
      <c r="E49" t="s">
        <v>420</v>
      </c>
      <c r="F49">
        <v>1</v>
      </c>
      <c r="G49" s="15">
        <v>46226.411805555559</v>
      </c>
      <c r="H49" t="s">
        <v>364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90</v>
      </c>
      <c r="P49" t="s">
        <v>364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46255.309004629627</v>
      </c>
      <c r="E50" t="s">
        <v>420</v>
      </c>
      <c r="F50">
        <v>9</v>
      </c>
      <c r="G50" s="15">
        <v>46258.458333333336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N50">
        <v>0</v>
      </c>
      <c r="O50" t="s">
        <v>67</v>
      </c>
      <c r="P50" t="s">
        <v>365</v>
      </c>
      <c r="Q50" t="s">
        <v>220</v>
      </c>
      <c r="R50">
        <v>1</v>
      </c>
    </row>
    <row r="51" spans="1:18" x14ac:dyDescent="0.3">
      <c r="A51" t="s">
        <v>355</v>
      </c>
      <c r="B51" t="s">
        <v>45</v>
      </c>
      <c r="C51" t="s">
        <v>68</v>
      </c>
      <c r="D51" s="15">
        <v>46254.394618055558</v>
      </c>
      <c r="E51" t="s">
        <v>420</v>
      </c>
      <c r="F51">
        <v>3</v>
      </c>
      <c r="G51" s="15">
        <v>46255.493055555555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N51">
        <v>0</v>
      </c>
      <c r="O51" t="s">
        <v>67</v>
      </c>
      <c r="P51" t="s">
        <v>365</v>
      </c>
      <c r="Q51" t="s">
        <v>220</v>
      </c>
      <c r="R51">
        <v>1</v>
      </c>
    </row>
    <row r="52" spans="1:18" x14ac:dyDescent="0.3">
      <c r="A52" t="s">
        <v>355</v>
      </c>
      <c r="B52" t="s">
        <v>45</v>
      </c>
      <c r="C52" t="s">
        <v>68</v>
      </c>
      <c r="D52" s="15">
        <v>46254.395497685182</v>
      </c>
      <c r="E52" t="s">
        <v>420</v>
      </c>
      <c r="F52">
        <v>7</v>
      </c>
      <c r="G52" s="15">
        <v>46255.493055555555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46254.396273148152</v>
      </c>
      <c r="E53" t="s">
        <v>420</v>
      </c>
      <c r="F53">
        <v>6</v>
      </c>
      <c r="G53" s="15">
        <v>46255.493055555555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46231.659247685187</v>
      </c>
      <c r="E54" t="s">
        <v>1217</v>
      </c>
      <c r="F54">
        <v>13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N54">
        <v>0</v>
      </c>
      <c r="O54" t="s">
        <v>67</v>
      </c>
      <c r="P54" t="s">
        <v>365</v>
      </c>
      <c r="Q54" t="s">
        <v>220</v>
      </c>
      <c r="R54">
        <v>1</v>
      </c>
    </row>
    <row r="55" spans="1:18" x14ac:dyDescent="0.3">
      <c r="A55" t="s">
        <v>355</v>
      </c>
      <c r="B55" t="s">
        <v>45</v>
      </c>
      <c r="C55" t="s">
        <v>68</v>
      </c>
      <c r="D55" s="15">
        <v>46231.635254629633</v>
      </c>
      <c r="E55" t="s">
        <v>1217</v>
      </c>
      <c r="F55">
        <v>6</v>
      </c>
      <c r="G55" s="15">
        <v>46233.416666666664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O55" t="s">
        <v>67</v>
      </c>
      <c r="P55" t="s">
        <v>365</v>
      </c>
      <c r="Q55" t="s">
        <v>220</v>
      </c>
    </row>
    <row r="56" spans="1:18" x14ac:dyDescent="0.3">
      <c r="A56" t="s">
        <v>355</v>
      </c>
      <c r="B56" t="s">
        <v>45</v>
      </c>
      <c r="C56" t="s">
        <v>68</v>
      </c>
      <c r="D56" s="15">
        <v>46231.634583333333</v>
      </c>
      <c r="E56" t="s">
        <v>1217</v>
      </c>
      <c r="F56">
        <v>4</v>
      </c>
      <c r="G56" s="15">
        <v>46233.416666666664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O56" t="s">
        <v>67</v>
      </c>
      <c r="P56" t="s">
        <v>365</v>
      </c>
      <c r="Q56" t="s">
        <v>220</v>
      </c>
    </row>
    <row r="57" spans="1:18" x14ac:dyDescent="0.3">
      <c r="A57" t="s">
        <v>355</v>
      </c>
      <c r="B57" t="s">
        <v>45</v>
      </c>
      <c r="C57" t="s">
        <v>68</v>
      </c>
      <c r="D57" s="15">
        <v>46231.633784722224</v>
      </c>
      <c r="E57" t="s">
        <v>1217</v>
      </c>
      <c r="F57">
        <v>4</v>
      </c>
      <c r="G57" s="15">
        <v>46233.416666666664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O57" t="s">
        <v>67</v>
      </c>
      <c r="P57" t="s">
        <v>365</v>
      </c>
      <c r="Q57" t="s">
        <v>220</v>
      </c>
    </row>
    <row r="58" spans="1:18" x14ac:dyDescent="0.3">
      <c r="A58" t="s">
        <v>355</v>
      </c>
      <c r="B58" t="s">
        <v>45</v>
      </c>
      <c r="C58" t="s">
        <v>68</v>
      </c>
      <c r="D58" s="15">
        <v>46231.632465277777</v>
      </c>
      <c r="E58" t="s">
        <v>1217</v>
      </c>
      <c r="F58">
        <v>1</v>
      </c>
      <c r="G58" s="15">
        <v>46233.416666666664</v>
      </c>
      <c r="H58" t="s">
        <v>365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O58" t="s">
        <v>67</v>
      </c>
      <c r="P58" t="s">
        <v>365</v>
      </c>
      <c r="Q58" t="s">
        <v>220</v>
      </c>
    </row>
    <row r="59" spans="1:18" x14ac:dyDescent="0.3">
      <c r="A59" t="s">
        <v>355</v>
      </c>
      <c r="B59" t="s">
        <v>45</v>
      </c>
      <c r="C59" t="s">
        <v>68</v>
      </c>
      <c r="D59" s="15">
        <v>46231.631620370368</v>
      </c>
      <c r="E59" t="s">
        <v>420</v>
      </c>
      <c r="F59">
        <v>1</v>
      </c>
      <c r="G59" s="15">
        <v>46233.416666666664</v>
      </c>
      <c r="H59" t="s">
        <v>365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O59" t="s">
        <v>67</v>
      </c>
      <c r="P59" t="s">
        <v>365</v>
      </c>
      <c r="Q59" t="s">
        <v>220</v>
      </c>
    </row>
    <row r="60" spans="1:18" x14ac:dyDescent="0.3">
      <c r="A60" t="s">
        <v>355</v>
      </c>
      <c r="B60" t="s">
        <v>48</v>
      </c>
      <c r="C60" t="s">
        <v>68</v>
      </c>
      <c r="D60" s="15">
        <v>46245.434259259258</v>
      </c>
      <c r="E60" t="s">
        <v>420</v>
      </c>
      <c r="F60">
        <v>3</v>
      </c>
      <c r="G60" s="15">
        <v>46247.425694444442</v>
      </c>
      <c r="H60" t="s">
        <v>365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N60">
        <v>0</v>
      </c>
      <c r="O60" t="s">
        <v>90</v>
      </c>
      <c r="P60" t="s">
        <v>365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46245.434259259258</v>
      </c>
      <c r="E61" t="s">
        <v>420</v>
      </c>
      <c r="F61">
        <v>1</v>
      </c>
      <c r="G61" s="15">
        <v>46254.503472222219</v>
      </c>
      <c r="H61" t="s">
        <v>365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365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46213.750648148147</v>
      </c>
      <c r="E62" t="s">
        <v>420</v>
      </c>
      <c r="F62">
        <v>5</v>
      </c>
      <c r="G62" s="15">
        <v>46231.397222222222</v>
      </c>
      <c r="H62" t="s">
        <v>365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365</v>
      </c>
      <c r="Q62" t="s">
        <v>220</v>
      </c>
      <c r="R62">
        <v>1</v>
      </c>
    </row>
    <row r="63" spans="1:18" x14ac:dyDescent="0.3">
      <c r="A63" t="s">
        <v>355</v>
      </c>
      <c r="B63" t="s">
        <v>45</v>
      </c>
      <c r="C63" t="s">
        <v>68</v>
      </c>
      <c r="D63" s="15">
        <v>46251.387743055559</v>
      </c>
      <c r="E63" t="s">
        <v>422</v>
      </c>
      <c r="F63">
        <v>15</v>
      </c>
      <c r="G63" s="15">
        <v>46252.638888888891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67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45</v>
      </c>
      <c r="C64" t="s">
        <v>68</v>
      </c>
      <c r="D64" s="15">
        <v>46230.391215277778</v>
      </c>
      <c r="E64" t="s">
        <v>422</v>
      </c>
      <c r="F64">
        <v>15</v>
      </c>
      <c r="G64" s="15">
        <v>46231.458333333336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67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46230.398877314816</v>
      </c>
      <c r="E65" t="s">
        <v>422</v>
      </c>
      <c r="F65">
        <v>10</v>
      </c>
      <c r="G65" s="15">
        <v>46232.696527777778</v>
      </c>
      <c r="H65" t="s">
        <v>366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366</v>
      </c>
      <c r="Q65" t="s">
        <v>220</v>
      </c>
      <c r="R65">
        <v>1</v>
      </c>
    </row>
    <row r="66" spans="1:18" x14ac:dyDescent="0.3">
      <c r="A66" t="s">
        <v>355</v>
      </c>
      <c r="B66" t="s">
        <v>48</v>
      </c>
      <c r="C66" t="s">
        <v>68</v>
      </c>
      <c r="D66" s="15">
        <v>46252.576365740744</v>
      </c>
      <c r="E66" t="s">
        <v>1047</v>
      </c>
      <c r="F66">
        <v>25</v>
      </c>
      <c r="G66" s="15">
        <v>46255.477083333331</v>
      </c>
      <c r="H66" t="s">
        <v>366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N66">
        <v>0</v>
      </c>
      <c r="O66" t="s">
        <v>90</v>
      </c>
      <c r="P66" t="s">
        <v>366</v>
      </c>
      <c r="Q66" t="s">
        <v>220</v>
      </c>
      <c r="R66">
        <v>1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46252.581203703703</v>
      </c>
      <c r="E67" t="s">
        <v>1047</v>
      </c>
      <c r="F67">
        <v>15</v>
      </c>
      <c r="G67" s="15">
        <v>46255.477083333331</v>
      </c>
      <c r="H67" t="s">
        <v>366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N67">
        <v>0</v>
      </c>
      <c r="O67" t="s">
        <v>90</v>
      </c>
      <c r="P67" t="s">
        <v>366</v>
      </c>
      <c r="Q67" t="s">
        <v>220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46231.625231481485</v>
      </c>
      <c r="E68" t="s">
        <v>1177</v>
      </c>
      <c r="F68">
        <v>10</v>
      </c>
      <c r="G68" s="15">
        <v>46238.509722222225</v>
      </c>
      <c r="H68" t="s">
        <v>366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366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46227.725787037038</v>
      </c>
      <c r="E69" t="s">
        <v>422</v>
      </c>
      <c r="F69">
        <v>16</v>
      </c>
      <c r="G69" s="15">
        <v>46234.413194444445</v>
      </c>
      <c r="H69" t="s">
        <v>366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366</v>
      </c>
      <c r="Q69" t="s">
        <v>220</v>
      </c>
      <c r="R69">
        <v>1</v>
      </c>
    </row>
    <row r="70" spans="1:18" x14ac:dyDescent="0.3">
      <c r="A70" t="s">
        <v>355</v>
      </c>
      <c r="B70" t="s">
        <v>45</v>
      </c>
      <c r="C70" t="s">
        <v>68</v>
      </c>
      <c r="D70" s="15">
        <v>46245.50304398148</v>
      </c>
      <c r="E70" t="s">
        <v>433</v>
      </c>
      <c r="F70">
        <v>5</v>
      </c>
      <c r="G70" s="15">
        <v>46247.46875</v>
      </c>
      <c r="H70" t="s">
        <v>533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O70" t="s">
        <v>67</v>
      </c>
      <c r="P70" t="s">
        <v>533</v>
      </c>
      <c r="Q70" t="s">
        <v>220</v>
      </c>
      <c r="R70">
        <v>1</v>
      </c>
    </row>
    <row r="71" spans="1:18" x14ac:dyDescent="0.3">
      <c r="A71" t="s">
        <v>355</v>
      </c>
      <c r="B71" t="s">
        <v>45</v>
      </c>
      <c r="C71" t="s">
        <v>68</v>
      </c>
      <c r="D71" s="15">
        <v>46245.502650462964</v>
      </c>
      <c r="E71" t="s">
        <v>433</v>
      </c>
      <c r="F71">
        <v>11</v>
      </c>
      <c r="G71" s="15">
        <v>46247.46875</v>
      </c>
      <c r="H71" t="s">
        <v>533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O71" t="s">
        <v>67</v>
      </c>
      <c r="P71" t="s">
        <v>533</v>
      </c>
      <c r="Q71" t="s">
        <v>220</v>
      </c>
    </row>
    <row r="72" spans="1:18" x14ac:dyDescent="0.3">
      <c r="A72" t="s">
        <v>355</v>
      </c>
      <c r="B72" t="s">
        <v>48</v>
      </c>
      <c r="C72" t="s">
        <v>68</v>
      </c>
      <c r="D72" s="15">
        <v>46252.486481481479</v>
      </c>
      <c r="E72" t="s">
        <v>433</v>
      </c>
      <c r="F72">
        <v>5</v>
      </c>
      <c r="G72" s="15">
        <v>46254.458333333336</v>
      </c>
      <c r="H72" t="s">
        <v>533</v>
      </c>
      <c r="I72" t="s">
        <v>382</v>
      </c>
      <c r="J72" t="s">
        <v>242</v>
      </c>
      <c r="K72" t="s">
        <v>355</v>
      </c>
      <c r="L72" t="s">
        <v>382</v>
      </c>
      <c r="M72" t="s">
        <v>242</v>
      </c>
      <c r="O72" t="s">
        <v>90</v>
      </c>
      <c r="P72" t="s">
        <v>533</v>
      </c>
      <c r="Q72" t="s">
        <v>220</v>
      </c>
      <c r="R72">
        <v>1</v>
      </c>
    </row>
    <row r="73" spans="1:18" x14ac:dyDescent="0.3">
      <c r="A73" t="s">
        <v>355</v>
      </c>
      <c r="B73" t="s">
        <v>48</v>
      </c>
      <c r="C73" t="s">
        <v>68</v>
      </c>
      <c r="D73" s="15">
        <v>46231.743472222224</v>
      </c>
      <c r="E73" t="s">
        <v>420</v>
      </c>
      <c r="F73">
        <v>1</v>
      </c>
      <c r="G73" s="15">
        <v>46240.513194444444</v>
      </c>
      <c r="H73" t="s">
        <v>365</v>
      </c>
      <c r="I73" t="s">
        <v>382</v>
      </c>
      <c r="J73" t="s">
        <v>242</v>
      </c>
      <c r="K73" t="s">
        <v>355</v>
      </c>
      <c r="L73" t="s">
        <v>382</v>
      </c>
      <c r="M73" t="s">
        <v>242</v>
      </c>
      <c r="N73">
        <v>0</v>
      </c>
      <c r="O73" t="s">
        <v>90</v>
      </c>
      <c r="P73" t="s">
        <v>365</v>
      </c>
      <c r="Q73" t="s">
        <v>220</v>
      </c>
      <c r="R73">
        <v>1</v>
      </c>
    </row>
    <row r="74" spans="1:18" x14ac:dyDescent="0.3">
      <c r="A74" t="s">
        <v>355</v>
      </c>
      <c r="B74" t="s">
        <v>48</v>
      </c>
      <c r="C74" t="s">
        <v>68</v>
      </c>
      <c r="D74" s="15">
        <v>46231.307928240742</v>
      </c>
      <c r="E74" t="s">
        <v>419</v>
      </c>
      <c r="F74">
        <v>1</v>
      </c>
      <c r="G74" s="15">
        <v>46232.486111111109</v>
      </c>
      <c r="H74" t="s">
        <v>367</v>
      </c>
      <c r="I74" t="s">
        <v>382</v>
      </c>
      <c r="J74" t="s">
        <v>242</v>
      </c>
      <c r="K74" t="s">
        <v>355</v>
      </c>
      <c r="L74" t="s">
        <v>382</v>
      </c>
      <c r="M74" t="s">
        <v>242</v>
      </c>
      <c r="N74">
        <v>0</v>
      </c>
      <c r="O74" t="s">
        <v>90</v>
      </c>
      <c r="P74" t="s">
        <v>367</v>
      </c>
      <c r="Q74" t="s">
        <v>220</v>
      </c>
      <c r="R74">
        <v>1</v>
      </c>
    </row>
    <row r="75" spans="1:18" x14ac:dyDescent="0.3">
      <c r="A75" t="s">
        <v>355</v>
      </c>
      <c r="B75" t="s">
        <v>48</v>
      </c>
      <c r="C75" t="s">
        <v>68</v>
      </c>
      <c r="D75" s="15">
        <v>46227.576932870368</v>
      </c>
      <c r="E75" t="s">
        <v>420</v>
      </c>
      <c r="F75">
        <v>1</v>
      </c>
      <c r="G75" s="15">
        <v>46234.439583333333</v>
      </c>
      <c r="H75" t="s">
        <v>364</v>
      </c>
      <c r="I75" t="s">
        <v>382</v>
      </c>
      <c r="J75" t="s">
        <v>242</v>
      </c>
      <c r="K75" t="s">
        <v>355</v>
      </c>
      <c r="L75" t="s">
        <v>382</v>
      </c>
      <c r="M75" t="s">
        <v>242</v>
      </c>
      <c r="N75">
        <v>0</v>
      </c>
      <c r="O75" t="s">
        <v>90</v>
      </c>
      <c r="P75" t="s">
        <v>364</v>
      </c>
      <c r="Q75" t="s">
        <v>220</v>
      </c>
      <c r="R75">
        <v>1</v>
      </c>
    </row>
    <row r="76" spans="1:18" x14ac:dyDescent="0.3">
      <c r="A76" t="s">
        <v>355</v>
      </c>
      <c r="B76" t="s">
        <v>47</v>
      </c>
      <c r="C76" t="s">
        <v>68</v>
      </c>
      <c r="D76" s="15">
        <v>46211.698680555557</v>
      </c>
      <c r="E76" t="s">
        <v>422</v>
      </c>
      <c r="F76">
        <v>2</v>
      </c>
      <c r="G76" s="15">
        <v>46220.459722222222</v>
      </c>
      <c r="H76" t="s">
        <v>366</v>
      </c>
      <c r="I76" t="s">
        <v>382</v>
      </c>
      <c r="J76" t="s">
        <v>242</v>
      </c>
      <c r="K76" t="s">
        <v>355</v>
      </c>
      <c r="L76" t="s">
        <v>382</v>
      </c>
      <c r="M76" t="s">
        <v>242</v>
      </c>
      <c r="N76">
        <v>0</v>
      </c>
      <c r="O76" t="s">
        <v>90</v>
      </c>
      <c r="P76" t="s">
        <v>366</v>
      </c>
      <c r="Q76" t="s">
        <v>221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46234.569490740738</v>
      </c>
      <c r="E77" t="s">
        <v>413</v>
      </c>
      <c r="F77">
        <v>5</v>
      </c>
      <c r="G77" s="15">
        <v>46239.541666666664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46233.473078703704</v>
      </c>
      <c r="E78" t="s">
        <v>413</v>
      </c>
      <c r="F78">
        <v>3</v>
      </c>
      <c r="G78" s="15">
        <v>46237.458333333336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N78">
        <v>103</v>
      </c>
      <c r="O78" t="s">
        <v>67</v>
      </c>
      <c r="P78" t="s">
        <v>363</v>
      </c>
      <c r="Q78" t="s">
        <v>220</v>
      </c>
      <c r="R78">
        <v>1</v>
      </c>
    </row>
    <row r="79" spans="1:18" x14ac:dyDescent="0.3">
      <c r="A79" t="s">
        <v>355</v>
      </c>
      <c r="B79" t="s">
        <v>45</v>
      </c>
      <c r="C79" t="s">
        <v>68</v>
      </c>
      <c r="D79" s="15">
        <v>46233.472222222219</v>
      </c>
      <c r="E79" t="s">
        <v>413</v>
      </c>
      <c r="F79">
        <v>2</v>
      </c>
      <c r="G79" s="15">
        <v>46237.458333333336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46233.471770833334</v>
      </c>
      <c r="E80" t="s">
        <v>413</v>
      </c>
      <c r="F80">
        <v>3</v>
      </c>
      <c r="G80" s="15">
        <v>46237.458333333336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46244.473298611112</v>
      </c>
      <c r="E81" t="s">
        <v>413</v>
      </c>
      <c r="F81">
        <v>2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  <c r="R81">
        <v>1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46246.66033564815</v>
      </c>
      <c r="E82" t="s">
        <v>413</v>
      </c>
      <c r="F82">
        <v>3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N82">
        <v>103</v>
      </c>
      <c r="O82" t="s">
        <v>67</v>
      </c>
      <c r="P82" t="s">
        <v>363</v>
      </c>
      <c r="Q82" t="s">
        <v>220</v>
      </c>
      <c r="R82">
        <v>1</v>
      </c>
    </row>
    <row r="83" spans="1:18" x14ac:dyDescent="0.3">
      <c r="A83" t="s">
        <v>355</v>
      </c>
      <c r="B83" t="s">
        <v>45</v>
      </c>
      <c r="C83" t="s">
        <v>68</v>
      </c>
      <c r="D83" s="15">
        <v>46246.659872685188</v>
      </c>
      <c r="E83" t="s">
        <v>1029</v>
      </c>
      <c r="F83">
        <v>3</v>
      </c>
      <c r="G83" s="15">
        <v>46252.458333333336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46245.574305555558</v>
      </c>
      <c r="E84" t="s">
        <v>413</v>
      </c>
      <c r="F84">
        <v>3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46244.657546296294</v>
      </c>
      <c r="E85" t="s">
        <v>413</v>
      </c>
      <c r="F85">
        <v>5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46244.47451388889</v>
      </c>
      <c r="E86" t="s">
        <v>413</v>
      </c>
      <c r="F86">
        <v>3</v>
      </c>
      <c r="G86" s="15">
        <v>46246.458333333336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46246.658784722225</v>
      </c>
      <c r="E87" t="s">
        <v>413</v>
      </c>
      <c r="F87">
        <v>1</v>
      </c>
      <c r="G87" s="15">
        <v>46252.458333333336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46244.477743055555</v>
      </c>
      <c r="E88" t="s">
        <v>413</v>
      </c>
      <c r="F88">
        <v>1</v>
      </c>
      <c r="G88" s="15">
        <v>46246.458333333336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46244.473958333336</v>
      </c>
      <c r="E89" t="s">
        <v>413</v>
      </c>
      <c r="F89">
        <v>1</v>
      </c>
      <c r="G89" s="15">
        <v>46246.458333333336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O89" t="s">
        <v>67</v>
      </c>
      <c r="P89" t="s">
        <v>363</v>
      </c>
      <c r="Q89" t="s">
        <v>220</v>
      </c>
    </row>
    <row r="90" spans="1:18" x14ac:dyDescent="0.3">
      <c r="A90" t="s">
        <v>355</v>
      </c>
      <c r="B90" t="s">
        <v>45</v>
      </c>
      <c r="C90" t="s">
        <v>68</v>
      </c>
      <c r="D90" s="15">
        <v>46244.476030092592</v>
      </c>
      <c r="E90" t="s">
        <v>413</v>
      </c>
      <c r="F90">
        <v>3</v>
      </c>
      <c r="G90" s="15">
        <v>46246.458333333336</v>
      </c>
      <c r="H90" t="s">
        <v>363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O90" t="s">
        <v>67</v>
      </c>
      <c r="P90" t="s">
        <v>363</v>
      </c>
      <c r="Q90" t="s">
        <v>220</v>
      </c>
    </row>
    <row r="91" spans="1:18" x14ac:dyDescent="0.3">
      <c r="A91" t="s">
        <v>355</v>
      </c>
      <c r="B91" t="s">
        <v>45</v>
      </c>
      <c r="C91" t="s">
        <v>68</v>
      </c>
      <c r="D91" s="15">
        <v>46237.458333333336</v>
      </c>
      <c r="E91" t="s">
        <v>413</v>
      </c>
      <c r="F91">
        <v>5</v>
      </c>
      <c r="G91" s="15">
        <v>46239.5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46244.476921296293</v>
      </c>
      <c r="E92" t="s">
        <v>413</v>
      </c>
      <c r="F92">
        <v>3</v>
      </c>
      <c r="G92" s="15">
        <v>46246.458333333336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46246.659317129626</v>
      </c>
      <c r="E93" t="s">
        <v>413</v>
      </c>
      <c r="F93">
        <v>3</v>
      </c>
      <c r="G93" s="15">
        <v>46252.458333333336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46251.598506944443</v>
      </c>
      <c r="E94" t="s">
        <v>413</v>
      </c>
      <c r="F94">
        <v>3</v>
      </c>
      <c r="G94" s="15">
        <v>46255.493055555555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N94">
        <v>103</v>
      </c>
      <c r="O94" t="s">
        <v>67</v>
      </c>
      <c r="P94" t="s">
        <v>363</v>
      </c>
      <c r="Q94" t="s">
        <v>220</v>
      </c>
      <c r="R94">
        <v>1</v>
      </c>
    </row>
    <row r="95" spans="1:18" x14ac:dyDescent="0.3">
      <c r="A95" t="s">
        <v>355</v>
      </c>
      <c r="B95" t="s">
        <v>45</v>
      </c>
      <c r="C95" t="s">
        <v>68</v>
      </c>
      <c r="D95" s="15">
        <v>46254.355046296296</v>
      </c>
      <c r="E95" t="s">
        <v>451</v>
      </c>
      <c r="F95">
        <v>35</v>
      </c>
      <c r="G95" s="15">
        <v>46258.410416666666</v>
      </c>
      <c r="H95" t="s">
        <v>369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N95">
        <v>93</v>
      </c>
      <c r="O95" t="s">
        <v>67</v>
      </c>
      <c r="P95" t="s">
        <v>534</v>
      </c>
      <c r="Q95" t="s">
        <v>220</v>
      </c>
      <c r="R95">
        <v>1</v>
      </c>
    </row>
    <row r="96" spans="1:18" x14ac:dyDescent="0.3">
      <c r="A96" t="s">
        <v>355</v>
      </c>
      <c r="B96" t="s">
        <v>45</v>
      </c>
      <c r="C96" t="s">
        <v>68</v>
      </c>
      <c r="D96" s="15">
        <v>46253.542812500003</v>
      </c>
      <c r="E96" t="s">
        <v>413</v>
      </c>
      <c r="F96">
        <v>3</v>
      </c>
      <c r="G96" s="15">
        <v>46255.493055555555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N96">
        <v>103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46253.545694444445</v>
      </c>
      <c r="E97" t="s">
        <v>413</v>
      </c>
      <c r="F97">
        <v>3</v>
      </c>
      <c r="G97" s="15">
        <v>46255.493055555555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O97" t="s">
        <v>67</v>
      </c>
      <c r="P97" t="s">
        <v>363</v>
      </c>
      <c r="Q97" t="s">
        <v>220</v>
      </c>
    </row>
    <row r="98" spans="1:18" x14ac:dyDescent="0.3">
      <c r="A98" t="s">
        <v>355</v>
      </c>
      <c r="B98" t="s">
        <v>45</v>
      </c>
      <c r="C98" t="s">
        <v>68</v>
      </c>
      <c r="D98" s="15">
        <v>46253.545173611114</v>
      </c>
      <c r="E98" t="s">
        <v>413</v>
      </c>
      <c r="F98">
        <v>3</v>
      </c>
      <c r="G98" s="15">
        <v>46255.493055555555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46233.471192129633</v>
      </c>
      <c r="E99" t="s">
        <v>413</v>
      </c>
      <c r="F99">
        <v>3</v>
      </c>
      <c r="G99" s="15">
        <v>46237.458333333336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46233.470659722225</v>
      </c>
      <c r="E100" t="s">
        <v>413</v>
      </c>
      <c r="F100">
        <v>3</v>
      </c>
      <c r="G100" s="15">
        <v>46237.458333333336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46233.468287037038</v>
      </c>
      <c r="E101" t="s">
        <v>413</v>
      </c>
      <c r="F101">
        <v>3</v>
      </c>
      <c r="G101" s="15">
        <v>46237.458333333336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46225.582372685189</v>
      </c>
      <c r="E102" t="s">
        <v>413</v>
      </c>
      <c r="F102">
        <v>3</v>
      </c>
      <c r="G102" s="15">
        <v>46231.455555555556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  <c r="R102">
        <v>1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46225.581944444442</v>
      </c>
      <c r="E103" t="s">
        <v>413</v>
      </c>
      <c r="F103">
        <v>1</v>
      </c>
      <c r="G103" s="15">
        <v>46231.455555555556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46225.581226851849</v>
      </c>
      <c r="E104" t="s">
        <v>413</v>
      </c>
      <c r="F104">
        <v>3</v>
      </c>
      <c r="G104" s="15">
        <v>46231.455555555556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46225.358090277776</v>
      </c>
      <c r="E105" t="s">
        <v>420</v>
      </c>
      <c r="F105">
        <v>26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  <c r="R105">
        <v>1.23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46225.333067129628</v>
      </c>
      <c r="E106" t="s">
        <v>455</v>
      </c>
      <c r="F106">
        <v>8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N106">
        <v>103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46223.488009259258</v>
      </c>
      <c r="E107" t="s">
        <v>413</v>
      </c>
      <c r="F107">
        <v>2</v>
      </c>
      <c r="G107" s="15">
        <v>46231.451388888891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N107">
        <v>103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46223.487222222226</v>
      </c>
      <c r="E108" t="s">
        <v>413</v>
      </c>
      <c r="F108">
        <v>1</v>
      </c>
      <c r="G108" s="15">
        <v>46231.451388888891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46225.339780092596</v>
      </c>
      <c r="E109" t="s">
        <v>420</v>
      </c>
      <c r="F109">
        <v>4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46225.337905092594</v>
      </c>
      <c r="E110" t="s">
        <v>420</v>
      </c>
      <c r="F110">
        <v>2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46225.337650462963</v>
      </c>
      <c r="E111" t="s">
        <v>420</v>
      </c>
      <c r="F111">
        <v>1</v>
      </c>
      <c r="G111" s="15">
        <v>46227.5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46224.651469907411</v>
      </c>
      <c r="E112" t="s">
        <v>420</v>
      </c>
      <c r="F112">
        <v>16</v>
      </c>
      <c r="G112" s="15">
        <v>46227.5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45</v>
      </c>
      <c r="C113" t="s">
        <v>68</v>
      </c>
      <c r="D113" s="15">
        <v>46224.65053240741</v>
      </c>
      <c r="E113" t="s">
        <v>420</v>
      </c>
      <c r="F113">
        <v>6</v>
      </c>
      <c r="G113" s="15">
        <v>46227.5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46225.340196759258</v>
      </c>
      <c r="E114" t="s">
        <v>420</v>
      </c>
      <c r="F114">
        <v>3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46225.340752314813</v>
      </c>
      <c r="E115" t="s">
        <v>420</v>
      </c>
      <c r="F115">
        <v>3</v>
      </c>
      <c r="G115" s="15">
        <v>46227.5</v>
      </c>
      <c r="H115" t="s">
        <v>363</v>
      </c>
      <c r="I115" t="s">
        <v>381</v>
      </c>
      <c r="J115" t="s">
        <v>242</v>
      </c>
      <c r="K115" t="s">
        <v>355</v>
      </c>
      <c r="L115" t="s">
        <v>382</v>
      </c>
      <c r="M115" t="s">
        <v>242</v>
      </c>
      <c r="O115" t="s">
        <v>67</v>
      </c>
      <c r="P115" t="s">
        <v>363</v>
      </c>
      <c r="Q115" t="s">
        <v>220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46230.441238425927</v>
      </c>
      <c r="E116" t="s">
        <v>413</v>
      </c>
      <c r="F116">
        <v>3</v>
      </c>
      <c r="G116" s="15">
        <v>46231.431944444441</v>
      </c>
      <c r="H116" t="s">
        <v>363</v>
      </c>
      <c r="I116" t="s">
        <v>381</v>
      </c>
      <c r="J116" t="s">
        <v>242</v>
      </c>
      <c r="K116" t="s">
        <v>355</v>
      </c>
      <c r="L116" t="s">
        <v>382</v>
      </c>
      <c r="M116" t="s">
        <v>242</v>
      </c>
      <c r="N116">
        <v>103</v>
      </c>
      <c r="O116" t="s">
        <v>67</v>
      </c>
      <c r="P116" t="s">
        <v>363</v>
      </c>
      <c r="Q116" t="s">
        <v>220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46230.439814814818</v>
      </c>
      <c r="E117" t="s">
        <v>413</v>
      </c>
      <c r="F117">
        <v>4</v>
      </c>
      <c r="G117" s="15">
        <v>46231.431944444441</v>
      </c>
      <c r="H117" t="s">
        <v>363</v>
      </c>
      <c r="I117" t="s">
        <v>381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363</v>
      </c>
      <c r="Q117" t="s">
        <v>220</v>
      </c>
    </row>
    <row r="118" spans="1:18" x14ac:dyDescent="0.3">
      <c r="A118" t="s">
        <v>355</v>
      </c>
      <c r="B118" t="s">
        <v>43</v>
      </c>
      <c r="C118" t="s">
        <v>105</v>
      </c>
      <c r="D118" s="15">
        <v>46226.43414351852</v>
      </c>
      <c r="E118" t="s">
        <v>449</v>
      </c>
      <c r="F118">
        <v>1</v>
      </c>
      <c r="G118" s="15">
        <v>46231.455555555556</v>
      </c>
      <c r="H118" t="s">
        <v>363</v>
      </c>
      <c r="I118" t="s">
        <v>381</v>
      </c>
      <c r="J118" t="s">
        <v>242</v>
      </c>
      <c r="K118" t="s">
        <v>355</v>
      </c>
      <c r="L118" t="s">
        <v>382</v>
      </c>
      <c r="M118" t="s">
        <v>242</v>
      </c>
      <c r="O118" t="s">
        <v>67</v>
      </c>
      <c r="P118" t="s">
        <v>363</v>
      </c>
      <c r="Q118" t="s">
        <v>220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46225.341481481482</v>
      </c>
      <c r="E119" t="s">
        <v>420</v>
      </c>
      <c r="F119">
        <v>11</v>
      </c>
      <c r="G119" s="15">
        <v>46227.5</v>
      </c>
      <c r="H119" t="s">
        <v>363</v>
      </c>
      <c r="I119" t="s">
        <v>381</v>
      </c>
      <c r="J119" t="s">
        <v>242</v>
      </c>
      <c r="K119" t="s">
        <v>355</v>
      </c>
      <c r="L119" t="s">
        <v>382</v>
      </c>
      <c r="M119" t="s">
        <v>242</v>
      </c>
      <c r="O119" t="s">
        <v>67</v>
      </c>
      <c r="P119" t="s">
        <v>363</v>
      </c>
      <c r="Q119" t="s">
        <v>220</v>
      </c>
    </row>
    <row r="120" spans="1:18" x14ac:dyDescent="0.3">
      <c r="A120" t="s">
        <v>355</v>
      </c>
      <c r="B120" t="s">
        <v>45</v>
      </c>
      <c r="C120" t="s">
        <v>68</v>
      </c>
      <c r="D120" s="15">
        <v>46244.522743055553</v>
      </c>
      <c r="E120" t="s">
        <v>436</v>
      </c>
      <c r="F120">
        <v>6</v>
      </c>
      <c r="G120" s="15">
        <v>46247.409722222219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67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46252.385625000003</v>
      </c>
      <c r="E121" t="s">
        <v>427</v>
      </c>
      <c r="F121">
        <v>45</v>
      </c>
      <c r="G121" s="15">
        <v>46254.560416666667</v>
      </c>
      <c r="H121" t="s">
        <v>368</v>
      </c>
      <c r="I121" t="s">
        <v>383</v>
      </c>
      <c r="J121" t="s">
        <v>242</v>
      </c>
      <c r="K121" t="s">
        <v>355</v>
      </c>
      <c r="L121" t="s">
        <v>382</v>
      </c>
      <c r="M121" t="s">
        <v>242</v>
      </c>
      <c r="N121">
        <v>0</v>
      </c>
      <c r="O121" t="s">
        <v>67</v>
      </c>
      <c r="P121" t="s">
        <v>368</v>
      </c>
      <c r="Q121" t="s">
        <v>220</v>
      </c>
      <c r="R121">
        <v>1</v>
      </c>
    </row>
    <row r="122" spans="1:18" x14ac:dyDescent="0.3">
      <c r="A122" t="s">
        <v>355</v>
      </c>
      <c r="B122" t="s">
        <v>45</v>
      </c>
      <c r="C122" t="s">
        <v>68</v>
      </c>
      <c r="D122" s="15">
        <v>46251.574641203704</v>
      </c>
      <c r="E122" t="s">
        <v>436</v>
      </c>
      <c r="F122">
        <v>15</v>
      </c>
      <c r="G122" s="15">
        <v>46253.486111111109</v>
      </c>
      <c r="H122" t="s">
        <v>368</v>
      </c>
      <c r="I122" t="s">
        <v>383</v>
      </c>
      <c r="J122" t="s">
        <v>242</v>
      </c>
      <c r="K122" t="s">
        <v>355</v>
      </c>
      <c r="L122" t="s">
        <v>382</v>
      </c>
      <c r="M122" t="s">
        <v>242</v>
      </c>
      <c r="O122" t="s">
        <v>67</v>
      </c>
      <c r="P122" t="s">
        <v>368</v>
      </c>
      <c r="Q122" t="s">
        <v>220</v>
      </c>
      <c r="R122">
        <v>1</v>
      </c>
    </row>
    <row r="123" spans="1:18" x14ac:dyDescent="0.3">
      <c r="A123" t="s">
        <v>355</v>
      </c>
      <c r="B123" t="s">
        <v>45</v>
      </c>
      <c r="C123" t="s">
        <v>68</v>
      </c>
      <c r="D123" s="15">
        <v>46224.403738425928</v>
      </c>
      <c r="E123" t="s">
        <v>427</v>
      </c>
      <c r="F123">
        <v>50</v>
      </c>
      <c r="G123" s="15">
        <v>46227.503472222219</v>
      </c>
      <c r="H123" t="s">
        <v>368</v>
      </c>
      <c r="I123" t="s">
        <v>383</v>
      </c>
      <c r="J123" t="s">
        <v>242</v>
      </c>
      <c r="K123" t="s">
        <v>355</v>
      </c>
      <c r="L123" t="s">
        <v>382</v>
      </c>
      <c r="M123" t="s">
        <v>242</v>
      </c>
      <c r="N123">
        <v>0</v>
      </c>
      <c r="O123" t="s">
        <v>67</v>
      </c>
      <c r="P123" t="s">
        <v>368</v>
      </c>
      <c r="Q123" t="s">
        <v>220</v>
      </c>
      <c r="R123">
        <v>1</v>
      </c>
    </row>
    <row r="124" spans="1:18" x14ac:dyDescent="0.3">
      <c r="A124" t="s">
        <v>355</v>
      </c>
      <c r="B124" t="s">
        <v>45</v>
      </c>
      <c r="C124" t="s">
        <v>68</v>
      </c>
      <c r="D124" s="15">
        <v>46230.325821759259</v>
      </c>
      <c r="E124" t="s">
        <v>436</v>
      </c>
      <c r="F124">
        <v>22</v>
      </c>
      <c r="G124" s="15">
        <v>46232.520833333336</v>
      </c>
      <c r="H124" t="s">
        <v>368</v>
      </c>
      <c r="I124" t="s">
        <v>383</v>
      </c>
      <c r="J124" t="s">
        <v>242</v>
      </c>
      <c r="K124" t="s">
        <v>355</v>
      </c>
      <c r="L124" t="s">
        <v>382</v>
      </c>
      <c r="M124" t="s">
        <v>242</v>
      </c>
      <c r="N124">
        <v>0</v>
      </c>
      <c r="O124" t="s">
        <v>67</v>
      </c>
      <c r="P124" t="s">
        <v>368</v>
      </c>
      <c r="Q124" t="s">
        <v>220</v>
      </c>
      <c r="R124">
        <v>1</v>
      </c>
    </row>
    <row r="125" spans="1:18" x14ac:dyDescent="0.3">
      <c r="A125" t="s">
        <v>355</v>
      </c>
      <c r="B125" t="s">
        <v>48</v>
      </c>
      <c r="C125" t="s">
        <v>68</v>
      </c>
      <c r="D125" s="15">
        <v>46226.544976851852</v>
      </c>
      <c r="E125" t="s">
        <v>427</v>
      </c>
      <c r="F125">
        <v>1</v>
      </c>
      <c r="G125" s="15">
        <v>46230.449305555558</v>
      </c>
      <c r="H125" t="s">
        <v>368</v>
      </c>
      <c r="I125" t="s">
        <v>383</v>
      </c>
      <c r="J125" t="s">
        <v>242</v>
      </c>
      <c r="K125" t="s">
        <v>355</v>
      </c>
      <c r="L125" t="s">
        <v>382</v>
      </c>
      <c r="M125" t="s">
        <v>242</v>
      </c>
      <c r="N125">
        <v>0</v>
      </c>
      <c r="O125" t="s">
        <v>90</v>
      </c>
      <c r="P125" t="s">
        <v>368</v>
      </c>
      <c r="Q125" t="s">
        <v>220</v>
      </c>
      <c r="R125">
        <v>1</v>
      </c>
    </row>
    <row r="126" spans="1:18" x14ac:dyDescent="0.3">
      <c r="A126" t="s">
        <v>356</v>
      </c>
      <c r="B126" t="s">
        <v>43</v>
      </c>
      <c r="C126" t="s">
        <v>105</v>
      </c>
      <c r="D126" s="15">
        <v>46251.397696759261</v>
      </c>
      <c r="E126" t="s">
        <v>420</v>
      </c>
      <c r="F126">
        <v>1</v>
      </c>
      <c r="G126" s="15">
        <v>46255.615277777775</v>
      </c>
      <c r="H126" t="s">
        <v>1248</v>
      </c>
      <c r="I126" t="s">
        <v>1249</v>
      </c>
      <c r="J126" t="s">
        <v>264</v>
      </c>
      <c r="K126" t="s">
        <v>356</v>
      </c>
      <c r="L126" t="s">
        <v>407</v>
      </c>
      <c r="M126" t="s">
        <v>264</v>
      </c>
      <c r="N126">
        <v>0</v>
      </c>
      <c r="O126" t="s">
        <v>67</v>
      </c>
      <c r="P126" t="s">
        <v>1248</v>
      </c>
      <c r="Q126" t="s">
        <v>220</v>
      </c>
      <c r="R126">
        <v>1</v>
      </c>
    </row>
    <row r="127" spans="1:18" x14ac:dyDescent="0.3">
      <c r="A127" t="s">
        <v>356</v>
      </c>
      <c r="B127" t="s">
        <v>45</v>
      </c>
      <c r="C127" t="s">
        <v>68</v>
      </c>
      <c r="D127" s="15">
        <v>46251.388148148151</v>
      </c>
      <c r="E127" t="s">
        <v>1252</v>
      </c>
      <c r="F127">
        <v>10</v>
      </c>
      <c r="G127" s="15">
        <v>46255.618055555555</v>
      </c>
      <c r="H127" t="s">
        <v>1248</v>
      </c>
      <c r="I127" t="s">
        <v>1249</v>
      </c>
      <c r="J127" t="s">
        <v>264</v>
      </c>
      <c r="K127" t="s">
        <v>356</v>
      </c>
      <c r="L127" t="s">
        <v>407</v>
      </c>
      <c r="M127" t="s">
        <v>264</v>
      </c>
      <c r="N127">
        <v>0</v>
      </c>
      <c r="O127" t="s">
        <v>67</v>
      </c>
      <c r="P127" t="s">
        <v>1248</v>
      </c>
      <c r="Q127" t="s">
        <v>220</v>
      </c>
    </row>
    <row r="128" spans="1:18" x14ac:dyDescent="0.3">
      <c r="A128" t="s">
        <v>356</v>
      </c>
      <c r="B128" t="s">
        <v>45</v>
      </c>
      <c r="C128" t="s">
        <v>68</v>
      </c>
      <c r="D128" s="15">
        <v>46251.394097222219</v>
      </c>
      <c r="E128" t="s">
        <v>1252</v>
      </c>
      <c r="F128">
        <v>5</v>
      </c>
      <c r="G128" s="15">
        <v>46255.615277777775</v>
      </c>
      <c r="H128" t="s">
        <v>1248</v>
      </c>
      <c r="I128" t="s">
        <v>1249</v>
      </c>
      <c r="J128" t="s">
        <v>264</v>
      </c>
      <c r="K128" t="s">
        <v>356</v>
      </c>
      <c r="L128" t="s">
        <v>407</v>
      </c>
      <c r="M128" t="s">
        <v>264</v>
      </c>
      <c r="O128" t="s">
        <v>67</v>
      </c>
      <c r="P128" t="s">
        <v>1248</v>
      </c>
      <c r="Q128" t="s">
        <v>220</v>
      </c>
    </row>
    <row r="129" spans="1:18" x14ac:dyDescent="0.3">
      <c r="A129" t="s">
        <v>356</v>
      </c>
      <c r="B129" t="s">
        <v>48</v>
      </c>
      <c r="C129" t="s">
        <v>68</v>
      </c>
      <c r="D129" s="15">
        <v>46226.72587962963</v>
      </c>
      <c r="E129" t="s">
        <v>420</v>
      </c>
      <c r="F129">
        <v>1</v>
      </c>
      <c r="G129" s="15">
        <v>46232.441666666666</v>
      </c>
      <c r="H129" t="s">
        <v>1248</v>
      </c>
      <c r="I129" t="s">
        <v>1249</v>
      </c>
      <c r="J129" t="s">
        <v>264</v>
      </c>
      <c r="K129" t="s">
        <v>356</v>
      </c>
      <c r="L129" t="s">
        <v>407</v>
      </c>
      <c r="M129" t="s">
        <v>264</v>
      </c>
      <c r="N129">
        <v>0</v>
      </c>
      <c r="O129" t="s">
        <v>90</v>
      </c>
      <c r="P129" t="s">
        <v>1248</v>
      </c>
      <c r="Q129" t="s">
        <v>220</v>
      </c>
      <c r="R129">
        <v>1</v>
      </c>
    </row>
    <row r="130" spans="1:18" x14ac:dyDescent="0.3">
      <c r="A130" t="s">
        <v>356</v>
      </c>
      <c r="B130" t="s">
        <v>45</v>
      </c>
      <c r="C130" t="s">
        <v>68</v>
      </c>
      <c r="D130" s="15">
        <v>46219.31449074074</v>
      </c>
      <c r="E130" t="s">
        <v>1252</v>
      </c>
      <c r="F130">
        <v>9</v>
      </c>
      <c r="G130" s="15">
        <v>46232.447916666664</v>
      </c>
      <c r="H130" t="s">
        <v>1248</v>
      </c>
      <c r="I130" t="s">
        <v>1249</v>
      </c>
      <c r="J130" t="s">
        <v>264</v>
      </c>
      <c r="K130" t="s">
        <v>356</v>
      </c>
      <c r="L130" t="s">
        <v>407</v>
      </c>
      <c r="M130" t="s">
        <v>264</v>
      </c>
      <c r="N130">
        <v>0</v>
      </c>
      <c r="O130" t="s">
        <v>67</v>
      </c>
      <c r="P130" t="s">
        <v>1248</v>
      </c>
      <c r="Q130" t="s">
        <v>220</v>
      </c>
    </row>
    <row r="131" spans="1:18" x14ac:dyDescent="0.3">
      <c r="A131" t="s">
        <v>354</v>
      </c>
      <c r="B131" t="s">
        <v>45</v>
      </c>
      <c r="C131" t="s">
        <v>68</v>
      </c>
      <c r="D131" s="15">
        <v>46244.678773148145</v>
      </c>
      <c r="E131" t="s">
        <v>424</v>
      </c>
      <c r="F131">
        <v>25</v>
      </c>
      <c r="G131" s="15">
        <v>46246.395833333336</v>
      </c>
      <c r="H131" t="s">
        <v>374</v>
      </c>
      <c r="I131" t="s">
        <v>387</v>
      </c>
      <c r="J131" t="s">
        <v>243</v>
      </c>
      <c r="K131" t="s">
        <v>354</v>
      </c>
      <c r="L131" t="s">
        <v>360</v>
      </c>
      <c r="M131" t="s">
        <v>243</v>
      </c>
      <c r="N131">
        <v>3</v>
      </c>
      <c r="O131" t="s">
        <v>67</v>
      </c>
      <c r="P131" t="s">
        <v>374</v>
      </c>
      <c r="Q131" t="s">
        <v>220</v>
      </c>
      <c r="R131">
        <v>1</v>
      </c>
    </row>
    <row r="132" spans="1:18" x14ac:dyDescent="0.3">
      <c r="A132" t="s">
        <v>354</v>
      </c>
      <c r="B132" t="s">
        <v>45</v>
      </c>
      <c r="C132" t="s">
        <v>68</v>
      </c>
      <c r="D132" s="15">
        <v>46252.494293981479</v>
      </c>
      <c r="E132" t="s">
        <v>424</v>
      </c>
      <c r="F132">
        <v>25</v>
      </c>
      <c r="G132" s="15">
        <v>46253.423611111109</v>
      </c>
      <c r="H132" t="s">
        <v>374</v>
      </c>
      <c r="I132" t="s">
        <v>387</v>
      </c>
      <c r="J132" t="s">
        <v>243</v>
      </c>
      <c r="K132" t="s">
        <v>354</v>
      </c>
      <c r="L132" t="s">
        <v>360</v>
      </c>
      <c r="M132" t="s">
        <v>243</v>
      </c>
      <c r="N132">
        <v>3</v>
      </c>
      <c r="O132" t="s">
        <v>67</v>
      </c>
      <c r="P132" t="s">
        <v>374</v>
      </c>
      <c r="Q132" t="s">
        <v>220</v>
      </c>
      <c r="R132">
        <v>1</v>
      </c>
    </row>
    <row r="133" spans="1:18" x14ac:dyDescent="0.3">
      <c r="A133" t="s">
        <v>354</v>
      </c>
      <c r="B133" t="s">
        <v>45</v>
      </c>
      <c r="C133" t="s">
        <v>68</v>
      </c>
      <c r="D133" s="15">
        <v>46237.299120370371</v>
      </c>
      <c r="E133" t="s">
        <v>424</v>
      </c>
      <c r="F133">
        <v>20</v>
      </c>
      <c r="G133" s="15">
        <v>46239.371527777781</v>
      </c>
      <c r="H133" t="s">
        <v>374</v>
      </c>
      <c r="I133" t="s">
        <v>387</v>
      </c>
      <c r="J133" t="s">
        <v>243</v>
      </c>
      <c r="K133" t="s">
        <v>354</v>
      </c>
      <c r="L133" t="s">
        <v>360</v>
      </c>
      <c r="M133" t="s">
        <v>243</v>
      </c>
      <c r="N133">
        <v>3</v>
      </c>
      <c r="O133" t="s">
        <v>67</v>
      </c>
      <c r="P133" t="s">
        <v>374</v>
      </c>
      <c r="Q133" t="s">
        <v>220</v>
      </c>
      <c r="R133">
        <v>1</v>
      </c>
    </row>
    <row r="134" spans="1:18" x14ac:dyDescent="0.3">
      <c r="A134" t="s">
        <v>354</v>
      </c>
      <c r="B134" t="s">
        <v>43</v>
      </c>
      <c r="C134" t="s">
        <v>105</v>
      </c>
      <c r="D134" s="15">
        <v>46244.665532407409</v>
      </c>
      <c r="E134" t="s">
        <v>417</v>
      </c>
      <c r="F134">
        <v>3</v>
      </c>
      <c r="G134" s="15">
        <v>46247.479166666664</v>
      </c>
      <c r="H134" t="s">
        <v>373</v>
      </c>
      <c r="I134" t="s">
        <v>386</v>
      </c>
      <c r="J134" t="s">
        <v>243</v>
      </c>
      <c r="K134" t="s">
        <v>354</v>
      </c>
      <c r="L134" t="s">
        <v>360</v>
      </c>
      <c r="M134" t="s">
        <v>243</v>
      </c>
      <c r="N134">
        <v>48</v>
      </c>
      <c r="O134" t="s">
        <v>67</v>
      </c>
      <c r="P134" t="s">
        <v>373</v>
      </c>
      <c r="Q134" t="s">
        <v>220</v>
      </c>
      <c r="R134">
        <v>1</v>
      </c>
    </row>
    <row r="135" spans="1:18" x14ac:dyDescent="0.3">
      <c r="A135" t="s">
        <v>354</v>
      </c>
      <c r="B135" t="s">
        <v>45</v>
      </c>
      <c r="C135" t="s">
        <v>68</v>
      </c>
      <c r="D135" s="15">
        <v>46244.660208333335</v>
      </c>
      <c r="E135" t="s">
        <v>417</v>
      </c>
      <c r="F135">
        <v>25</v>
      </c>
      <c r="G135" s="15">
        <v>46246.611111111109</v>
      </c>
      <c r="H135" t="s">
        <v>373</v>
      </c>
      <c r="I135" t="s">
        <v>386</v>
      </c>
      <c r="J135" t="s">
        <v>243</v>
      </c>
      <c r="K135" t="s">
        <v>354</v>
      </c>
      <c r="L135" t="s">
        <v>360</v>
      </c>
      <c r="M135" t="s">
        <v>243</v>
      </c>
      <c r="N135">
        <v>48</v>
      </c>
      <c r="O135" t="s">
        <v>67</v>
      </c>
      <c r="P135" t="s">
        <v>373</v>
      </c>
      <c r="Q135" t="s">
        <v>220</v>
      </c>
      <c r="R135">
        <v>1</v>
      </c>
    </row>
    <row r="136" spans="1:18" x14ac:dyDescent="0.3">
      <c r="A136" t="s">
        <v>354</v>
      </c>
      <c r="B136" t="s">
        <v>45</v>
      </c>
      <c r="C136" t="s">
        <v>68</v>
      </c>
      <c r="D136" s="15">
        <v>46253.320972222224</v>
      </c>
      <c r="E136" t="s">
        <v>417</v>
      </c>
      <c r="F136">
        <v>25</v>
      </c>
      <c r="G136" s="15">
        <v>46255.638888888891</v>
      </c>
      <c r="H136" t="s">
        <v>373</v>
      </c>
      <c r="I136" t="s">
        <v>386</v>
      </c>
      <c r="J136" t="s">
        <v>243</v>
      </c>
      <c r="K136" t="s">
        <v>354</v>
      </c>
      <c r="L136" t="s">
        <v>360</v>
      </c>
      <c r="M136" t="s">
        <v>243</v>
      </c>
      <c r="N136">
        <v>48</v>
      </c>
      <c r="O136" t="s">
        <v>67</v>
      </c>
      <c r="P136" t="s">
        <v>373</v>
      </c>
      <c r="Q136" t="s">
        <v>220</v>
      </c>
      <c r="R136">
        <v>1</v>
      </c>
    </row>
    <row r="137" spans="1:18" x14ac:dyDescent="0.3">
      <c r="A137" t="s">
        <v>354</v>
      </c>
      <c r="B137" t="s">
        <v>45</v>
      </c>
      <c r="C137" t="s">
        <v>68</v>
      </c>
      <c r="D137" s="15">
        <v>46233.603067129632</v>
      </c>
      <c r="E137" t="s">
        <v>430</v>
      </c>
      <c r="F137">
        <v>50</v>
      </c>
      <c r="G137" s="15">
        <v>46237.586805555555</v>
      </c>
      <c r="H137" t="s">
        <v>373</v>
      </c>
      <c r="I137" t="s">
        <v>386</v>
      </c>
      <c r="J137" t="s">
        <v>243</v>
      </c>
      <c r="K137" t="s">
        <v>354</v>
      </c>
      <c r="L137" t="s">
        <v>360</v>
      </c>
      <c r="M137" t="s">
        <v>243</v>
      </c>
      <c r="N137">
        <v>48</v>
      </c>
      <c r="O137" t="s">
        <v>67</v>
      </c>
      <c r="P137" t="s">
        <v>373</v>
      </c>
      <c r="Q137" t="s">
        <v>220</v>
      </c>
      <c r="R137">
        <v>1</v>
      </c>
    </row>
    <row r="138" spans="1:18" x14ac:dyDescent="0.3">
      <c r="A138" t="s">
        <v>354</v>
      </c>
      <c r="B138" t="s">
        <v>48</v>
      </c>
      <c r="C138" t="s">
        <v>68</v>
      </c>
      <c r="D138" s="15">
        <v>46238.544641203705</v>
      </c>
      <c r="E138" t="s">
        <v>417</v>
      </c>
      <c r="F138">
        <v>3</v>
      </c>
      <c r="G138" s="15">
        <v>46240.518055555556</v>
      </c>
      <c r="H138" t="s">
        <v>373</v>
      </c>
      <c r="I138" t="s">
        <v>386</v>
      </c>
      <c r="J138" t="s">
        <v>243</v>
      </c>
      <c r="K138" t="s">
        <v>354</v>
      </c>
      <c r="L138" t="s">
        <v>360</v>
      </c>
      <c r="M138" t="s">
        <v>243</v>
      </c>
      <c r="N138">
        <v>48</v>
      </c>
      <c r="O138" t="s">
        <v>90</v>
      </c>
      <c r="P138" t="s">
        <v>373</v>
      </c>
      <c r="Q138" t="s">
        <v>220</v>
      </c>
      <c r="R138">
        <v>1</v>
      </c>
    </row>
    <row r="139" spans="1:18" x14ac:dyDescent="0.3">
      <c r="A139" t="s">
        <v>355</v>
      </c>
      <c r="B139" t="s">
        <v>45</v>
      </c>
      <c r="C139" t="s">
        <v>68</v>
      </c>
      <c r="D139" s="15">
        <v>46224.647638888891</v>
      </c>
      <c r="E139" t="s">
        <v>428</v>
      </c>
      <c r="F139">
        <v>1</v>
      </c>
      <c r="G139" s="15">
        <v>46226.447916666664</v>
      </c>
      <c r="H139" t="s">
        <v>362</v>
      </c>
      <c r="I139" t="s">
        <v>380</v>
      </c>
      <c r="J139" t="s">
        <v>290</v>
      </c>
      <c r="K139" t="s">
        <v>355</v>
      </c>
      <c r="L139" t="s">
        <v>382</v>
      </c>
      <c r="M139" t="s">
        <v>242</v>
      </c>
      <c r="N139">
        <v>76</v>
      </c>
      <c r="O139" t="s">
        <v>67</v>
      </c>
      <c r="P139" t="s">
        <v>362</v>
      </c>
      <c r="Q139" t="s">
        <v>220</v>
      </c>
      <c r="R139">
        <v>1</v>
      </c>
    </row>
    <row r="140" spans="1:18" x14ac:dyDescent="0.3">
      <c r="A140" t="s">
        <v>355</v>
      </c>
      <c r="B140" t="s">
        <v>48</v>
      </c>
      <c r="C140" t="s">
        <v>68</v>
      </c>
      <c r="D140" s="15">
        <v>46216.601365740738</v>
      </c>
      <c r="E140" t="s">
        <v>420</v>
      </c>
      <c r="F140">
        <v>1</v>
      </c>
      <c r="G140" s="15">
        <v>46223.497916666667</v>
      </c>
      <c r="H140" t="s">
        <v>364</v>
      </c>
      <c r="I140" t="s">
        <v>382</v>
      </c>
      <c r="J140" t="s">
        <v>242</v>
      </c>
      <c r="K140" t="s">
        <v>355</v>
      </c>
      <c r="L140" t="s">
        <v>382</v>
      </c>
      <c r="M140" t="s">
        <v>242</v>
      </c>
      <c r="N140">
        <v>0</v>
      </c>
      <c r="O140" t="s">
        <v>90</v>
      </c>
      <c r="P140" t="s">
        <v>364</v>
      </c>
      <c r="Q140" t="s">
        <v>220</v>
      </c>
      <c r="R140">
        <v>1</v>
      </c>
    </row>
    <row r="141" spans="1:18" x14ac:dyDescent="0.3">
      <c r="A141" t="s">
        <v>355</v>
      </c>
      <c r="B141" t="s">
        <v>48</v>
      </c>
      <c r="C141" t="s">
        <v>68</v>
      </c>
      <c r="D141" s="15">
        <v>46241.31753472222</v>
      </c>
      <c r="E141" t="s">
        <v>419</v>
      </c>
      <c r="F141">
        <v>2</v>
      </c>
      <c r="G141" s="15">
        <v>46244.479166666664</v>
      </c>
      <c r="H141" t="s">
        <v>367</v>
      </c>
      <c r="I141" t="s">
        <v>382</v>
      </c>
      <c r="J141" t="s">
        <v>242</v>
      </c>
      <c r="K141" t="s">
        <v>355</v>
      </c>
      <c r="L141" t="s">
        <v>382</v>
      </c>
      <c r="M141" t="s">
        <v>242</v>
      </c>
      <c r="O141" t="s">
        <v>90</v>
      </c>
      <c r="P141" t="s">
        <v>367</v>
      </c>
      <c r="Q141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28" t="s">
        <v>807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30"/>
      <c r="Q2" s="56"/>
    </row>
    <row r="3" spans="1:26" ht="14.25" customHeight="1" thickTop="1" thickBot="1" x14ac:dyDescent="0.35">
      <c r="B3" s="231" t="s">
        <v>808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30"/>
      <c r="Q3" s="57"/>
      <c r="R3" s="56"/>
    </row>
    <row r="4" spans="1:26" ht="14.25" customHeight="1" thickTop="1" x14ac:dyDescent="0.3">
      <c r="B4" s="232" t="s">
        <v>875</v>
      </c>
      <c r="C4" s="233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34" t="s">
        <v>810</v>
      </c>
      <c r="M4" s="60" t="s">
        <v>811</v>
      </c>
      <c r="N4" s="181">
        <v>51.515151515151516</v>
      </c>
      <c r="O4" s="61"/>
      <c r="Q4" s="57"/>
      <c r="R4" s="56"/>
    </row>
    <row r="5" spans="1:26" ht="14.25" customHeight="1" x14ac:dyDescent="0.3">
      <c r="B5" s="236" t="s">
        <v>877</v>
      </c>
      <c r="C5" s="235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35"/>
      <c r="M5" s="65" t="s">
        <v>813</v>
      </c>
      <c r="N5" s="62">
        <v>0.97</v>
      </c>
      <c r="O5" s="66"/>
      <c r="Q5" s="57"/>
      <c r="R5" s="56"/>
    </row>
    <row r="6" spans="1:26" ht="14.25" customHeight="1" x14ac:dyDescent="0.3">
      <c r="B6" s="236" t="s">
        <v>878</v>
      </c>
      <c r="C6" s="235"/>
      <c r="D6" s="237" t="s">
        <v>852</v>
      </c>
      <c r="E6" s="235"/>
      <c r="F6" s="235"/>
      <c r="G6" s="235"/>
      <c r="H6" s="235"/>
      <c r="I6" s="63" t="s">
        <v>814</v>
      </c>
      <c r="J6" s="62" t="s">
        <v>853</v>
      </c>
      <c r="K6" s="62"/>
      <c r="L6" s="239" t="s">
        <v>815</v>
      </c>
      <c r="M6" s="65" t="s">
        <v>811</v>
      </c>
      <c r="N6" s="180">
        <v>78.861788617886177</v>
      </c>
      <c r="O6" s="67"/>
      <c r="Q6" s="57"/>
      <c r="R6" s="56"/>
    </row>
    <row r="7" spans="1:26" ht="14.25" customHeight="1" thickBot="1" x14ac:dyDescent="0.35">
      <c r="B7" s="240"/>
      <c r="C7" s="238"/>
      <c r="D7" s="238"/>
      <c r="E7" s="238"/>
      <c r="F7" s="238"/>
      <c r="G7" s="238"/>
      <c r="H7" s="238"/>
      <c r="I7" s="68" t="s">
        <v>816</v>
      </c>
      <c r="J7" s="69" t="s">
        <v>854</v>
      </c>
      <c r="K7" s="69"/>
      <c r="L7" s="238"/>
      <c r="M7" s="70" t="s">
        <v>813</v>
      </c>
      <c r="N7" s="71">
        <v>0.97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41" t="s">
        <v>0</v>
      </c>
      <c r="E10" s="242"/>
      <c r="F10" s="242"/>
      <c r="G10" s="242"/>
      <c r="H10" s="243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23" t="s">
        <v>855</v>
      </c>
      <c r="F12" s="224"/>
      <c r="G12" s="224"/>
      <c r="H12" s="224"/>
      <c r="I12" s="89"/>
      <c r="J12" s="90"/>
      <c r="K12" s="91"/>
      <c r="L12" s="92"/>
      <c r="M12" s="93"/>
      <c r="N12" s="225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SUMIF(ARM_IRON_LT1[Linha de serviço PPU], D12, ARM_IRON_LT1[QUA])</f>
        <v>263586</v>
      </c>
      <c r="K13" s="99">
        <f>J13*$N$5</f>
        <v>255678.41999999998</v>
      </c>
      <c r="L13" s="100">
        <f>VLOOKUP(D12,PPU_IRON_LT1[[Linha de Serviço]:[P. Unitário (R$)]],4,0)</f>
        <v>0.6</v>
      </c>
      <c r="M13" s="101">
        <f>J13*L13</f>
        <v>158151.6</v>
      </c>
      <c r="N13" s="226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ARM_IRON_LT1[Linha de serviço PPU], D12, ARM_IRON_LT1[QUAm-1])</f>
        <v>221844</v>
      </c>
      <c r="E14" s="104">
        <f>SUMIF(  ARM_IRON_LT1[Linha de serviço PPU], D12, ARM_IRON_LT1[QBm])</f>
        <v>0</v>
      </c>
      <c r="F14" s="104">
        <f>SUMIF(  ARM_IRON_LT1[Linha de serviço PPU], D12, ARM_IRON_LT1[QDm])</f>
        <v>0</v>
      </c>
      <c r="G14" s="105">
        <f>SUMIF(  ARM_IRON_LT1[Linha de serviço PPU], D12, ARM_IRON_LT1[QNm])</f>
        <v>41742</v>
      </c>
      <c r="H14" s="106">
        <f>(D14-E14-F14)+G14</f>
        <v>263586</v>
      </c>
      <c r="I14" s="107"/>
      <c r="J14" s="108"/>
      <c r="K14" s="109"/>
      <c r="L14" s="110"/>
      <c r="M14" s="111"/>
      <c r="N14" s="227"/>
      <c r="Q14" s="56"/>
    </row>
    <row r="15" spans="1:26" ht="15" customHeight="1" x14ac:dyDescent="0.3">
      <c r="A15" s="53"/>
      <c r="B15" s="53"/>
      <c r="C15" s="87"/>
      <c r="D15" s="88" t="s">
        <v>215</v>
      </c>
      <c r="E15" s="223" t="s">
        <v>856</v>
      </c>
      <c r="F15" s="224"/>
      <c r="G15" s="224"/>
      <c r="H15" s="224"/>
      <c r="I15" s="112"/>
      <c r="J15" s="113"/>
      <c r="K15" s="91"/>
      <c r="L15" s="114"/>
      <c r="M15" s="115"/>
      <c r="N15" s="225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SUMIF(ARM_IRON_LT1[Linha de serviço PPU], D15, ARM_IRON_LT1[QUA])</f>
        <v>1980</v>
      </c>
      <c r="K16" s="99">
        <f>J16*N5</f>
        <v>1920.6</v>
      </c>
      <c r="L16" s="100">
        <f>VLOOKUP(D15,PPU_IRON_LT1[[Linha de Serviço]:[P. Unitário (R$)]],4,0)</f>
        <v>3.55</v>
      </c>
      <c r="M16" s="101">
        <f>J16*L16</f>
        <v>7029</v>
      </c>
      <c r="N16" s="226"/>
      <c r="Q16" s="56"/>
    </row>
    <row r="17" spans="1:17" ht="14.25" customHeight="1" x14ac:dyDescent="0.3">
      <c r="A17" s="53"/>
      <c r="B17" s="53"/>
      <c r="C17" s="95"/>
      <c r="D17" s="103">
        <f>SUMIF(  ARM_IRON_LT1[Linha de serviço PPU], D15, ARM_IRON_LT1[QUAm-1])</f>
        <v>1879</v>
      </c>
      <c r="E17" s="104">
        <f>SUMIF(  ARM_IRON_LT1[Linha de serviço PPU], D15, ARM_IRON_LT1[QBm])</f>
        <v>0</v>
      </c>
      <c r="F17" s="104">
        <f>SUMIF(  ARM_IRON_LT1[Linha de serviço PPU], D15, ARM_IRON_LT1[QDm])</f>
        <v>0</v>
      </c>
      <c r="G17" s="105">
        <f>SUMIF(  ARM_IRON_LT1[Linha de serviço PPU], D15, ARM_IRON_LT1[QNm])</f>
        <v>101</v>
      </c>
      <c r="H17" s="116">
        <f>(D17-E17-F17)+G17</f>
        <v>1980</v>
      </c>
      <c r="I17" s="107"/>
      <c r="J17" s="108"/>
      <c r="K17" s="109"/>
      <c r="L17" s="110"/>
      <c r="M17" s="111"/>
      <c r="N17" s="227"/>
      <c r="Q17" s="56"/>
    </row>
    <row r="18" spans="1:17" ht="15" customHeight="1" x14ac:dyDescent="0.3">
      <c r="A18" s="53"/>
      <c r="B18" s="53"/>
      <c r="C18" s="87"/>
      <c r="D18" s="88" t="s">
        <v>216</v>
      </c>
      <c r="E18" s="223" t="s">
        <v>857</v>
      </c>
      <c r="F18" s="224"/>
      <c r="G18" s="224"/>
      <c r="H18" s="224"/>
      <c r="I18" s="112"/>
      <c r="J18" s="113"/>
      <c r="K18" s="91"/>
      <c r="M18" s="115"/>
      <c r="N18" s="225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SUMIF(ARM_IRON_LT1[Linha de serviço PPU], D18, ARM_IRON_LT1[QUA])</f>
        <v>19598</v>
      </c>
      <c r="K19" s="99">
        <f>J19*N5</f>
        <v>19010.059999999998</v>
      </c>
      <c r="L19" s="100">
        <f>VLOOKUP(D18,PPU_IRON_LT1[[Linha de Serviço]:[P. Unitário (R$)]],4,0)</f>
        <v>0.74</v>
      </c>
      <c r="M19" s="101">
        <f>J19*L19</f>
        <v>14502.52</v>
      </c>
      <c r="N19" s="226"/>
      <c r="Q19" s="56"/>
    </row>
    <row r="20" spans="1:17" ht="14.25" customHeight="1" x14ac:dyDescent="0.3">
      <c r="A20" s="53"/>
      <c r="B20" s="53"/>
      <c r="C20" s="95"/>
      <c r="D20" s="103">
        <f>SUMIF(  ARM_IRON_LT1[Linha de serviço PPU], D18, ARM_IRON_LT1[QUAm-1])</f>
        <v>19469</v>
      </c>
      <c r="E20" s="104">
        <f>SUMIF(  ARM_IRON_LT1[Linha de serviço PPU], D18, ARM_IRON_LT1[QBm])</f>
        <v>0</v>
      </c>
      <c r="F20" s="104">
        <f>SUMIF(  ARM_IRON_LT1[Linha de serviço PPU], D18, ARM_IRON_LT1[QDm])</f>
        <v>0</v>
      </c>
      <c r="G20" s="105">
        <f>SUMIF(  ARM_IRON_LT1[Linha de serviço PPU], D18, ARM_IRON_LT1[QNm])</f>
        <v>129</v>
      </c>
      <c r="H20" s="117">
        <f>(D20-E20-F20)+G20</f>
        <v>19598</v>
      </c>
      <c r="I20" s="107"/>
      <c r="J20" s="108"/>
      <c r="K20" s="109"/>
      <c r="L20" s="110"/>
      <c r="M20" s="111"/>
      <c r="N20" s="227"/>
      <c r="Q20" s="56"/>
    </row>
    <row r="21" spans="1:17" ht="15" customHeight="1" x14ac:dyDescent="0.3">
      <c r="A21" s="53"/>
      <c r="B21" s="53"/>
      <c r="C21" s="87"/>
      <c r="D21" s="88" t="s">
        <v>217</v>
      </c>
      <c r="E21" s="223" t="s">
        <v>858</v>
      </c>
      <c r="F21" s="224"/>
      <c r="G21" s="224"/>
      <c r="H21" s="224"/>
      <c r="I21" s="112"/>
      <c r="J21" s="113"/>
      <c r="K21" s="91"/>
      <c r="L21" s="114"/>
      <c r="M21" s="115"/>
      <c r="N21" s="225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SUMIF(ARM_IRON_LT1[Linha de serviço PPU], D21, ARM_IRON_LT1[QUA])</f>
        <v>17</v>
      </c>
      <c r="K22" s="99">
        <f>J22*N5</f>
        <v>16.489999999999998</v>
      </c>
      <c r="L22" s="100">
        <f>VLOOKUP(D21,PPU_IRON_LT1[[Linha de Serviço]:[P. Unitário (R$)]],4,0)</f>
        <v>56.11</v>
      </c>
      <c r="M22" s="101">
        <f>J22*L22</f>
        <v>953.87</v>
      </c>
      <c r="N22" s="226"/>
      <c r="Q22" s="56"/>
    </row>
    <row r="23" spans="1:17" ht="14.25" customHeight="1" x14ac:dyDescent="0.3">
      <c r="A23" s="53"/>
      <c r="B23" s="53"/>
      <c r="C23" s="95"/>
      <c r="D23" s="103">
        <f>SUMIF(  ARM_IRON_LT1[Linha de serviço PPU], D21, ARM_IRON_LT1[QUAm-1])</f>
        <v>17</v>
      </c>
      <c r="E23" s="104">
        <f>SUMIF(  ARM_IRON_LT1[Linha de serviço PPU], D21, ARM_IRON_LT1[QBm])</f>
        <v>0</v>
      </c>
      <c r="F23" s="104">
        <f>SUMIF(  ARM_IRON_LT1[Linha de serviço PPU], D21, ARM_IRON_LT1[QDm])</f>
        <v>0</v>
      </c>
      <c r="G23" s="105">
        <f>SUMIF(  ARM_IRON_LT1[Linha de serviço PPU], D21, ARM_IRON_LT1[QNm])</f>
        <v>0</v>
      </c>
      <c r="H23" s="117">
        <f>(D23-E23-F23)+G23</f>
        <v>17</v>
      </c>
      <c r="I23" s="107"/>
      <c r="J23" s="108"/>
      <c r="K23" s="109"/>
      <c r="L23" s="110"/>
      <c r="M23" s="111"/>
      <c r="N23" s="227"/>
      <c r="Q23" s="56"/>
    </row>
    <row r="24" spans="1:17" ht="15" customHeight="1" x14ac:dyDescent="0.3">
      <c r="A24" s="53"/>
      <c r="B24" s="53"/>
      <c r="C24" s="87"/>
      <c r="D24" s="88" t="s">
        <v>218</v>
      </c>
      <c r="E24" s="223" t="s">
        <v>859</v>
      </c>
      <c r="F24" s="224"/>
      <c r="G24" s="224"/>
      <c r="H24" s="224"/>
      <c r="I24" s="112"/>
      <c r="J24" s="113"/>
      <c r="K24" s="91"/>
      <c r="L24" s="114"/>
      <c r="M24" s="115"/>
      <c r="N24" s="225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SUMIF(ARM_IRON_LT1[Linha de serviço PPU], D24, ARM_IRON_LT1[QUA])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26"/>
      <c r="Q25" s="56"/>
    </row>
    <row r="26" spans="1:17" ht="14.25" customHeight="1" x14ac:dyDescent="0.3">
      <c r="A26" s="53"/>
      <c r="B26" s="53"/>
      <c r="C26" s="95"/>
      <c r="D26" s="103">
        <f>SUMIF(  ARM_IRON_LT1[Linha de serviço PPU], D24, ARM_IRON_LT1[QUAm-1])</f>
        <v>0</v>
      </c>
      <c r="E26" s="104">
        <f>SUMIF(  ARM_IRON_LT1[Linha de serviço PPU], D24, ARM_IRON_LT1[QBm])</f>
        <v>0</v>
      </c>
      <c r="F26" s="104">
        <f>SUMIF(  ARM_IRON_LT1[Linha de serviço PPU], D24, ARM_IRON_LT1[QDm])</f>
        <v>0</v>
      </c>
      <c r="G26" s="105">
        <f>SUMIF(  ARM_IRON_LT1[Linha de serviço PPU], D24, ARM_IRON_LT1[QNm])</f>
        <v>0</v>
      </c>
      <c r="H26" s="116">
        <f>(D26-E26-F26)+G26</f>
        <v>0</v>
      </c>
      <c r="I26" s="107"/>
      <c r="J26" s="108"/>
      <c r="K26" s="109"/>
      <c r="L26" s="110"/>
      <c r="M26" s="111"/>
      <c r="N26" s="227"/>
      <c r="Q26" s="56"/>
    </row>
    <row r="27" spans="1:17" ht="15" customHeight="1" x14ac:dyDescent="0.3">
      <c r="A27" s="53"/>
      <c r="B27" s="53"/>
      <c r="C27" s="87"/>
      <c r="D27" s="88" t="s">
        <v>219</v>
      </c>
      <c r="E27" s="223" t="s">
        <v>860</v>
      </c>
      <c r="F27" s="224"/>
      <c r="G27" s="224"/>
      <c r="H27" s="224"/>
      <c r="I27" s="118"/>
      <c r="J27" s="119"/>
      <c r="K27" s="99"/>
      <c r="L27" s="100"/>
      <c r="M27" s="101"/>
      <c r="N27" s="225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SUMIF(ARM_IRON_LT1[Linha de serviço PPU], D27, ARM_IRON_LT1[QUA])</f>
        <v>5193</v>
      </c>
      <c r="K28" s="99">
        <f>J28*N5</f>
        <v>5037.21</v>
      </c>
      <c r="L28" s="100">
        <f>VLOOKUP(D27,PPU_IRON_LT1[[Linha de Serviço]:[P. Unitário (R$)]],4,0)</f>
        <v>0.08</v>
      </c>
      <c r="M28" s="101">
        <f>J28*L28</f>
        <v>415.44</v>
      </c>
      <c r="N28" s="226"/>
      <c r="Q28" s="56"/>
    </row>
    <row r="29" spans="1:17" ht="14.25" customHeight="1" x14ac:dyDescent="0.3">
      <c r="A29" s="53"/>
      <c r="B29" s="53"/>
      <c r="C29" s="95"/>
      <c r="D29" s="103">
        <f>SUMIF(  ARM_IRON_LT1[Linha de serviço PPU], D27, ARM_IRON_LT1[QUAm-1])</f>
        <v>5193</v>
      </c>
      <c r="E29" s="104">
        <f>SUMIF(  ARM_IRON_LT1[Linha de serviço PPU], D27, ARM_IRON_LT1[QBm])</f>
        <v>0</v>
      </c>
      <c r="F29" s="104">
        <f>SUMIF(  ARM_IRON_LT1[Linha de serviço PPU], D27, ARM_IRON_LT1[QDm])</f>
        <v>0</v>
      </c>
      <c r="G29" s="105">
        <f>SUMIF(  ARM_IRON_LT1[Linha de serviço PPU], D27, ARM_IRON_LT1[QNm])</f>
        <v>0</v>
      </c>
      <c r="H29" s="120">
        <f>(D29-E29-F29)+G29</f>
        <v>5193</v>
      </c>
      <c r="I29" s="107"/>
      <c r="J29" s="119"/>
      <c r="K29" s="109"/>
      <c r="L29" s="100"/>
      <c r="M29" s="111"/>
      <c r="N29" s="227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47" t="s">
        <v>861</v>
      </c>
      <c r="F30" s="247"/>
      <c r="G30" s="247"/>
      <c r="H30" s="248"/>
      <c r="I30" s="174" t="s">
        <v>90</v>
      </c>
      <c r="J30" s="178">
        <f>SUMIF(  DADOS_IRON_LT1[Linha de serviço PPU], D30, DADOS_IRON_LT1[QExec])</f>
        <v>169.99999999999994</v>
      </c>
      <c r="K30" s="176">
        <f>J30*N5</f>
        <v>164.89999999999995</v>
      </c>
      <c r="L30" s="172">
        <f>VLOOKUP(D30,PPU_IRON_LT1[[Linha de Serviço]:[P. Unitário (R$)]],4,0)</f>
        <v>125.89</v>
      </c>
      <c r="M30" s="170">
        <f t="shared" ref="M30:M36" si="0">L30*J30</f>
        <v>21401.299999999992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75" t="s">
        <v>90</v>
      </c>
      <c r="J31" s="178">
        <f>SUMIF(  DADOS_IRON_LT1[Linha de serviço PPU], D31, DADOS_IRON_LT1[QExec])</f>
        <v>7</v>
      </c>
      <c r="K31" s="176">
        <f>J31*N5</f>
        <v>6.79</v>
      </c>
      <c r="L31" s="172">
        <f>VLOOKUP(D31,PPU_IRON_LT1[[Linha de Serviço]:[P. Unitário (R$)]],4,0)</f>
        <v>200</v>
      </c>
      <c r="M31" s="170">
        <f t="shared" si="0"/>
        <v>1400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75" t="s">
        <v>822</v>
      </c>
      <c r="J32" s="178">
        <f>SUM(DADOS_IRON_LT1[KM Adicional])</f>
        <v>1706</v>
      </c>
      <c r="K32" s="176">
        <f>J32*N5</f>
        <v>1654.82</v>
      </c>
      <c r="L32" s="172">
        <f>VLOOKUP(D32,PPU_IRON_LT1[[Linha de Serviço]:[P. Unitário (R$)]],4,0)</f>
        <v>0.5</v>
      </c>
      <c r="M32" s="170">
        <f t="shared" si="0"/>
        <v>853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44" t="s">
        <v>13</v>
      </c>
      <c r="F33" s="245"/>
      <c r="G33" s="245"/>
      <c r="H33" s="246"/>
      <c r="I33" s="175" t="s">
        <v>823</v>
      </c>
      <c r="J33" s="178">
        <f>SUMIF(  DADOS_IRON_LT1[Linha de serviço PPU], D33, DADOS_IRON_LT1[QExec])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44" t="s">
        <v>15</v>
      </c>
      <c r="F34" s="245"/>
      <c r="G34" s="245"/>
      <c r="H34" s="246"/>
      <c r="I34" s="175" t="s">
        <v>823</v>
      </c>
      <c r="J34" s="178">
        <f>SUMIF(  DADOS_IRON_LT1[Linha de serviço PPU], D34, DADOS_IRON_LT1[QExec])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44" t="s">
        <v>865</v>
      </c>
      <c r="F35" s="245"/>
      <c r="G35" s="245"/>
      <c r="H35" s="246"/>
      <c r="I35" s="175" t="s">
        <v>108</v>
      </c>
      <c r="J35" s="178">
        <f>SUMIF(  DADOS_IRON_LT1[Linha de serviço PPU], D35, DADOS_IRON_LT1[QExec])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44" t="s">
        <v>866</v>
      </c>
      <c r="F36" s="245"/>
      <c r="G36" s="245"/>
      <c r="H36" s="246"/>
      <c r="I36" s="175" t="s">
        <v>67</v>
      </c>
      <c r="J36" s="178">
        <f>SUMIF(  DADOS_IRON_LT1[Linha de serviço PPU], D36, DADOS_IRON_LT1[QExec])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9" t="s">
        <v>824</v>
      </c>
      <c r="E37" s="250"/>
      <c r="F37" s="250"/>
      <c r="G37" s="250"/>
      <c r="H37" s="250"/>
      <c r="I37" s="127"/>
      <c r="J37" s="179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75" t="s">
        <v>868</v>
      </c>
      <c r="J38" s="178">
        <f>SUMIF(  DADOS_IRON_LT1[Linha de serviço PPU], D38, DADOS_IRON_LT1[QExec])</f>
        <v>415</v>
      </c>
      <c r="K38" s="177">
        <f>J38*N7</f>
        <v>402.55</v>
      </c>
      <c r="L38" s="172">
        <f>VLOOKUP(D38,PPU_IRON_LT1[[Linha de Serviço]:[P. Unitário (R$)]],4,0)</f>
        <v>0.44</v>
      </c>
      <c r="M38" s="171">
        <f t="shared" ref="M38:M47" si="1">J38*L38</f>
        <v>182.6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51" t="s">
        <v>869</v>
      </c>
      <c r="F39" s="251"/>
      <c r="G39" s="251"/>
      <c r="H39" s="251"/>
      <c r="I39" s="175" t="s">
        <v>67</v>
      </c>
      <c r="J39" s="178">
        <f>SUMIF(  DADOS_IRON_LT1[Linha de serviço PPU], D39, DADOS_IRON_LT1[QExec])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75" t="s">
        <v>122</v>
      </c>
      <c r="J40" s="178">
        <f>SUMIF(  DADOS_IRON_LT1[Linha de serviço PPU], D40, DADOS_IRON_LT1[QExec])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75" t="s">
        <v>122</v>
      </c>
      <c r="J41" s="178">
        <f>SUMIF(  DADOS_IRON_LT1[Linha de serviço PPU], D41, DADOS_IRON_LT1[QExec])</f>
        <v>28</v>
      </c>
      <c r="K41" s="177">
        <f>J41*N7</f>
        <v>27.16</v>
      </c>
      <c r="L41" s="172">
        <f>VLOOKUP(D41,PPU_IRON_LT1[[Linha de Serviço]:[P. Unitário (R$)]],4,0)</f>
        <v>0.06</v>
      </c>
      <c r="M41" s="171">
        <f t="shared" si="1"/>
        <v>1.68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75" t="s">
        <v>122</v>
      </c>
      <c r="J42" s="178">
        <f>SUMIF(  DADOS_IRON_LT1[Linha de serviço PPU], D42, DADOS_IRON_LT1[QExec])</f>
        <v>52457</v>
      </c>
      <c r="K42" s="177">
        <f>J42*N7</f>
        <v>50883.29</v>
      </c>
      <c r="L42" s="172">
        <f>VLOOKUP(D42,PPU_IRON_LT1[[Linha de Serviço]:[P. Unitário (R$)]],4,0)</f>
        <v>0.1</v>
      </c>
      <c r="M42" s="171">
        <f t="shared" si="1"/>
        <v>5245.7000000000007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75" t="s">
        <v>873</v>
      </c>
      <c r="J43" s="178">
        <f>SUMIF(  DADOS_IRON_LT1[Linha de serviço PPU], D43, DADOS_IRON_LT1[QExec])</f>
        <v>85.1</v>
      </c>
      <c r="K43" s="177">
        <f>J43*N7</f>
        <v>82.546999999999997</v>
      </c>
      <c r="L43" s="172">
        <f>VLOOKUP(D43,PPU_IRON_LT1[[Linha de Serviço]:[P. Unitário (R$)]],4,0)</f>
        <v>0.23</v>
      </c>
      <c r="M43" s="171">
        <f t="shared" si="1"/>
        <v>19.573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75" t="s">
        <v>92</v>
      </c>
      <c r="J44" s="178">
        <f>SUMIF(  DADOS_IRON_LT1[Linha de serviço PPU], D44, DADOS_IRON_LT1[QExec])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75" t="s">
        <v>92</v>
      </c>
      <c r="J45" s="178">
        <f>SUMIF(  DADOS_IRON_LT1[Linha de serviço PPU], D45, DADOS_IRON_LT1[QExec])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75" t="s">
        <v>92</v>
      </c>
      <c r="J46" s="178">
        <f>SUMIF(  DADOS_IRON_LT1[Linha de serviço PPU], D46, DADOS_IRON_LT1[QExec])</f>
        <v>796</v>
      </c>
      <c r="K46" s="177">
        <f>J46*N7</f>
        <v>772.12</v>
      </c>
      <c r="L46" s="172">
        <f>VLOOKUP(D46,PPU_IRON_LT1[[Linha de Serviço]:[P. Unitário (R$)]],4,0)</f>
        <v>11.72</v>
      </c>
      <c r="M46" s="171">
        <f t="shared" si="1"/>
        <v>9329.1200000000008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24" t="s">
        <v>34</v>
      </c>
      <c r="F47" s="224"/>
      <c r="G47" s="224"/>
      <c r="H47" s="224"/>
      <c r="I47" s="175" t="s">
        <v>92</v>
      </c>
      <c r="J47" s="178">
        <f>SUMIF(  DADOS_IRON_LT1[Linha de serviço PPU], D47, DADOS_IRON_LT1[QExec])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52" t="s">
        <v>825</v>
      </c>
      <c r="D48" s="253"/>
      <c r="E48" s="253"/>
      <c r="F48" s="253"/>
      <c r="G48" s="253"/>
      <c r="H48" s="253"/>
      <c r="I48" s="243"/>
      <c r="J48" s="132"/>
      <c r="K48" s="132"/>
      <c r="L48" s="132"/>
      <c r="M48" s="133">
        <f>SUM(M12:M47)</f>
        <v>219485.40299999999</v>
      </c>
      <c r="N48" s="123"/>
      <c r="Q48" s="56"/>
    </row>
    <row r="49" spans="1:17" ht="14.25" customHeight="1" x14ac:dyDescent="0.3">
      <c r="A49" s="53"/>
      <c r="B49" s="53"/>
      <c r="C49" s="254" t="s">
        <v>826</v>
      </c>
      <c r="D49" s="242"/>
      <c r="E49" s="242"/>
      <c r="F49" s="242"/>
      <c r="G49" s="242"/>
      <c r="H49" s="242"/>
      <c r="I49" s="243"/>
      <c r="J49" s="255" t="s">
        <v>827</v>
      </c>
      <c r="K49" s="242"/>
      <c r="L49" s="242"/>
      <c r="M49" s="242"/>
      <c r="N49" s="243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55" t="s">
        <v>874</v>
      </c>
      <c r="K50" s="242"/>
      <c r="L50" s="242"/>
      <c r="M50" s="242"/>
      <c r="N50" s="243"/>
      <c r="Q50" s="56"/>
    </row>
    <row r="51" spans="1:17" ht="16.5" customHeight="1" x14ac:dyDescent="0.3">
      <c r="A51" s="53"/>
      <c r="B51" s="53"/>
      <c r="C51" s="256" t="s">
        <v>828</v>
      </c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3"/>
      <c r="Q51" s="56"/>
    </row>
    <row r="52" spans="1:17" ht="60" customHeight="1" x14ac:dyDescent="0.3">
      <c r="A52" s="53"/>
      <c r="B52" s="53"/>
      <c r="C52" s="257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3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41" t="s">
        <v>834</v>
      </c>
      <c r="K54" s="243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53"/>
      <c r="B2" s="228" t="s">
        <v>807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30"/>
      <c r="Q2" s="1"/>
    </row>
    <row r="3" spans="1:26" ht="15.6" thickTop="1" thickBot="1" x14ac:dyDescent="0.35">
      <c r="B3" s="231" t="s">
        <v>808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33"/>
      <c r="O3" s="230"/>
      <c r="Q3" s="2"/>
      <c r="R3" s="1"/>
    </row>
    <row r="4" spans="1:26" ht="15" thickTop="1" x14ac:dyDescent="0.3">
      <c r="B4" s="259" t="s">
        <v>846</v>
      </c>
      <c r="C4" s="233"/>
      <c r="D4" s="58" t="s">
        <v>879</v>
      </c>
      <c r="E4" s="58"/>
      <c r="F4" s="8"/>
      <c r="G4" s="8"/>
      <c r="H4" s="13"/>
      <c r="I4" s="8" t="s">
        <v>847</v>
      </c>
      <c r="J4" s="140" t="s">
        <v>880</v>
      </c>
      <c r="K4" s="58"/>
      <c r="L4" s="234" t="s">
        <v>810</v>
      </c>
      <c r="M4" s="60" t="s">
        <v>811</v>
      </c>
      <c r="N4" s="205">
        <f>VLOOKUP("PA-LT2", TabelaFDMPorContrato[[Contrato]:[IAPFARQ1]],4,0)</f>
        <v>20</v>
      </c>
      <c r="O4" s="61"/>
      <c r="Q4" s="2"/>
      <c r="R4" s="1"/>
    </row>
    <row r="5" spans="1:26" x14ac:dyDescent="0.3">
      <c r="B5" s="260" t="s">
        <v>849</v>
      </c>
      <c r="C5" s="235"/>
      <c r="D5" s="141">
        <v>4600687006</v>
      </c>
      <c r="E5" s="62"/>
      <c r="F5" s="8"/>
      <c r="G5" s="8"/>
      <c r="H5" s="13"/>
      <c r="I5" s="63" t="s">
        <v>812</v>
      </c>
      <c r="J5" s="62" t="s">
        <v>881</v>
      </c>
      <c r="K5" s="64"/>
      <c r="L5" s="235"/>
      <c r="M5" s="65" t="s">
        <v>813</v>
      </c>
      <c r="N5" s="164">
        <f>VLOOKUP("PA-LT2", TabelaFDMPorContrato[[Contrato]:[FDM1]],6,0)</f>
        <v>0.95</v>
      </c>
      <c r="O5" s="66"/>
      <c r="Q5" s="2"/>
      <c r="R5" s="1"/>
    </row>
    <row r="6" spans="1:26" x14ac:dyDescent="0.3">
      <c r="B6" s="260" t="s">
        <v>851</v>
      </c>
      <c r="C6" s="235"/>
      <c r="D6" s="237" t="s">
        <v>882</v>
      </c>
      <c r="E6" s="235"/>
      <c r="F6" s="235"/>
      <c r="G6" s="235"/>
      <c r="H6" s="235"/>
      <c r="I6" s="63" t="s">
        <v>814</v>
      </c>
      <c r="J6" s="58" t="s">
        <v>883</v>
      </c>
      <c r="K6" s="62"/>
      <c r="L6" s="239" t="s">
        <v>815</v>
      </c>
      <c r="M6" s="65" t="s">
        <v>811</v>
      </c>
      <c r="N6" s="164">
        <f>VLOOKUP("PA-LT2", TabelaFDMPorContrato[[Contrato]:[IAPFARQ2]],9,0)</f>
        <v>92.982456140350877</v>
      </c>
      <c r="O6" s="67"/>
      <c r="Q6" s="2"/>
      <c r="R6" s="1"/>
    </row>
    <row r="7" spans="1:26" ht="15" thickBot="1" x14ac:dyDescent="0.35">
      <c r="B7" s="261"/>
      <c r="C7" s="238"/>
      <c r="D7" s="238"/>
      <c r="E7" s="238"/>
      <c r="F7" s="238"/>
      <c r="G7" s="238"/>
      <c r="H7" s="238"/>
      <c r="I7" s="68" t="s">
        <v>816</v>
      </c>
      <c r="J7" s="69" t="s">
        <v>884</v>
      </c>
      <c r="K7" s="69"/>
      <c r="L7" s="238"/>
      <c r="M7" s="70" t="s">
        <v>813</v>
      </c>
      <c r="N7" s="204">
        <f>VLOOKUP("PA-LT2", TabelaFDMPorContrato[[Contrato]:[FDM2]],11,0)</f>
        <v>0.98</v>
      </c>
      <c r="O7" s="72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8"/>
      <c r="K8" s="58"/>
      <c r="L8" s="8"/>
      <c r="M8" s="63"/>
      <c r="N8" s="73"/>
      <c r="Q8" s="1"/>
      <c r="R8" s="1"/>
    </row>
    <row r="9" spans="1:26" ht="8.25" customHeight="1" x14ac:dyDescent="0.3">
      <c r="H9" s="74"/>
      <c r="I9" s="1"/>
      <c r="J9" s="58"/>
      <c r="K9" s="58"/>
      <c r="L9" s="58"/>
      <c r="M9" s="58"/>
      <c r="Q9" s="1"/>
      <c r="R9" s="1"/>
    </row>
    <row r="10" spans="1:26" x14ac:dyDescent="0.3">
      <c r="A10" s="53"/>
      <c r="B10" s="53"/>
      <c r="C10" s="75" t="s">
        <v>2</v>
      </c>
      <c r="D10" s="241" t="s">
        <v>0</v>
      </c>
      <c r="E10" s="242"/>
      <c r="F10" s="242"/>
      <c r="G10" s="242"/>
      <c r="H10" s="243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53"/>
      <c r="B11" s="53"/>
      <c r="C11" s="80">
        <v>1</v>
      </c>
      <c r="D11" s="142" t="s">
        <v>820</v>
      </c>
      <c r="E11" s="84"/>
      <c r="F11" s="84"/>
      <c r="G11" s="84"/>
      <c r="H11" s="85"/>
      <c r="I11" s="84"/>
      <c r="J11" s="84"/>
      <c r="K11" s="84"/>
      <c r="L11" s="84"/>
      <c r="M11" s="85"/>
      <c r="N11" s="86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53"/>
      <c r="B12" s="53"/>
      <c r="C12" s="143"/>
      <c r="D12" s="88" t="s">
        <v>214</v>
      </c>
      <c r="E12" s="223" t="s">
        <v>855</v>
      </c>
      <c r="F12" s="224"/>
      <c r="G12" s="224"/>
      <c r="H12" s="224"/>
      <c r="I12" s="144"/>
      <c r="J12" s="90"/>
      <c r="K12" s="145"/>
      <c r="L12" s="92"/>
      <c r="M12" s="93"/>
      <c r="N12" s="258"/>
      <c r="Q12" s="1"/>
    </row>
    <row r="13" spans="1:26" x14ac:dyDescent="0.3">
      <c r="A13" s="53"/>
      <c r="B13" s="53"/>
      <c r="C13" s="146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119">
        <f>SUMIF(ARM_PA_LT2[Linha de serviço PPU], $D$12,ARM_PA_LT2[QUA])</f>
        <v>102167</v>
      </c>
      <c r="K13" s="147">
        <f>J13*$N$5</f>
        <v>97058.65</v>
      </c>
      <c r="L13" s="100">
        <f>IFERROR( VLOOKUP(D12,PPU_PA_LT2[[Linha de Serviço]:[P. Unitário (R$)]],4,0), "N/A")</f>
        <v>0.9</v>
      </c>
      <c r="M13" s="101">
        <f>K13*L13</f>
        <v>87352.785000000003</v>
      </c>
      <c r="N13" s="226"/>
      <c r="P13" s="102"/>
      <c r="Q13" s="1"/>
    </row>
    <row r="14" spans="1:26" x14ac:dyDescent="0.3">
      <c r="A14" s="53"/>
      <c r="B14" s="53"/>
      <c r="C14" s="148"/>
      <c r="D14" s="103">
        <f>SUMIF(ARM_PA_LT2[Linha de serviço PPU], $D$12, ARM_PA_LT2[QUAm-1])</f>
        <v>84801</v>
      </c>
      <c r="E14" s="104">
        <f>SUMIF(ARM_PA_LT2[Linha de serviço PPU], $D$12, ARM_PA_LT2[QBm])</f>
        <v>0</v>
      </c>
      <c r="F14" s="104">
        <f>SUMIF(ARM_PA_LT2[Linha de serviço PPU], $D$12, ARM_PA_LT2[QDm])</f>
        <v>0</v>
      </c>
      <c r="G14" s="105">
        <f>SUMIF(ARM_PA_LT2[Linha de serviço PPU], $D$12, ARM_PA_LT2[QNm])</f>
        <v>17366</v>
      </c>
      <c r="H14" s="106">
        <f>(D14-E14-F14)+G14</f>
        <v>102167</v>
      </c>
      <c r="I14" s="107"/>
      <c r="J14" s="108"/>
      <c r="K14" s="149"/>
      <c r="L14" s="110"/>
      <c r="M14" s="111"/>
      <c r="N14" s="227"/>
      <c r="Q14" s="1"/>
    </row>
    <row r="15" spans="1:26" ht="15" customHeight="1" x14ac:dyDescent="0.3">
      <c r="A15" s="53"/>
      <c r="B15" s="53"/>
      <c r="C15" s="143"/>
      <c r="D15" s="88" t="s">
        <v>215</v>
      </c>
      <c r="E15" s="223" t="s">
        <v>856</v>
      </c>
      <c r="F15" s="224"/>
      <c r="G15" s="224"/>
      <c r="H15" s="224"/>
      <c r="I15" s="150"/>
      <c r="J15" s="113"/>
      <c r="K15" s="151"/>
      <c r="L15" s="114"/>
      <c r="M15" s="115"/>
      <c r="N15" s="258"/>
      <c r="Q15" s="1"/>
    </row>
    <row r="16" spans="1:26" x14ac:dyDescent="0.3">
      <c r="A16" s="53"/>
      <c r="B16" s="53"/>
      <c r="C16" s="146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119">
        <f>SUMIF(ARM_PA_LT2[Linha de serviço PPU], D15,ARM_PA_LT2[QUA])</f>
        <v>0</v>
      </c>
      <c r="K16" s="147">
        <f>J16*$N$5</f>
        <v>0</v>
      </c>
      <c r="L16" s="100">
        <f>IFERROR( VLOOKUP(D15,PPU_PA_LT2[[Linha de Serviço]:[P. Unitário (R$)]],4,0), "N/A")</f>
        <v>0.9</v>
      </c>
      <c r="M16" s="101">
        <f>K16*L16</f>
        <v>0</v>
      </c>
      <c r="N16" s="226"/>
      <c r="Q16" s="1"/>
    </row>
    <row r="17" spans="1:17" x14ac:dyDescent="0.3">
      <c r="A17" s="53"/>
      <c r="B17" s="53"/>
      <c r="C17" s="148"/>
      <c r="D17" s="103">
        <f>SUMIF(ARM_PA_LT2[Linha de serviço PPU], $D$15, ARM_PA_LT2[QUAm-1])</f>
        <v>0</v>
      </c>
      <c r="E17" s="104">
        <f>SUMIF(ARM_PA_LT2[Linha de serviço PPU], $D$15, ARM_PA_LT2[QBm])</f>
        <v>0</v>
      </c>
      <c r="F17" s="104">
        <f>SUMIF(ARM_PA_LT2[Linha de serviço PPU], $D$15, ARM_PA_LT2[QDm])</f>
        <v>0</v>
      </c>
      <c r="G17" s="105">
        <f>SUMIF(ARM_PA_LT2[Linha de serviço PPU], $D$15, ARM_PA_LT2[QNm])</f>
        <v>0</v>
      </c>
      <c r="H17" s="106">
        <f>(D17-E17-F17)+G17</f>
        <v>0</v>
      </c>
      <c r="I17" s="107"/>
      <c r="J17" s="108"/>
      <c r="K17" s="149"/>
      <c r="L17" s="110"/>
      <c r="M17" s="111"/>
      <c r="N17" s="227"/>
      <c r="Q17" s="1"/>
    </row>
    <row r="18" spans="1:17" ht="15" customHeight="1" x14ac:dyDescent="0.3">
      <c r="A18" s="53"/>
      <c r="B18" s="53"/>
      <c r="C18" s="143"/>
      <c r="D18" s="88" t="s">
        <v>216</v>
      </c>
      <c r="E18" s="223" t="s">
        <v>857</v>
      </c>
      <c r="F18" s="224"/>
      <c r="G18" s="224"/>
      <c r="H18" s="224"/>
      <c r="I18" s="150"/>
      <c r="J18" s="113"/>
      <c r="K18" s="151"/>
      <c r="L18" s="114"/>
      <c r="M18" s="115"/>
      <c r="N18" s="258"/>
      <c r="Q18" s="1"/>
    </row>
    <row r="19" spans="1:17" x14ac:dyDescent="0.3">
      <c r="A19" s="53"/>
      <c r="B19" s="53"/>
      <c r="C19" s="146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119">
        <f>SUMIF(ARM_PA_LT2[Linha de serviço PPU], D18,ARM_PA_LT2[QUA])</f>
        <v>2</v>
      </c>
      <c r="K19" s="147">
        <f>J19*$N$5</f>
        <v>1.9</v>
      </c>
      <c r="L19" s="100">
        <f>IFERROR( VLOOKUP(D18,PPU_PA_LT2[[Linha de Serviço]:[P. Unitário (R$)]],4,0), "N/A")</f>
        <v>0.9</v>
      </c>
      <c r="M19" s="101">
        <f>K19*L19</f>
        <v>1.71</v>
      </c>
      <c r="N19" s="226"/>
      <c r="Q19" s="1"/>
    </row>
    <row r="20" spans="1:17" x14ac:dyDescent="0.3">
      <c r="A20" s="53"/>
      <c r="B20" s="53"/>
      <c r="C20" s="148"/>
      <c r="D20" s="103">
        <f>SUMIF(ARM_PA_LT2[Linha de serviço PPU], D18, ARM_PA_LT2[QUAm-1])</f>
        <v>0</v>
      </c>
      <c r="E20" s="104">
        <f>SUMIF(ARM_PA_LT2[Linha de serviço PPU], D18, ARM_PA_LT2[QBm])</f>
        <v>0</v>
      </c>
      <c r="F20" s="104">
        <f>SUMIF(ARM_PA_LT2[Linha de serviço PPU], D18, ARM_PA_LT2[QDm])</f>
        <v>0</v>
      </c>
      <c r="G20" s="105">
        <f>SUMIF(ARM_PA_LT2[Linha de serviço PPU], D18, ARM_PA_LT2[QNm])</f>
        <v>2</v>
      </c>
      <c r="H20" s="106">
        <f>(D20-E20-F20)+G20</f>
        <v>2</v>
      </c>
      <c r="I20" s="107"/>
      <c r="J20" s="108"/>
      <c r="K20" s="149"/>
      <c r="L20" s="110"/>
      <c r="M20" s="111"/>
      <c r="N20" s="227"/>
      <c r="Q20" s="1"/>
    </row>
    <row r="21" spans="1:17" ht="15" customHeight="1" x14ac:dyDescent="0.3">
      <c r="A21" s="53"/>
      <c r="B21" s="53"/>
      <c r="C21" s="143"/>
      <c r="D21" s="88" t="s">
        <v>217</v>
      </c>
      <c r="E21" s="223" t="s">
        <v>858</v>
      </c>
      <c r="F21" s="224"/>
      <c r="G21" s="224"/>
      <c r="H21" s="224"/>
      <c r="I21" s="150"/>
      <c r="J21" s="113"/>
      <c r="K21" s="151"/>
      <c r="L21" s="114"/>
      <c r="M21" s="115"/>
      <c r="N21" s="258"/>
      <c r="Q21" s="1"/>
    </row>
    <row r="22" spans="1:17" ht="15.75" customHeight="1" x14ac:dyDescent="0.3">
      <c r="A22" s="53"/>
      <c r="B22" s="53"/>
      <c r="C22" s="146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119">
        <f>SUMIF(ARM_PA_LT2[Linha de serviço PPU], D21,ARM_PA_LT2[QUA])</f>
        <v>0</v>
      </c>
      <c r="K22" s="147">
        <f>J22*$N$5</f>
        <v>0</v>
      </c>
      <c r="L22" s="100">
        <f>IFERROR( VLOOKUP(D21,PPU_PA_LT2[[Linha de Serviço]:[P. Unitário (R$)]],4,0), "N/A")</f>
        <v>70</v>
      </c>
      <c r="M22" s="101">
        <f>K22*L22</f>
        <v>0</v>
      </c>
      <c r="N22" s="226"/>
      <c r="Q22" s="1"/>
    </row>
    <row r="23" spans="1:17" ht="15.75" customHeight="1" x14ac:dyDescent="0.3">
      <c r="A23" s="53"/>
      <c r="B23" s="53"/>
      <c r="C23" s="148"/>
      <c r="D23" s="103">
        <f>SUMIF(ARM_PA_LT2[Linha de serviço PPU], D21, ARM_PA_LT2[QUAm-1])</f>
        <v>0</v>
      </c>
      <c r="E23" s="104">
        <f>SUMIF(ARM_PA_LT2[Linha de serviço PPU], D21, ARM_PA_LT2[QBm])</f>
        <v>0</v>
      </c>
      <c r="F23" s="104">
        <f>SUMIF(ARM_PA_LT2[Linha de serviço PPU], D21, ARM_PA_LT2[QDm])</f>
        <v>0</v>
      </c>
      <c r="G23" s="105">
        <f>SUMIF(ARM_PA_LT2[Linha de serviço PPU], D21, ARM_PA_LT2[QNm])</f>
        <v>0</v>
      </c>
      <c r="H23" s="106">
        <f>(D23-E23-F23)+G23</f>
        <v>0</v>
      </c>
      <c r="I23" s="107"/>
      <c r="J23" s="108"/>
      <c r="K23" s="149"/>
      <c r="L23" s="110"/>
      <c r="M23" s="111"/>
      <c r="N23" s="227"/>
      <c r="Q23" s="1"/>
    </row>
    <row r="24" spans="1:17" ht="15" customHeight="1" x14ac:dyDescent="0.3">
      <c r="A24" s="53"/>
      <c r="B24" s="53"/>
      <c r="C24" s="143"/>
      <c r="D24" s="88" t="s">
        <v>218</v>
      </c>
      <c r="E24" s="223" t="s">
        <v>859</v>
      </c>
      <c r="F24" s="224"/>
      <c r="G24" s="224"/>
      <c r="H24" s="224"/>
      <c r="I24" s="150"/>
      <c r="J24" s="113"/>
      <c r="K24" s="151"/>
      <c r="L24" s="114"/>
      <c r="M24" s="115"/>
      <c r="N24" s="258"/>
      <c r="Q24" s="1"/>
    </row>
    <row r="25" spans="1:17" ht="15.75" customHeight="1" x14ac:dyDescent="0.3">
      <c r="A25" s="53"/>
      <c r="B25" s="53"/>
      <c r="C25" s="146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119">
        <f>SUMIF(ARM_PA_LT2[Linha de serviço PPU], D24,ARM_PA_LT2[QUA])</f>
        <v>0</v>
      </c>
      <c r="K25" s="147">
        <f>J25*$N$5</f>
        <v>0</v>
      </c>
      <c r="L25" s="100">
        <f>IFERROR( VLOOKUP(D24,PPU_PA_LT2[[Linha de Serviço]:[P. Unitário (R$)]],4,0), "N/A")</f>
        <v>0.1</v>
      </c>
      <c r="M25" s="101">
        <f>K25*L25</f>
        <v>0</v>
      </c>
      <c r="N25" s="226"/>
      <c r="Q25" s="1"/>
    </row>
    <row r="26" spans="1:17" ht="15.75" customHeight="1" x14ac:dyDescent="0.3">
      <c r="A26" s="53"/>
      <c r="B26" s="53"/>
      <c r="C26" s="148"/>
      <c r="D26" s="103">
        <f>SUMIF(ARM_PA_LT2[Linha de serviço PPU], D24, ARM_PA_LT2[QUAm-1])</f>
        <v>0</v>
      </c>
      <c r="E26" s="104">
        <f>SUMIF(ARM_PA_LT2[Linha de serviço PPU], D24, ARM_PA_LT2[QBm])</f>
        <v>0</v>
      </c>
      <c r="F26" s="104">
        <f>SUMIF(ARM_PA_LT2[Linha de serviço PPU], D24, ARM_PA_LT2[QDm])</f>
        <v>0</v>
      </c>
      <c r="G26" s="105">
        <f>SUMIF(ARM_PA_LT2[Linha de serviço PPU], D24, ARM_PA_LT2[QNm])</f>
        <v>0</v>
      </c>
      <c r="H26" s="106">
        <f>(D26-E26-F26)+G26</f>
        <v>0</v>
      </c>
      <c r="I26" s="107"/>
      <c r="J26" s="108"/>
      <c r="K26" s="149"/>
      <c r="L26" s="110"/>
      <c r="M26" s="111"/>
      <c r="N26" s="227"/>
      <c r="Q26" s="1"/>
    </row>
    <row r="27" spans="1:17" ht="15" customHeight="1" x14ac:dyDescent="0.3">
      <c r="A27" s="53"/>
      <c r="B27" s="53"/>
      <c r="C27" s="143"/>
      <c r="D27" s="88" t="s">
        <v>219</v>
      </c>
      <c r="E27" s="223" t="s">
        <v>860</v>
      </c>
      <c r="F27" s="224"/>
      <c r="G27" s="224"/>
      <c r="H27" s="224"/>
      <c r="I27" s="152"/>
      <c r="J27" s="119"/>
      <c r="K27" s="147"/>
      <c r="L27" s="100"/>
      <c r="M27" s="101"/>
      <c r="N27" s="258"/>
      <c r="Q27" s="1"/>
    </row>
    <row r="28" spans="1:17" ht="15.75" customHeight="1" x14ac:dyDescent="0.3">
      <c r="A28" s="53"/>
      <c r="B28" s="53"/>
      <c r="C28" s="146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119">
        <f>SUMIF(ARM_PA_LT2[Linha de serviço PPU], D27,ARM_PA_LT2[QUA])</f>
        <v>0</v>
      </c>
      <c r="K28" s="147">
        <f>J28*$N$5</f>
        <v>0</v>
      </c>
      <c r="L28" s="100">
        <f>IFERROR( VLOOKUP(D27,PPU_PA_LT2[[Linha de Serviço]:[P. Unitário (R$)]],4,0), "N/A")</f>
        <v>0.1</v>
      </c>
      <c r="M28" s="101">
        <f>K28*L28</f>
        <v>0</v>
      </c>
      <c r="N28" s="226"/>
      <c r="Q28" s="1"/>
    </row>
    <row r="29" spans="1:17" ht="15.75" customHeight="1" x14ac:dyDescent="0.3">
      <c r="A29" s="53"/>
      <c r="B29" s="53"/>
      <c r="C29" s="148"/>
      <c r="D29" s="103">
        <f>SUMIF(ARM_PA_LT2[Linha de serviço PPU], D27, ARM_PA_LT2[QUAm-1])</f>
        <v>0</v>
      </c>
      <c r="E29" s="104">
        <f>SUMIF(ARM_PA_LT2[Linha de serviço PPU], D27, ARM_PA_LT2[QBm])</f>
        <v>0</v>
      </c>
      <c r="F29" s="104">
        <f>SUMIF(ARM_PA_LT2[Linha de serviço PPU], D27, ARM_PA_LT2[QDm])</f>
        <v>0</v>
      </c>
      <c r="G29" s="105">
        <f>SUMIF(ARM_PA_LT2[Linha de serviço PPU], D27, ARM_PA_LT2[QNm])</f>
        <v>0</v>
      </c>
      <c r="H29" s="106">
        <f>(D29-E29-F29)+G29</f>
        <v>0</v>
      </c>
      <c r="I29" s="107"/>
      <c r="J29" s="108"/>
      <c r="K29" s="149"/>
      <c r="L29" s="110"/>
      <c r="M29" s="111"/>
      <c r="N29" s="227"/>
      <c r="Q29" s="1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47" t="s">
        <v>861</v>
      </c>
      <c r="F30" s="247"/>
      <c r="G30" s="247"/>
      <c r="H30" s="248"/>
      <c r="I30" s="107" t="s">
        <v>90</v>
      </c>
      <c r="J30" s="153">
        <f>SUMIF(DADOS_PA_LT2[Linha de serviço PPU],D30,DADOS_PA_LT2[QExecAgrupado])</f>
        <v>2</v>
      </c>
      <c r="K30" s="149">
        <f>J30*$N$5</f>
        <v>1.9</v>
      </c>
      <c r="L30" s="154">
        <f>IFERROR( VLOOKUP(D30,PPU_PA_LT2[[Linha de Serviço]:[P. Unitário (R$)]],4,0), "N/A")</f>
        <v>50</v>
      </c>
      <c r="M30" s="111">
        <f t="shared" ref="M30:M36" si="0">K30*L30</f>
        <v>95</v>
      </c>
      <c r="N30" s="155"/>
      <c r="Q30" s="1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24" t="s">
        <v>862</v>
      </c>
      <c r="F31" s="224"/>
      <c r="G31" s="224"/>
      <c r="H31" s="224"/>
      <c r="I31" s="125" t="s">
        <v>90</v>
      </c>
      <c r="J31" s="153">
        <f>SUMIF(DADOS_PA_LT2[Linha de serviço PPU],D31,DADOS_PA_LT2[QExecAgrupado])</f>
        <v>0</v>
      </c>
      <c r="K31" s="149">
        <f t="shared" ref="K31:K35" si="1">J31*$N$5</f>
        <v>0</v>
      </c>
      <c r="L31" s="154">
        <f>IFERROR( VLOOKUP(D31,PPU_PA_LT2[[Linha de Serviço]:[P. Unitário (R$)]],4,0), "N/A")</f>
        <v>100</v>
      </c>
      <c r="M31" s="130">
        <f t="shared" si="0"/>
        <v>0</v>
      </c>
      <c r="N31" s="155"/>
      <c r="Q31" s="1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24" t="s">
        <v>864</v>
      </c>
      <c r="F32" s="224"/>
      <c r="G32" s="224"/>
      <c r="H32" s="224"/>
      <c r="I32" s="125" t="s">
        <v>822</v>
      </c>
      <c r="J32" s="153">
        <f>SUM(DADOS_PA_LT2[KM Adicional])</f>
        <v>678</v>
      </c>
      <c r="K32" s="149">
        <f t="shared" si="1"/>
        <v>644.1</v>
      </c>
      <c r="L32" s="154">
        <f>IFERROR( VLOOKUP(D32,PPU_PA_LT2[[Linha de Serviço]:[P. Unitário (R$)]],4,0), "N/A")</f>
        <v>1</v>
      </c>
      <c r="M32" s="130">
        <f t="shared" si="0"/>
        <v>644.1</v>
      </c>
      <c r="N32" s="155"/>
      <c r="Q32" s="1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44" t="s">
        <v>13</v>
      </c>
      <c r="F33" s="245"/>
      <c r="G33" s="245"/>
      <c r="H33" s="246"/>
      <c r="I33" s="125" t="s">
        <v>823</v>
      </c>
      <c r="J33" s="153">
        <f>SUMIF(DADOS_PA_LT2[Linha de serviço PPU],D33,DADOS_PA_LT2[QExecAgrupado])</f>
        <v>0</v>
      </c>
      <c r="K33" s="149">
        <f t="shared" si="1"/>
        <v>0</v>
      </c>
      <c r="L33" s="154">
        <f>IFERROR( VLOOKUP(D33,PPU_PA_LT2[[Linha de Serviço]:[P. Unitário (R$)]],4,0), "N/A")</f>
        <v>3</v>
      </c>
      <c r="M33" s="130">
        <f t="shared" si="0"/>
        <v>0</v>
      </c>
      <c r="N33" s="155"/>
      <c r="Q33" s="1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44" t="s">
        <v>15</v>
      </c>
      <c r="F34" s="245"/>
      <c r="G34" s="245"/>
      <c r="H34" s="246"/>
      <c r="I34" s="125" t="s">
        <v>823</v>
      </c>
      <c r="J34" s="153">
        <f>SUMIF(DADOS_PA_LT2[Linha de serviço PPU],D34,DADOS_PA_LT2[QExecAgrupado])</f>
        <v>0</v>
      </c>
      <c r="K34" s="149">
        <f t="shared" si="1"/>
        <v>0</v>
      </c>
      <c r="L34" s="154">
        <f>IFERROR( VLOOKUP(D34,PPU_PA_LT2[[Linha de Serviço]:[P. Unitário (R$)]],4,0), "N/A")</f>
        <v>3</v>
      </c>
      <c r="M34" s="130">
        <f>K34*L35</f>
        <v>0</v>
      </c>
      <c r="N34" s="126"/>
      <c r="Q34" s="1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44" t="s">
        <v>865</v>
      </c>
      <c r="F35" s="245"/>
      <c r="G35" s="245"/>
      <c r="H35" s="246"/>
      <c r="I35" s="125" t="s">
        <v>108</v>
      </c>
      <c r="J35" s="153">
        <f>SUMIF(DADOS_PA_LT2[Linha de serviço PPU],D35,DADOS_PA_LT2[QExecAgrupado])</f>
        <v>0</v>
      </c>
      <c r="K35" s="149">
        <f t="shared" si="1"/>
        <v>0</v>
      </c>
      <c r="L35" s="154">
        <f>IFERROR( VLOOKUP(D35,PPU_PA_LT2[[Linha de Serviço]:[P. Unitário (R$)]],4,0), "N/A")</f>
        <v>100000</v>
      </c>
      <c r="M35" s="130">
        <v>0</v>
      </c>
      <c r="N35" s="155"/>
      <c r="Q35" s="1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44" t="s">
        <v>866</v>
      </c>
      <c r="F36" s="245"/>
      <c r="G36" s="245"/>
      <c r="H36" s="246"/>
      <c r="I36" s="125" t="s">
        <v>67</v>
      </c>
      <c r="J36" s="153">
        <f>SUMIF(DADOS_PA_LT2[Linha de serviço PPU],D36,DADOS_PA_LT2[QExecAgrupado])</f>
        <v>0</v>
      </c>
      <c r="K36" s="149">
        <f>J36*$N$5</f>
        <v>0</v>
      </c>
      <c r="L36" s="154">
        <f>IFERROR( VLOOKUP(D36,PPU_PA_LT2[[Linha de Serviço]:[P. Unitário (R$)]],4,0), "N/A")</f>
        <v>7.5</v>
      </c>
      <c r="M36" s="130">
        <f t="shared" si="0"/>
        <v>0</v>
      </c>
      <c r="N36" s="155"/>
      <c r="Q36" s="1"/>
    </row>
    <row r="37" spans="1:17" ht="15" customHeight="1" x14ac:dyDescent="0.3">
      <c r="A37" s="53"/>
      <c r="B37" s="53"/>
      <c r="C37" s="80">
        <v>2</v>
      </c>
      <c r="D37" s="262" t="s">
        <v>824</v>
      </c>
      <c r="E37" s="242"/>
      <c r="F37" s="242"/>
      <c r="G37" s="242"/>
      <c r="H37" s="242"/>
      <c r="I37" s="127"/>
      <c r="J37" s="127"/>
      <c r="K37" s="127"/>
      <c r="L37" s="127"/>
      <c r="M37" s="127"/>
      <c r="N37" s="85"/>
      <c r="Q37" s="1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24" t="s">
        <v>867</v>
      </c>
      <c r="F38" s="224"/>
      <c r="G38" s="224"/>
      <c r="H38" s="224"/>
      <c r="I38" s="125" t="s">
        <v>868</v>
      </c>
      <c r="J38" s="153">
        <f>SUMIF(DADOS_PA_LT2[Linha de serviço PPU],D38,DADOS_PA_LT2[QExec])</f>
        <v>459</v>
      </c>
      <c r="K38" s="156">
        <f t="shared" ref="K38:K45" si="2">J38*$N$7</f>
        <v>449.82</v>
      </c>
      <c r="L38" s="154">
        <f>IFERROR( VLOOKUP(D38,PPU_PA_LT2[[Linha de Serviço]:[P. Unitário (R$)]],4,0), "N/A")</f>
        <v>0.2</v>
      </c>
      <c r="M38" s="130">
        <f t="shared" ref="M38:M46" si="3">K38*L38</f>
        <v>89.963999999999999</v>
      </c>
      <c r="N38" s="155"/>
      <c r="Q38" s="1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51" t="s">
        <v>869</v>
      </c>
      <c r="F39" s="251"/>
      <c r="G39" s="251"/>
      <c r="H39" s="251"/>
      <c r="I39" s="125" t="s">
        <v>67</v>
      </c>
      <c r="J39" s="153">
        <f>SUMIF(DADOS_PA_LT2[Linha de serviço PPU],D39,DADOS_PA_LT2[QExec])</f>
        <v>0</v>
      </c>
      <c r="K39" s="156">
        <f t="shared" si="2"/>
        <v>0</v>
      </c>
      <c r="L39" s="154">
        <f>IFERROR( VLOOKUP(D39,PPU_PA_LT2[[Linha de Serviço]:[P. Unitário (R$)]],4,0), "N/A")</f>
        <v>10</v>
      </c>
      <c r="M39" s="130">
        <f t="shared" si="3"/>
        <v>0</v>
      </c>
      <c r="N39" s="155"/>
      <c r="Q39" s="1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24" t="s">
        <v>870</v>
      </c>
      <c r="F40" s="224"/>
      <c r="G40" s="224"/>
      <c r="H40" s="224"/>
      <c r="I40" s="125" t="s">
        <v>122</v>
      </c>
      <c r="J40" s="153">
        <f>SUMIF(DADOS_PA_LT2[Linha de serviço PPU],D40,DADOS_PA_LT2[QExec])</f>
        <v>0</v>
      </c>
      <c r="K40" s="156">
        <f t="shared" si="2"/>
        <v>0</v>
      </c>
      <c r="L40" s="154">
        <f>IFERROR( VLOOKUP(D40,PPU_PA_LT2[[Linha de Serviço]:[P. Unitário (R$)]],4,0), "N/A")</f>
        <v>0.05</v>
      </c>
      <c r="M40" s="130">
        <f t="shared" si="3"/>
        <v>0</v>
      </c>
      <c r="N40" s="155"/>
      <c r="Q40" s="1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24" t="s">
        <v>871</v>
      </c>
      <c r="F41" s="224"/>
      <c r="G41" s="224"/>
      <c r="H41" s="224"/>
      <c r="I41" s="125" t="s">
        <v>122</v>
      </c>
      <c r="J41" s="153">
        <f>SUMIF(DADOS_PA_LT2[Linha de serviço PPU],D41,DADOS_PA_LT2[QExec])</f>
        <v>0</v>
      </c>
      <c r="K41" s="156">
        <f t="shared" si="2"/>
        <v>0</v>
      </c>
      <c r="L41" s="154">
        <f>IFERROR( VLOOKUP(D41,PPU_PA_LT2[[Linha de Serviço]:[P. Unitário (R$)]],4,0), "N/A")</f>
        <v>0.05</v>
      </c>
      <c r="M41" s="130">
        <f t="shared" si="3"/>
        <v>0</v>
      </c>
      <c r="N41" s="155"/>
      <c r="Q41" s="1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24" t="s">
        <v>24</v>
      </c>
      <c r="F42" s="224"/>
      <c r="G42" s="224"/>
      <c r="H42" s="224"/>
      <c r="I42" s="125" t="s">
        <v>122</v>
      </c>
      <c r="J42" s="153">
        <f>SUMIF(DADOS_PA_LT2[Linha de serviço PPU],D42,DADOS_PA_LT2[QExec])</f>
        <v>23442</v>
      </c>
      <c r="K42" s="156">
        <f t="shared" si="2"/>
        <v>22973.16</v>
      </c>
      <c r="L42" s="154">
        <f>IFERROR( VLOOKUP(D42,PPU_PA_LT2[[Linha de Serviço]:[P. Unitário (R$)]],4,0), "N/A")</f>
        <v>0.11</v>
      </c>
      <c r="M42" s="130">
        <f t="shared" si="3"/>
        <v>2527.0475999999999</v>
      </c>
      <c r="N42" s="155"/>
      <c r="Q42" s="1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24" t="s">
        <v>872</v>
      </c>
      <c r="F43" s="224"/>
      <c r="G43" s="224"/>
      <c r="H43" s="224"/>
      <c r="I43" s="125" t="s">
        <v>873</v>
      </c>
      <c r="J43" s="153">
        <f>SUMIF(DADOS_PA_LT2[Linha de serviço PPU],D43,DADOS_PA_LT2[QExec])</f>
        <v>59.399999999999991</v>
      </c>
      <c r="K43" s="156">
        <f t="shared" si="2"/>
        <v>58.211999999999989</v>
      </c>
      <c r="L43" s="154">
        <f>IFERROR( VLOOKUP(D43,PPU_PA_LT2[[Linha de Serviço]:[P. Unitário (R$)]],4,0), "N/A")</f>
        <v>0.1</v>
      </c>
      <c r="M43" s="130">
        <f t="shared" si="3"/>
        <v>5.8211999999999993</v>
      </c>
      <c r="N43" s="155"/>
      <c r="Q43" s="1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24" t="s">
        <v>28</v>
      </c>
      <c r="F44" s="224"/>
      <c r="G44" s="224"/>
      <c r="H44" s="224"/>
      <c r="I44" s="125" t="s">
        <v>92</v>
      </c>
      <c r="J44" s="153">
        <f>SUMIF(DADOS_PA_LT2[Linha de serviço PPU],D44,DADOS_PA_LT2[QExec])</f>
        <v>0</v>
      </c>
      <c r="K44" s="156">
        <f t="shared" si="2"/>
        <v>0</v>
      </c>
      <c r="L44" s="154">
        <f>IFERROR( VLOOKUP(D44,PPU_PA_LT2[[Linha de Serviço]:[P. Unitário (R$)]],4,0), "N/A")</f>
        <v>40</v>
      </c>
      <c r="M44" s="130">
        <f t="shared" si="3"/>
        <v>0</v>
      </c>
      <c r="N44" s="155"/>
      <c r="Q44" s="1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24" t="s">
        <v>30</v>
      </c>
      <c r="F45" s="224"/>
      <c r="G45" s="224"/>
      <c r="H45" s="224"/>
      <c r="I45" s="125" t="s">
        <v>92</v>
      </c>
      <c r="J45" s="153">
        <f>SUMIF(DADOS_PA_LT2[Linha de serviço PPU],D45,DADOS_PA_LT2[QExec])</f>
        <v>0</v>
      </c>
      <c r="K45" s="156">
        <f t="shared" si="2"/>
        <v>0</v>
      </c>
      <c r="L45" s="154">
        <f>IFERROR( VLOOKUP(D45,PPU_PA_LT2[[Linha de Serviço]:[P. Unitário (R$)]],4,0), "N/A")</f>
        <v>40</v>
      </c>
      <c r="M45" s="130">
        <f t="shared" si="3"/>
        <v>0</v>
      </c>
      <c r="N45" s="155"/>
      <c r="Q45" s="1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24" t="s">
        <v>32</v>
      </c>
      <c r="F46" s="224"/>
      <c r="G46" s="224"/>
      <c r="H46" s="224"/>
      <c r="I46" s="125" t="s">
        <v>92</v>
      </c>
      <c r="J46" s="153">
        <f>SUMIF(DADOS_PA_LT2[Linha de serviço PPU],D46,DADOS_PA_LT2[QExec])</f>
        <v>0</v>
      </c>
      <c r="K46" s="156">
        <f>J46*$N$7</f>
        <v>0</v>
      </c>
      <c r="L46" s="154">
        <f>IFERROR( VLOOKUP(D46,PPU_PA_LT2[[Linha de Serviço]:[P. Unitário (R$)]],4,0), "N/A")</f>
        <v>5</v>
      </c>
      <c r="M46" s="130">
        <f t="shared" si="3"/>
        <v>0</v>
      </c>
      <c r="N46" s="155"/>
      <c r="Q46" s="1"/>
    </row>
    <row r="47" spans="1:17" ht="30" customHeight="1" x14ac:dyDescent="0.3">
      <c r="A47" s="53"/>
      <c r="B47" s="53"/>
      <c r="C47" s="252" t="s">
        <v>825</v>
      </c>
      <c r="D47" s="263"/>
      <c r="E47" s="263"/>
      <c r="F47" s="263"/>
      <c r="G47" s="263"/>
      <c r="H47" s="263"/>
      <c r="I47" s="264"/>
      <c r="J47" s="157"/>
      <c r="K47" s="157"/>
      <c r="L47" s="157"/>
      <c r="M47" s="133">
        <f>SUM(M12:M46)</f>
        <v>90716.427800000034</v>
      </c>
      <c r="N47" s="155"/>
      <c r="Q47" s="1"/>
    </row>
    <row r="48" spans="1:17" ht="14.25" customHeight="1" x14ac:dyDescent="0.3">
      <c r="A48" s="53"/>
      <c r="B48" s="53"/>
      <c r="C48" s="265" t="s">
        <v>826</v>
      </c>
      <c r="D48" s="242"/>
      <c r="E48" s="242"/>
      <c r="F48" s="242"/>
      <c r="G48" s="242"/>
      <c r="H48" s="242"/>
      <c r="I48" s="243"/>
      <c r="J48" s="266" t="s">
        <v>827</v>
      </c>
      <c r="K48" s="242"/>
      <c r="L48" s="242"/>
      <c r="M48" s="242"/>
      <c r="N48" s="243"/>
      <c r="Q48" s="1"/>
    </row>
    <row r="49" spans="1:17" ht="45" customHeight="1" x14ac:dyDescent="0.3">
      <c r="A49" s="53"/>
      <c r="B49" s="53"/>
      <c r="C49" s="158"/>
      <c r="D49" s="159"/>
      <c r="E49" s="159"/>
      <c r="F49" s="159"/>
      <c r="G49" s="159"/>
      <c r="H49" s="160"/>
      <c r="I49" s="161"/>
      <c r="J49" s="255" t="s">
        <v>885</v>
      </c>
      <c r="K49" s="242"/>
      <c r="L49" s="242"/>
      <c r="M49" s="242"/>
      <c r="N49" s="243"/>
      <c r="Q49" s="1"/>
    </row>
    <row r="50" spans="1:17" ht="16.5" customHeight="1" x14ac:dyDescent="0.3">
      <c r="A50" s="53"/>
      <c r="B50" s="53"/>
      <c r="C50" s="256" t="s">
        <v>828</v>
      </c>
      <c r="D50" s="242"/>
      <c r="E50" s="242"/>
      <c r="F50" s="242"/>
      <c r="G50" s="242"/>
      <c r="H50" s="242"/>
      <c r="I50" s="242"/>
      <c r="J50" s="242"/>
      <c r="K50" s="242"/>
      <c r="L50" s="242"/>
      <c r="M50" s="242"/>
      <c r="N50" s="243"/>
      <c r="Q50" s="1"/>
    </row>
    <row r="51" spans="1:17" ht="60" customHeight="1" x14ac:dyDescent="0.3">
      <c r="A51" s="53"/>
      <c r="B51" s="53"/>
      <c r="C51" s="267"/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3"/>
      <c r="Q51" s="1"/>
    </row>
    <row r="52" spans="1:17" ht="15.75" customHeight="1" x14ac:dyDescent="0.3">
      <c r="A52" s="53"/>
      <c r="B52" s="5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52"/>
      <c r="N52" s="8"/>
      <c r="Q52" s="1"/>
    </row>
    <row r="53" spans="1:17" ht="15.75" customHeight="1" x14ac:dyDescent="0.3">
      <c r="A53" s="53"/>
      <c r="B53" s="53"/>
      <c r="C53" s="13"/>
      <c r="D53" s="75" t="s">
        <v>829</v>
      </c>
      <c r="E53" s="75" t="s">
        <v>830</v>
      </c>
      <c r="F53" s="75" t="s">
        <v>831</v>
      </c>
      <c r="G53" s="75" t="s">
        <v>832</v>
      </c>
      <c r="H53" s="75"/>
      <c r="I53" s="75" t="s">
        <v>833</v>
      </c>
      <c r="J53" s="241" t="s">
        <v>834</v>
      </c>
      <c r="K53" s="243"/>
      <c r="L53" s="139"/>
      <c r="M53" s="162"/>
      <c r="N53" s="139"/>
      <c r="Q53" s="1"/>
    </row>
    <row r="54" spans="1:17" ht="15.75" customHeight="1" x14ac:dyDescent="0.3">
      <c r="A54" s="53"/>
      <c r="B54" s="5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52"/>
      <c r="N54" s="8"/>
      <c r="Q54" s="1"/>
    </row>
    <row r="55" spans="1:17" ht="15.75" customHeight="1" x14ac:dyDescent="0.3">
      <c r="A55" s="53"/>
      <c r="B55" s="53"/>
      <c r="C55" s="13"/>
      <c r="D55" s="13"/>
      <c r="E55" s="13"/>
      <c r="F55" s="13"/>
      <c r="G55" s="13"/>
      <c r="H55" s="13"/>
      <c r="I55" s="13"/>
      <c r="J55" s="13"/>
      <c r="K55" s="13"/>
      <c r="L55" s="163"/>
      <c r="M55" s="52"/>
      <c r="N55" s="8"/>
      <c r="Q55" s="1"/>
    </row>
    <row r="56" spans="1:17" ht="15.75" customHeight="1" x14ac:dyDescent="0.3">
      <c r="A56" s="53"/>
      <c r="B56" s="5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52"/>
      <c r="N56" s="8"/>
      <c r="Q56" s="1"/>
    </row>
    <row r="57" spans="1:17" ht="15.75" customHeight="1" x14ac:dyDescent="0.3">
      <c r="A57" s="53"/>
      <c r="B57" s="5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52"/>
      <c r="N57" s="8"/>
      <c r="Q57" s="1"/>
    </row>
    <row r="58" spans="1:17" ht="15.75" customHeight="1" x14ac:dyDescent="0.3">
      <c r="A58" s="53"/>
      <c r="B58" s="5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52"/>
      <c r="N58" s="8"/>
      <c r="Q58" s="1"/>
    </row>
    <row r="59" spans="1:17" ht="15.75" customHeight="1" x14ac:dyDescent="0.3">
      <c r="A59" s="53"/>
      <c r="B59" s="5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52"/>
      <c r="N59" s="8"/>
      <c r="Q59" s="1"/>
    </row>
    <row r="60" spans="1:17" ht="15.75" customHeight="1" x14ac:dyDescent="0.3">
      <c r="A60" s="53"/>
      <c r="B60" s="5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52"/>
      <c r="N60" s="8"/>
      <c r="Q60" s="1"/>
    </row>
    <row r="61" spans="1:17" ht="15.75" customHeight="1" x14ac:dyDescent="0.3">
      <c r="A61" s="53"/>
      <c r="B61" s="5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52"/>
      <c r="N61" s="8"/>
      <c r="Q61" s="1"/>
    </row>
    <row r="62" spans="1:17" ht="15.75" customHeight="1" x14ac:dyDescent="0.3">
      <c r="A62" s="53"/>
      <c r="B62" s="5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52"/>
      <c r="N62" s="8"/>
      <c r="Q62" s="1"/>
    </row>
    <row r="63" spans="1:17" ht="15.75" customHeight="1" x14ac:dyDescent="0.3">
      <c r="A63" s="53"/>
      <c r="B63" s="5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52"/>
      <c r="N63" s="8"/>
      <c r="Q63" s="1"/>
    </row>
    <row r="64" spans="1:17" ht="15.75" customHeight="1" x14ac:dyDescent="0.3">
      <c r="A64" s="53"/>
      <c r="B64" s="5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52"/>
      <c r="N64" s="8"/>
      <c r="Q64" s="1"/>
    </row>
    <row r="65" spans="1:17" ht="15.75" customHeight="1" x14ac:dyDescent="0.3">
      <c r="A65" s="53"/>
      <c r="B65" s="5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52"/>
      <c r="N65" s="8"/>
      <c r="Q65" s="1"/>
    </row>
    <row r="66" spans="1:17" ht="15.75" customHeight="1" x14ac:dyDescent="0.3">
      <c r="A66" s="53"/>
      <c r="B66" s="5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52"/>
      <c r="N66" s="8"/>
      <c r="Q66" s="1"/>
    </row>
    <row r="67" spans="1:17" ht="15.75" customHeight="1" x14ac:dyDescent="0.3">
      <c r="A67" s="53"/>
      <c r="B67" s="5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52"/>
      <c r="N67" s="8"/>
      <c r="Q67" s="1"/>
    </row>
    <row r="68" spans="1:17" ht="15.75" customHeight="1" x14ac:dyDescent="0.3">
      <c r="A68" s="53"/>
      <c r="B68" s="5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52"/>
      <c r="N68" s="8"/>
      <c r="Q68" s="1"/>
    </row>
    <row r="69" spans="1:17" ht="15.75" customHeight="1" x14ac:dyDescent="0.3">
      <c r="A69" s="53"/>
      <c r="B69" s="5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52"/>
      <c r="N69" s="8"/>
      <c r="Q69" s="1"/>
    </row>
    <row r="70" spans="1:17" ht="15.75" customHeight="1" x14ac:dyDescent="0.3">
      <c r="A70" s="53"/>
      <c r="B70" s="5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52"/>
      <c r="N70" s="8"/>
      <c r="Q70" s="1"/>
    </row>
    <row r="71" spans="1:17" ht="15.75" customHeight="1" x14ac:dyDescent="0.3">
      <c r="A71" s="53"/>
      <c r="B71" s="5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52"/>
      <c r="N71" s="8"/>
      <c r="Q71" s="1"/>
    </row>
    <row r="72" spans="1:17" ht="15.75" customHeight="1" x14ac:dyDescent="0.3">
      <c r="A72" s="53"/>
      <c r="B72" s="5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52"/>
      <c r="N72" s="8"/>
      <c r="Q72" s="1"/>
    </row>
    <row r="73" spans="1:17" ht="15.75" customHeight="1" x14ac:dyDescent="0.3">
      <c r="A73" s="53"/>
      <c r="B73" s="5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52"/>
      <c r="N73" s="8"/>
      <c r="Q73" s="1"/>
    </row>
    <row r="74" spans="1:17" ht="15.75" customHeight="1" x14ac:dyDescent="0.3">
      <c r="A74" s="53"/>
      <c r="B74" s="5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52"/>
      <c r="N74" s="8"/>
      <c r="Q74" s="1"/>
    </row>
    <row r="75" spans="1:17" ht="15.75" customHeight="1" x14ac:dyDescent="0.3">
      <c r="A75" s="53"/>
      <c r="B75" s="5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52"/>
      <c r="N75" s="8"/>
      <c r="Q75" s="1"/>
    </row>
    <row r="76" spans="1:17" ht="15.75" customHeight="1" x14ac:dyDescent="0.3">
      <c r="A76" s="53"/>
      <c r="B76" s="5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52"/>
      <c r="N76" s="8"/>
      <c r="Q76" s="1"/>
    </row>
    <row r="77" spans="1:17" ht="15.75" customHeight="1" x14ac:dyDescent="0.3">
      <c r="A77" s="53"/>
      <c r="B77" s="5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52"/>
      <c r="N77" s="8"/>
      <c r="Q77" s="1"/>
    </row>
    <row r="78" spans="1:17" ht="15.75" customHeight="1" x14ac:dyDescent="0.3">
      <c r="A78" s="53"/>
      <c r="B78" s="5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52"/>
      <c r="N78" s="8"/>
      <c r="Q78" s="1"/>
    </row>
    <row r="79" spans="1:17" ht="15.75" customHeight="1" x14ac:dyDescent="0.3">
      <c r="A79" s="53"/>
      <c r="B79" s="5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52"/>
      <c r="N79" s="8"/>
      <c r="Q79" s="1"/>
    </row>
    <row r="80" spans="1:17" ht="15.75" customHeight="1" x14ac:dyDescent="0.3">
      <c r="A80" s="53"/>
      <c r="B80" s="5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52"/>
      <c r="N80" s="8"/>
      <c r="Q80" s="1"/>
    </row>
    <row r="81" spans="1:17" ht="15.75" customHeight="1" x14ac:dyDescent="0.3">
      <c r="A81" s="53"/>
      <c r="B81" s="5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52"/>
      <c r="N81" s="8"/>
      <c r="Q81" s="1"/>
    </row>
    <row r="82" spans="1:17" ht="15.75" customHeight="1" x14ac:dyDescent="0.3">
      <c r="A82" s="53"/>
      <c r="B82" s="5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52"/>
      <c r="N82" s="8"/>
      <c r="Q82" s="1"/>
    </row>
    <row r="83" spans="1:17" ht="15.75" customHeight="1" x14ac:dyDescent="0.3">
      <c r="A83" s="53"/>
      <c r="B83" s="5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52"/>
      <c r="N83" s="8"/>
      <c r="Q83" s="1"/>
    </row>
    <row r="84" spans="1:17" ht="15.75" customHeight="1" x14ac:dyDescent="0.3">
      <c r="A84" s="53"/>
      <c r="B84" s="5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52"/>
      <c r="N84" s="8"/>
      <c r="Q84" s="1"/>
    </row>
    <row r="85" spans="1:17" ht="15.75" customHeight="1" x14ac:dyDescent="0.3">
      <c r="A85" s="53"/>
      <c r="B85" s="5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52"/>
      <c r="N85" s="8"/>
      <c r="Q85" s="1"/>
    </row>
    <row r="86" spans="1:17" ht="15.75" customHeight="1" x14ac:dyDescent="0.3">
      <c r="A86" s="53"/>
      <c r="B86" s="5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52"/>
      <c r="N86" s="8"/>
      <c r="Q86" s="1"/>
    </row>
    <row r="87" spans="1:17" ht="15.75" customHeight="1" x14ac:dyDescent="0.3">
      <c r="A87" s="53"/>
      <c r="B87" s="5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52"/>
      <c r="N87" s="8"/>
      <c r="Q87" s="1"/>
    </row>
    <row r="88" spans="1:17" ht="15.75" customHeight="1" x14ac:dyDescent="0.3">
      <c r="A88" s="53"/>
      <c r="B88" s="5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52"/>
      <c r="N88" s="8"/>
      <c r="Q88" s="1"/>
    </row>
    <row r="89" spans="1:17" ht="15.75" customHeight="1" x14ac:dyDescent="0.3">
      <c r="A89" s="53"/>
      <c r="B89" s="5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52"/>
      <c r="N89" s="8"/>
      <c r="Q89" s="1"/>
    </row>
    <row r="90" spans="1:17" ht="15.75" customHeight="1" x14ac:dyDescent="0.3">
      <c r="A90" s="53"/>
      <c r="B90" s="5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52"/>
      <c r="N90" s="8"/>
      <c r="Q90" s="1"/>
    </row>
    <row r="91" spans="1:17" ht="15.75" customHeight="1" x14ac:dyDescent="0.3">
      <c r="A91" s="53"/>
      <c r="B91" s="5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52"/>
      <c r="N91" s="8"/>
      <c r="Q91" s="1"/>
    </row>
    <row r="92" spans="1:17" ht="15.75" customHeight="1" x14ac:dyDescent="0.3">
      <c r="A92" s="53"/>
      <c r="B92" s="5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52"/>
      <c r="N92" s="8"/>
      <c r="Q92" s="1"/>
    </row>
    <row r="93" spans="1:17" ht="15.75" customHeight="1" x14ac:dyDescent="0.3">
      <c r="A93" s="53"/>
      <c r="B93" s="5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52"/>
      <c r="N93" s="8"/>
      <c r="Q93" s="1"/>
    </row>
    <row r="94" spans="1:17" ht="15.75" customHeight="1" x14ac:dyDescent="0.3">
      <c r="A94" s="53"/>
      <c r="B94" s="5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52"/>
      <c r="N94" s="8"/>
      <c r="Q94" s="1"/>
    </row>
    <row r="95" spans="1:17" ht="15.75" customHeight="1" x14ac:dyDescent="0.3">
      <c r="A95" s="53"/>
      <c r="B95" s="5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52"/>
      <c r="N95" s="8"/>
      <c r="Q95" s="1"/>
    </row>
    <row r="96" spans="1:17" ht="15.75" customHeight="1" x14ac:dyDescent="0.3">
      <c r="A96" s="53"/>
      <c r="B96" s="5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52"/>
      <c r="N96" s="8"/>
      <c r="Q96" s="1"/>
    </row>
    <row r="97" spans="1:17" ht="15.75" customHeight="1" x14ac:dyDescent="0.3">
      <c r="A97" s="53"/>
      <c r="B97" s="5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52"/>
      <c r="N97" s="8"/>
      <c r="Q97" s="1"/>
    </row>
    <row r="98" spans="1:17" ht="15.75" customHeight="1" x14ac:dyDescent="0.3">
      <c r="A98" s="53"/>
      <c r="B98" s="5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52"/>
      <c r="N98" s="8"/>
      <c r="Q98" s="1"/>
    </row>
    <row r="99" spans="1:17" ht="15.75" customHeight="1" x14ac:dyDescent="0.3">
      <c r="A99" s="53"/>
      <c r="B99" s="5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52"/>
      <c r="N99" s="8"/>
      <c r="Q99" s="1"/>
    </row>
    <row r="100" spans="1:17" ht="15.75" customHeight="1" x14ac:dyDescent="0.3">
      <c r="A100" s="53"/>
      <c r="B100" s="5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53"/>
      <c r="B101" s="5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53"/>
      <c r="B102" s="5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53"/>
      <c r="B103" s="5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53"/>
      <c r="B104" s="5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53"/>
      <c r="B105" s="5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53"/>
      <c r="B106" s="5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53"/>
      <c r="B107" s="5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53"/>
      <c r="B108" s="5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53"/>
      <c r="B109" s="5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53"/>
      <c r="B110" s="5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53"/>
      <c r="B111" s="5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53"/>
      <c r="B112" s="5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53"/>
      <c r="B113" s="5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53"/>
      <c r="B114" s="5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53"/>
      <c r="B115" s="5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53"/>
      <c r="B116" s="5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53"/>
      <c r="B117" s="5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53"/>
      <c r="B118" s="5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53"/>
      <c r="B119" s="5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53"/>
      <c r="B120" s="5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53"/>
      <c r="B121" s="5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53"/>
      <c r="B122" s="5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53"/>
      <c r="B123" s="5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53"/>
      <c r="B124" s="5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53"/>
      <c r="B125" s="5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53"/>
      <c r="B126" s="5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53"/>
      <c r="B127" s="5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53"/>
      <c r="B128" s="5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53"/>
      <c r="B129" s="5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53"/>
      <c r="B130" s="5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53"/>
      <c r="B131" s="5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53"/>
      <c r="B132" s="5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53"/>
      <c r="B133" s="5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53"/>
      <c r="B134" s="5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53"/>
      <c r="B135" s="5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53"/>
      <c r="B136" s="5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53"/>
      <c r="B137" s="5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53"/>
      <c r="B138" s="5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53"/>
      <c r="B139" s="5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53"/>
      <c r="B140" s="5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53"/>
      <c r="B141" s="5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53"/>
      <c r="B142" s="5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53"/>
      <c r="B143" s="5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53"/>
      <c r="B144" s="5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53"/>
      <c r="B145" s="5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53"/>
      <c r="B146" s="5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53"/>
      <c r="B147" s="5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53"/>
      <c r="B148" s="5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53"/>
      <c r="B149" s="5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53"/>
      <c r="B150" s="5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53"/>
      <c r="B151" s="5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53"/>
      <c r="B152" s="5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53"/>
      <c r="B153" s="5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53"/>
      <c r="B154" s="5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53"/>
      <c r="B155" s="5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53"/>
      <c r="B156" s="5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53"/>
      <c r="B157" s="5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53"/>
      <c r="B158" s="5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53"/>
      <c r="B159" s="5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53"/>
      <c r="B160" s="5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53"/>
      <c r="B161" s="5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53"/>
      <c r="B162" s="5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53"/>
      <c r="B163" s="5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53"/>
      <c r="B164" s="5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53"/>
      <c r="B165" s="5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53"/>
      <c r="B166" s="5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53"/>
      <c r="B167" s="5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53"/>
      <c r="B168" s="5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53"/>
      <c r="B169" s="5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53"/>
      <c r="B170" s="5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53"/>
      <c r="B171" s="5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53"/>
      <c r="B172" s="5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53"/>
      <c r="B173" s="5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53"/>
      <c r="B174" s="5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53"/>
      <c r="B175" s="5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53"/>
      <c r="B176" s="5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53"/>
      <c r="B177" s="5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53"/>
      <c r="B178" s="5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53"/>
      <c r="B179" s="5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53"/>
      <c r="B180" s="5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53"/>
      <c r="B181" s="5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53"/>
      <c r="B182" s="5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53"/>
      <c r="B183" s="5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53"/>
      <c r="B184" s="5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53"/>
      <c r="B185" s="5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53"/>
      <c r="B186" s="5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53"/>
      <c r="B187" s="5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53"/>
      <c r="B188" s="5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53"/>
      <c r="B189" s="5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53"/>
      <c r="B190" s="5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53"/>
      <c r="B191" s="5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53"/>
      <c r="B192" s="5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53"/>
      <c r="B193" s="5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53"/>
      <c r="B194" s="5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53"/>
      <c r="B195" s="5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53"/>
      <c r="B196" s="5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53"/>
      <c r="B197" s="5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53"/>
      <c r="B198" s="5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53"/>
      <c r="B199" s="5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53"/>
      <c r="B200" s="5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53"/>
      <c r="B201" s="5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53"/>
      <c r="B202" s="5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53"/>
      <c r="B203" s="5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53"/>
      <c r="B204" s="5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53"/>
      <c r="B205" s="5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53"/>
      <c r="B206" s="5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53"/>
      <c r="B207" s="5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53"/>
      <c r="B208" s="5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53"/>
      <c r="B209" s="5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53"/>
      <c r="B210" s="5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53"/>
      <c r="B211" s="5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53"/>
      <c r="B212" s="5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53"/>
      <c r="B213" s="5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53"/>
      <c r="B214" s="5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53"/>
      <c r="B215" s="5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53"/>
      <c r="B216" s="5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53"/>
      <c r="B217" s="5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53"/>
      <c r="B218" s="5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53"/>
      <c r="B219" s="5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53"/>
      <c r="B220" s="5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53"/>
      <c r="B221" s="5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53"/>
      <c r="B222" s="5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53"/>
      <c r="B223" s="5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53"/>
      <c r="B224" s="5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53"/>
      <c r="B225" s="5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53"/>
      <c r="B226" s="5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53"/>
      <c r="B227" s="5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53"/>
      <c r="B228" s="5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53"/>
      <c r="B229" s="5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53"/>
      <c r="B230" s="5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53"/>
      <c r="B231" s="5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53"/>
      <c r="B232" s="5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53"/>
      <c r="B233" s="5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53"/>
      <c r="B234" s="5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53"/>
      <c r="B235" s="5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53"/>
      <c r="B236" s="5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53"/>
      <c r="B237" s="5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53"/>
      <c r="B238" s="5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53"/>
      <c r="B239" s="5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53"/>
      <c r="B240" s="5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53"/>
      <c r="B241" s="5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53"/>
      <c r="B242" s="5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53"/>
      <c r="B243" s="5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53"/>
      <c r="B244" s="5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53"/>
      <c r="B245" s="5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53"/>
      <c r="B246" s="5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53"/>
      <c r="B247" s="5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53"/>
      <c r="B248" s="5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53"/>
      <c r="B249" s="5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53"/>
      <c r="B250" s="5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53"/>
      <c r="B251" s="5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53"/>
      <c r="B252" s="5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53"/>
      <c r="B253" s="5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53"/>
      <c r="B254" s="5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53"/>
      <c r="B255" s="5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53"/>
      <c r="B256" s="5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53"/>
      <c r="B257" s="5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53"/>
      <c r="B258" s="5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53"/>
      <c r="B259" s="5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53"/>
      <c r="B260" s="5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53"/>
      <c r="B261" s="5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53"/>
      <c r="B262" s="5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53"/>
      <c r="B263" s="5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53"/>
      <c r="B264" s="5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53"/>
      <c r="B265" s="5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53"/>
      <c r="B266" s="5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53"/>
      <c r="B267" s="5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53"/>
      <c r="B268" s="5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53"/>
      <c r="B269" s="5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53"/>
      <c r="B270" s="5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53"/>
      <c r="B271" s="5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53"/>
      <c r="B272" s="5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53"/>
      <c r="B273" s="5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53"/>
      <c r="B274" s="5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53"/>
      <c r="B275" s="5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53"/>
      <c r="B276" s="5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53"/>
      <c r="B277" s="5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53"/>
      <c r="B278" s="5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53"/>
      <c r="B279" s="5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53"/>
      <c r="B280" s="5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53"/>
      <c r="B281" s="5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53"/>
      <c r="B282" s="5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53"/>
      <c r="B283" s="5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53"/>
      <c r="B284" s="5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53"/>
      <c r="B285" s="5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53"/>
      <c r="B286" s="5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53"/>
      <c r="B287" s="5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53"/>
      <c r="B288" s="5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53"/>
      <c r="B289" s="5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53"/>
      <c r="B290" s="5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53"/>
      <c r="B291" s="5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53"/>
      <c r="B292" s="5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53"/>
      <c r="B293" s="5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53"/>
      <c r="B294" s="5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53"/>
      <c r="B295" s="5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53"/>
      <c r="B296" s="5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53"/>
      <c r="B297" s="5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53"/>
      <c r="B298" s="5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53"/>
      <c r="B299" s="5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53"/>
      <c r="B300" s="5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53"/>
      <c r="B301" s="5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53"/>
      <c r="B302" s="5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53"/>
      <c r="B303" s="5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53"/>
      <c r="B304" s="5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53"/>
      <c r="B305" s="5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53"/>
      <c r="B306" s="5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53"/>
      <c r="B307" s="5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53"/>
      <c r="B308" s="5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53"/>
      <c r="B309" s="5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53"/>
      <c r="B310" s="5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53"/>
      <c r="B311" s="5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53"/>
      <c r="B312" s="5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53"/>
      <c r="B313" s="5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53"/>
      <c r="B314" s="5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53"/>
      <c r="B315" s="5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53"/>
      <c r="B316" s="5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53"/>
      <c r="B317" s="5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53"/>
      <c r="B318" s="5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53"/>
      <c r="B319" s="5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53"/>
      <c r="B320" s="5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53"/>
      <c r="B321" s="5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53"/>
      <c r="B322" s="5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53"/>
      <c r="B323" s="5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53"/>
      <c r="B324" s="5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53"/>
      <c r="B325" s="5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53"/>
      <c r="B326" s="5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53"/>
      <c r="B327" s="5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53"/>
      <c r="B328" s="5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53"/>
      <c r="B329" s="5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53"/>
      <c r="B330" s="5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53"/>
      <c r="B331" s="5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53"/>
      <c r="B332" s="5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53"/>
      <c r="B333" s="5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53"/>
      <c r="B334" s="5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53"/>
      <c r="B335" s="5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53"/>
      <c r="B336" s="5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53"/>
      <c r="B337" s="5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53"/>
      <c r="B338" s="5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53"/>
      <c r="B339" s="5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53"/>
      <c r="B340" s="5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53"/>
      <c r="B341" s="5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53"/>
      <c r="B342" s="5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53"/>
      <c r="B343" s="5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53"/>
      <c r="B344" s="5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53"/>
      <c r="B345" s="5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53"/>
      <c r="B346" s="5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53"/>
      <c r="B347" s="5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53"/>
      <c r="B348" s="5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53"/>
      <c r="B349" s="5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53"/>
      <c r="B350" s="5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53"/>
      <c r="B351" s="5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53"/>
      <c r="B352" s="5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53"/>
      <c r="B353" s="5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53"/>
      <c r="B354" s="5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53"/>
      <c r="B355" s="5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53"/>
      <c r="B356" s="5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53"/>
      <c r="B357" s="5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53"/>
      <c r="B358" s="5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53"/>
      <c r="B359" s="5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53"/>
      <c r="B360" s="5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53"/>
      <c r="B361" s="5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53"/>
      <c r="B362" s="5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53"/>
      <c r="B363" s="5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53"/>
      <c r="B364" s="5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53"/>
      <c r="B365" s="5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53"/>
      <c r="B366" s="5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53"/>
      <c r="B367" s="5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53"/>
      <c r="B368" s="5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53"/>
      <c r="B369" s="5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53"/>
      <c r="B370" s="5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53"/>
      <c r="B371" s="5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53"/>
      <c r="B372" s="5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53"/>
      <c r="B373" s="5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53"/>
      <c r="B374" s="5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53"/>
      <c r="B375" s="5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53"/>
      <c r="B376" s="5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53"/>
      <c r="B377" s="5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53"/>
      <c r="B378" s="5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53"/>
      <c r="B379" s="5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53"/>
      <c r="B380" s="5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53"/>
      <c r="B381" s="5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53"/>
      <c r="B382" s="5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53"/>
      <c r="B383" s="5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53"/>
      <c r="B384" s="5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53"/>
      <c r="B385" s="5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53"/>
      <c r="B386" s="5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53"/>
      <c r="B387" s="5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53"/>
      <c r="B388" s="5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53"/>
      <c r="B389" s="5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53"/>
      <c r="B390" s="5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53"/>
      <c r="B391" s="5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53"/>
      <c r="B392" s="5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53"/>
      <c r="B393" s="5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53"/>
      <c r="B394" s="5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53"/>
      <c r="B395" s="5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53"/>
      <c r="B396" s="5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53"/>
      <c r="B397" s="5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53"/>
      <c r="B398" s="5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53"/>
      <c r="B399" s="5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53"/>
      <c r="B400" s="5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53"/>
      <c r="B401" s="5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53"/>
      <c r="B402" s="5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53"/>
      <c r="B403" s="5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53"/>
      <c r="B404" s="5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53"/>
      <c r="B405" s="5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53"/>
      <c r="B406" s="5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53"/>
      <c r="B407" s="5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53"/>
      <c r="B408" s="5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53"/>
      <c r="B409" s="5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53"/>
      <c r="B410" s="5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53"/>
      <c r="B411" s="5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53"/>
      <c r="B412" s="5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53"/>
      <c r="B413" s="5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53"/>
      <c r="B414" s="5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53"/>
      <c r="B415" s="5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53"/>
      <c r="B416" s="5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53"/>
      <c r="B417" s="5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53"/>
      <c r="B418" s="5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53"/>
      <c r="B419" s="5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53"/>
      <c r="B420" s="5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53"/>
      <c r="B421" s="5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53"/>
      <c r="B422" s="5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53"/>
      <c r="B423" s="5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53"/>
      <c r="B424" s="5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53"/>
      <c r="B425" s="5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53"/>
      <c r="B426" s="5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53"/>
      <c r="B427" s="5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53"/>
      <c r="B428" s="5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53"/>
      <c r="B429" s="5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53"/>
      <c r="B430" s="5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53"/>
      <c r="B431" s="5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53"/>
      <c r="B432" s="5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53"/>
      <c r="B433" s="5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53"/>
      <c r="B434" s="5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53"/>
      <c r="B435" s="5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53"/>
      <c r="B436" s="5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53"/>
      <c r="B437" s="5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53"/>
      <c r="B438" s="5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53"/>
      <c r="B439" s="5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53"/>
      <c r="B440" s="5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53"/>
      <c r="B441" s="5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53"/>
      <c r="B442" s="5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53"/>
      <c r="B443" s="5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53"/>
      <c r="B444" s="5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53"/>
      <c r="B445" s="5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53"/>
      <c r="B446" s="5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53"/>
      <c r="B447" s="5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53"/>
      <c r="B448" s="5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53"/>
      <c r="B449" s="5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53"/>
      <c r="B450" s="5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53"/>
      <c r="B451" s="5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53"/>
      <c r="B452" s="5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53"/>
      <c r="B453" s="5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53"/>
      <c r="B454" s="5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53"/>
      <c r="B455" s="5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53"/>
      <c r="B456" s="5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53"/>
      <c r="B457" s="5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53"/>
      <c r="B458" s="5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53"/>
      <c r="B459" s="5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53"/>
      <c r="B460" s="5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53"/>
      <c r="B461" s="5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53"/>
      <c r="B462" s="5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53"/>
      <c r="B463" s="5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53"/>
      <c r="B464" s="5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53"/>
      <c r="B465" s="5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53"/>
      <c r="B466" s="5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53"/>
      <c r="B467" s="5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53"/>
      <c r="B468" s="5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53"/>
      <c r="B469" s="5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53"/>
      <c r="B470" s="5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53"/>
      <c r="B471" s="5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53"/>
      <c r="B472" s="5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53"/>
      <c r="B473" s="5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53"/>
      <c r="B474" s="5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53"/>
      <c r="B475" s="5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53"/>
      <c r="B476" s="5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53"/>
      <c r="B477" s="5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53"/>
      <c r="B478" s="5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53"/>
      <c r="B479" s="5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53"/>
      <c r="B480" s="5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53"/>
      <c r="B481" s="5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53"/>
      <c r="B482" s="5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53"/>
      <c r="B483" s="5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53"/>
      <c r="B484" s="5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53"/>
      <c r="B485" s="5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53"/>
      <c r="B486" s="5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53"/>
      <c r="B487" s="5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53"/>
      <c r="B488" s="5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53"/>
      <c r="B489" s="5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53"/>
      <c r="B490" s="5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53"/>
      <c r="B491" s="5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53"/>
      <c r="B492" s="5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53"/>
      <c r="B493" s="5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53"/>
      <c r="B494" s="5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53"/>
      <c r="B495" s="5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53"/>
      <c r="B496" s="5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53"/>
      <c r="B497" s="5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53"/>
      <c r="B498" s="5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53"/>
      <c r="B499" s="5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53"/>
      <c r="B500" s="5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53"/>
      <c r="B501" s="5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53"/>
      <c r="B502" s="5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53"/>
      <c r="B503" s="5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53"/>
      <c r="B504" s="5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53"/>
      <c r="B505" s="5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53"/>
      <c r="B506" s="5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53"/>
      <c r="B507" s="5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53"/>
      <c r="B508" s="5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53"/>
      <c r="B509" s="5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53"/>
      <c r="B510" s="5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53"/>
      <c r="B511" s="5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53"/>
      <c r="B512" s="5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53"/>
      <c r="B513" s="5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53"/>
      <c r="B514" s="5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53"/>
      <c r="B515" s="5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53"/>
      <c r="B516" s="5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53"/>
      <c r="B517" s="5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53"/>
      <c r="B518" s="5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53"/>
      <c r="B519" s="5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53"/>
      <c r="B520" s="5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53"/>
      <c r="B521" s="5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53"/>
      <c r="B522" s="5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53"/>
      <c r="B523" s="5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53"/>
      <c r="B524" s="5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53"/>
      <c r="B525" s="5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53"/>
      <c r="B526" s="5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53"/>
      <c r="B527" s="5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53"/>
      <c r="B528" s="5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53"/>
      <c r="B529" s="5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53"/>
      <c r="B530" s="5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53"/>
      <c r="B531" s="5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53"/>
      <c r="B532" s="5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53"/>
      <c r="B533" s="5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53"/>
      <c r="B534" s="5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53"/>
      <c r="B535" s="5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53"/>
      <c r="B536" s="5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53"/>
      <c r="B537" s="5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53"/>
      <c r="B538" s="5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53"/>
      <c r="B539" s="5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53"/>
      <c r="B540" s="5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53"/>
      <c r="B541" s="5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53"/>
      <c r="B542" s="5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53"/>
      <c r="B543" s="5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53"/>
      <c r="B544" s="5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53"/>
      <c r="B545" s="5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53"/>
      <c r="B546" s="5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53"/>
      <c r="B547" s="5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53"/>
      <c r="B548" s="5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53"/>
      <c r="B549" s="5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53"/>
      <c r="B550" s="5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53"/>
      <c r="B551" s="5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53"/>
      <c r="B552" s="5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53"/>
      <c r="B553" s="5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53"/>
      <c r="B554" s="5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53"/>
      <c r="B555" s="5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53"/>
      <c r="B556" s="5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53"/>
      <c r="B557" s="5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53"/>
      <c r="B558" s="5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53"/>
      <c r="B559" s="5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53"/>
      <c r="B560" s="5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53"/>
      <c r="B561" s="5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53"/>
      <c r="B562" s="5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53"/>
      <c r="B563" s="5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53"/>
      <c r="B564" s="5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53"/>
      <c r="B565" s="5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53"/>
      <c r="B566" s="5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53"/>
      <c r="B567" s="5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53"/>
      <c r="B568" s="5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53"/>
      <c r="B569" s="5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53"/>
      <c r="B570" s="5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53"/>
      <c r="B571" s="5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53"/>
      <c r="B572" s="5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53"/>
      <c r="B573" s="5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53"/>
      <c r="B574" s="5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53"/>
      <c r="B575" s="5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53"/>
      <c r="B576" s="5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53"/>
      <c r="B577" s="5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53"/>
      <c r="B578" s="5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53"/>
      <c r="B579" s="5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53"/>
      <c r="B580" s="5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53"/>
      <c r="B581" s="5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53"/>
      <c r="B582" s="5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53"/>
      <c r="B583" s="5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53"/>
      <c r="B584" s="5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53"/>
      <c r="B585" s="5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53"/>
      <c r="B586" s="5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53"/>
      <c r="B587" s="5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53"/>
      <c r="B588" s="5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53"/>
      <c r="B589" s="5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53"/>
      <c r="B590" s="5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53"/>
      <c r="B591" s="5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53"/>
      <c r="B592" s="5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53"/>
      <c r="B593" s="5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53"/>
      <c r="B594" s="5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53"/>
      <c r="B595" s="5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53"/>
      <c r="B596" s="5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53"/>
      <c r="B597" s="5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53"/>
      <c r="B598" s="5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53"/>
      <c r="B599" s="5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53"/>
      <c r="B600" s="5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53"/>
      <c r="B601" s="5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53"/>
      <c r="B602" s="5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53"/>
      <c r="B603" s="5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53"/>
      <c r="B604" s="5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53"/>
      <c r="B605" s="5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53"/>
      <c r="B606" s="5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53"/>
      <c r="B607" s="5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53"/>
      <c r="B608" s="5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53"/>
      <c r="B609" s="5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53"/>
      <c r="B610" s="5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53"/>
      <c r="B611" s="5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53"/>
      <c r="B612" s="5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53"/>
      <c r="B613" s="5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53"/>
      <c r="B614" s="5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53"/>
      <c r="B615" s="5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53"/>
      <c r="B616" s="5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53"/>
      <c r="B617" s="5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53"/>
      <c r="B618" s="5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53"/>
      <c r="B619" s="5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53"/>
      <c r="B620" s="5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53"/>
      <c r="B621" s="5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53"/>
      <c r="B622" s="5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53"/>
      <c r="B623" s="5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53"/>
      <c r="B624" s="5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53"/>
      <c r="B625" s="5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53"/>
      <c r="B626" s="5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53"/>
      <c r="B627" s="5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53"/>
      <c r="B628" s="5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53"/>
      <c r="B629" s="5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53"/>
      <c r="B630" s="5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53"/>
      <c r="B631" s="5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53"/>
      <c r="B632" s="5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53"/>
      <c r="B633" s="5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53"/>
      <c r="B634" s="5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53"/>
      <c r="B635" s="5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53"/>
      <c r="B636" s="5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53"/>
      <c r="B637" s="5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53"/>
      <c r="B638" s="5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53"/>
      <c r="B639" s="5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53"/>
      <c r="B640" s="5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53"/>
      <c r="B641" s="5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53"/>
      <c r="B642" s="5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53"/>
      <c r="B643" s="5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53"/>
      <c r="B644" s="5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53"/>
      <c r="B645" s="5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53"/>
      <c r="B646" s="5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53"/>
      <c r="B647" s="5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53"/>
      <c r="B648" s="5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53"/>
      <c r="B649" s="5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53"/>
      <c r="B650" s="5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53"/>
      <c r="B651" s="5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53"/>
      <c r="B652" s="5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53"/>
      <c r="B653" s="5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53"/>
      <c r="B654" s="5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53"/>
      <c r="B655" s="5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53"/>
      <c r="B656" s="5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53"/>
      <c r="B657" s="5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53"/>
      <c r="B658" s="5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53"/>
      <c r="B659" s="5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53"/>
      <c r="B660" s="5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53"/>
      <c r="B661" s="5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53"/>
      <c r="B662" s="5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53"/>
      <c r="B663" s="5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53"/>
      <c r="B664" s="5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53"/>
      <c r="B665" s="5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53"/>
      <c r="B666" s="5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53"/>
      <c r="B667" s="5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53"/>
      <c r="B668" s="5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53"/>
      <c r="B669" s="5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53"/>
      <c r="B670" s="5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53"/>
      <c r="B671" s="5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53"/>
      <c r="B672" s="5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53"/>
      <c r="B673" s="5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53"/>
      <c r="B674" s="5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53"/>
      <c r="B675" s="5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53"/>
      <c r="B676" s="5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53"/>
      <c r="B677" s="5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53"/>
      <c r="B678" s="5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53"/>
      <c r="B679" s="5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53"/>
      <c r="B680" s="5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53"/>
      <c r="B681" s="5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53"/>
      <c r="B682" s="5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53"/>
      <c r="B683" s="5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53"/>
      <c r="B684" s="5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53"/>
      <c r="B685" s="5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53"/>
      <c r="B686" s="5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53"/>
      <c r="B687" s="5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53"/>
      <c r="B688" s="5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53"/>
      <c r="B689" s="5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53"/>
      <c r="B690" s="5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53"/>
      <c r="B691" s="5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53"/>
      <c r="B692" s="5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53"/>
      <c r="B693" s="5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53"/>
      <c r="B694" s="5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53"/>
      <c r="B695" s="5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53"/>
      <c r="B696" s="5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53"/>
      <c r="B697" s="5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53"/>
      <c r="B698" s="5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53"/>
      <c r="B699" s="5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53"/>
      <c r="B700" s="5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53"/>
      <c r="B701" s="5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53"/>
      <c r="B702" s="5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53"/>
      <c r="B703" s="5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53"/>
      <c r="B704" s="5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53"/>
      <c r="B705" s="5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53"/>
      <c r="B706" s="5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53"/>
      <c r="B707" s="5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53"/>
      <c r="B708" s="5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53"/>
      <c r="B709" s="5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53"/>
      <c r="B710" s="5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53"/>
      <c r="B711" s="5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53"/>
      <c r="B712" s="5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53"/>
      <c r="B713" s="5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53"/>
      <c r="B714" s="5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53"/>
      <c r="B715" s="5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53"/>
      <c r="B716" s="5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53"/>
      <c r="B717" s="5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53"/>
      <c r="B718" s="5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53"/>
      <c r="B719" s="5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53"/>
      <c r="B720" s="5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53"/>
      <c r="B721" s="5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53"/>
      <c r="B722" s="5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53"/>
      <c r="B723" s="5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53"/>
      <c r="B724" s="5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53"/>
      <c r="B725" s="5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53"/>
      <c r="B726" s="5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53"/>
      <c r="B727" s="5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53"/>
      <c r="B728" s="5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53"/>
      <c r="B729" s="5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53"/>
      <c r="B730" s="5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53"/>
      <c r="B731" s="5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53"/>
      <c r="B732" s="5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53"/>
      <c r="B733" s="5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53"/>
      <c r="B734" s="5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53"/>
      <c r="B735" s="5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53"/>
      <c r="B736" s="5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53"/>
      <c r="B737" s="5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53"/>
      <c r="B738" s="5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53"/>
      <c r="B739" s="5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53"/>
      <c r="B740" s="5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53"/>
      <c r="B741" s="5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53"/>
      <c r="B742" s="5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53"/>
      <c r="B743" s="5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53"/>
      <c r="B744" s="5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53"/>
      <c r="B745" s="5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53"/>
      <c r="B746" s="5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53"/>
      <c r="B747" s="5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53"/>
      <c r="B748" s="5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53"/>
      <c r="B749" s="5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53"/>
      <c r="B750" s="5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53"/>
      <c r="B751" s="5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53"/>
      <c r="B752" s="5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53"/>
      <c r="B753" s="5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53"/>
      <c r="B754" s="5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53"/>
      <c r="B755" s="5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53"/>
      <c r="B756" s="5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53"/>
      <c r="B757" s="5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53"/>
      <c r="B758" s="5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53"/>
      <c r="B759" s="5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53"/>
      <c r="B760" s="5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53"/>
      <c r="B761" s="5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53"/>
      <c r="B762" s="5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53"/>
      <c r="B763" s="5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53"/>
      <c r="B764" s="5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53"/>
      <c r="B765" s="5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53"/>
      <c r="B766" s="5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53"/>
      <c r="B767" s="5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53"/>
      <c r="B768" s="5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53"/>
      <c r="B769" s="5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53"/>
      <c r="B770" s="5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53"/>
      <c r="B771" s="5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53"/>
      <c r="B772" s="5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53"/>
      <c r="B773" s="5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53"/>
      <c r="B774" s="5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53"/>
      <c r="B775" s="5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53"/>
      <c r="B776" s="5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53"/>
      <c r="B777" s="5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53"/>
      <c r="B778" s="5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53"/>
      <c r="B779" s="5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53"/>
      <c r="B780" s="5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53"/>
      <c r="B781" s="5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53"/>
      <c r="B782" s="5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53"/>
      <c r="B783" s="5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53"/>
      <c r="B784" s="5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53"/>
      <c r="B785" s="5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53"/>
      <c r="B786" s="5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53"/>
      <c r="B787" s="5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53"/>
      <c r="B788" s="5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53"/>
      <c r="B789" s="5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53"/>
      <c r="B790" s="5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53"/>
      <c r="B791" s="5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53"/>
      <c r="B792" s="5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53"/>
      <c r="B793" s="5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53"/>
      <c r="B794" s="5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53"/>
      <c r="B795" s="5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53"/>
      <c r="B796" s="5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53"/>
      <c r="B797" s="5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53"/>
      <c r="B798" s="5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53"/>
      <c r="B799" s="5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53"/>
      <c r="B800" s="5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53"/>
      <c r="B801" s="5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53"/>
      <c r="B802" s="5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53"/>
      <c r="B803" s="5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53"/>
      <c r="B804" s="5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53"/>
      <c r="B805" s="5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53"/>
      <c r="B806" s="5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53"/>
      <c r="B807" s="5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53"/>
      <c r="B808" s="5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53"/>
      <c r="B809" s="5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53"/>
      <c r="B810" s="5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53"/>
      <c r="B811" s="5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53"/>
      <c r="B812" s="5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53"/>
      <c r="B813" s="5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53"/>
      <c r="B814" s="5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53"/>
      <c r="B815" s="5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53"/>
      <c r="B816" s="5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53"/>
      <c r="B817" s="5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53"/>
      <c r="B818" s="5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53"/>
      <c r="B819" s="5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53"/>
      <c r="B820" s="5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53"/>
      <c r="B821" s="5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53"/>
      <c r="B822" s="5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53"/>
      <c r="B823" s="5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53"/>
      <c r="B824" s="5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53"/>
      <c r="B825" s="5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53"/>
      <c r="B826" s="5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53"/>
      <c r="B827" s="5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53"/>
      <c r="B828" s="5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53"/>
      <c r="B829" s="5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53"/>
      <c r="B830" s="5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53"/>
      <c r="B831" s="5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53"/>
      <c r="B832" s="5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53"/>
      <c r="B833" s="5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53"/>
      <c r="B834" s="5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53"/>
      <c r="B835" s="5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53"/>
      <c r="B836" s="5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53"/>
      <c r="B837" s="5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53"/>
      <c r="B838" s="5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53"/>
      <c r="B839" s="5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53"/>
      <c r="B840" s="5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53"/>
      <c r="B841" s="5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53"/>
      <c r="B842" s="5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53"/>
      <c r="B843" s="5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53"/>
      <c r="B844" s="5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53"/>
      <c r="B845" s="5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53"/>
      <c r="B846" s="5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53"/>
      <c r="B847" s="5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53"/>
      <c r="B848" s="5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53"/>
      <c r="B849" s="5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53"/>
      <c r="B850" s="5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53"/>
      <c r="B851" s="5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53"/>
      <c r="B852" s="5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53"/>
      <c r="B853" s="5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53"/>
      <c r="B854" s="5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53"/>
      <c r="B855" s="5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53"/>
      <c r="B856" s="5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53"/>
      <c r="B857" s="5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53"/>
      <c r="B858" s="5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53"/>
      <c r="B859" s="5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53"/>
      <c r="B860" s="5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53"/>
      <c r="B861" s="5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53"/>
      <c r="B862" s="5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53"/>
      <c r="B863" s="5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53"/>
      <c r="B864" s="5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53"/>
      <c r="B865" s="5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53"/>
      <c r="B866" s="5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53"/>
      <c r="B867" s="5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53"/>
      <c r="B868" s="5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53"/>
      <c r="B869" s="5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53"/>
      <c r="B870" s="5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53"/>
      <c r="B871" s="5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53"/>
      <c r="B872" s="5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53"/>
      <c r="B873" s="5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53"/>
      <c r="B874" s="5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53"/>
      <c r="B875" s="5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53"/>
      <c r="B876" s="5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53"/>
      <c r="B877" s="5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53"/>
      <c r="B878" s="5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53"/>
      <c r="B879" s="5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53"/>
      <c r="B880" s="5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53"/>
      <c r="B881" s="5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53"/>
      <c r="B882" s="5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53"/>
      <c r="B883" s="5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53"/>
      <c r="B884" s="5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53"/>
      <c r="B885" s="5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53"/>
      <c r="B886" s="5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53"/>
      <c r="B887" s="5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53"/>
      <c r="B888" s="5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53"/>
      <c r="B889" s="5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53"/>
      <c r="B890" s="5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53"/>
      <c r="B891" s="5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53"/>
      <c r="B892" s="5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53"/>
      <c r="B893" s="5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53"/>
      <c r="B894" s="5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53"/>
      <c r="B895" s="5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53"/>
      <c r="B896" s="5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53"/>
      <c r="B897" s="5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53"/>
      <c r="B898" s="5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53"/>
      <c r="B899" s="5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53"/>
      <c r="B900" s="5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53"/>
      <c r="B901" s="5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53"/>
      <c r="B902" s="5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53"/>
      <c r="B903" s="5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53"/>
      <c r="B904" s="5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53"/>
      <c r="B905" s="5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53"/>
      <c r="B906" s="5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53"/>
      <c r="B907" s="5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53"/>
      <c r="B908" s="5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53"/>
      <c r="B909" s="5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53"/>
      <c r="B910" s="5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53"/>
      <c r="B911" s="5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53"/>
      <c r="B912" s="5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53"/>
      <c r="B913" s="5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53"/>
      <c r="B914" s="5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53"/>
      <c r="B915" s="5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53"/>
      <c r="B916" s="5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53"/>
      <c r="B917" s="5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53"/>
      <c r="B918" s="5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53"/>
      <c r="B919" s="5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53"/>
      <c r="B920" s="5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53"/>
      <c r="B921" s="5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53"/>
      <c r="B922" s="5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53"/>
      <c r="B923" s="5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53"/>
      <c r="B924" s="5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53"/>
      <c r="B925" s="5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53"/>
      <c r="B926" s="5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53"/>
      <c r="B927" s="5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53"/>
      <c r="B928" s="5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53"/>
      <c r="B929" s="5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53"/>
      <c r="B930" s="5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53"/>
      <c r="B931" s="5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53"/>
      <c r="B932" s="5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53"/>
      <c r="B933" s="5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53"/>
      <c r="B934" s="5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53"/>
      <c r="B935" s="5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53"/>
      <c r="B936" s="5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53"/>
      <c r="B937" s="5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53"/>
      <c r="B938" s="5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53"/>
      <c r="B939" s="5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53"/>
      <c r="B940" s="5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53"/>
      <c r="B941" s="5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53"/>
      <c r="B942" s="5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53"/>
      <c r="B943" s="5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53"/>
      <c r="B944" s="5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53"/>
      <c r="B945" s="5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53"/>
      <c r="B946" s="5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53"/>
      <c r="B947" s="5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53"/>
      <c r="B948" s="5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53"/>
      <c r="B949" s="5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53"/>
      <c r="B950" s="5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53"/>
      <c r="B951" s="5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53"/>
      <c r="B952" s="5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53"/>
      <c r="B953" s="5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53"/>
      <c r="B954" s="5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53"/>
      <c r="B955" s="5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53"/>
      <c r="B956" s="5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53"/>
      <c r="B957" s="5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53"/>
      <c r="B958" s="5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53"/>
      <c r="B959" s="5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53"/>
      <c r="B960" s="5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53"/>
      <c r="B961" s="5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53"/>
      <c r="B962" s="5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53"/>
      <c r="B963" s="5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53"/>
      <c r="B964" s="5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53"/>
      <c r="B965" s="5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53"/>
      <c r="B966" s="5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53"/>
      <c r="B967" s="5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53"/>
      <c r="B968" s="5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53"/>
      <c r="B969" s="5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53"/>
      <c r="B970" s="5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53"/>
      <c r="B971" s="5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53"/>
      <c r="B972" s="5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53"/>
      <c r="B973" s="5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53"/>
      <c r="B974" s="5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53"/>
      <c r="B975" s="5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53"/>
      <c r="B976" s="5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53"/>
      <c r="B977" s="5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53"/>
      <c r="B978" s="5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53"/>
      <c r="B979" s="5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53"/>
      <c r="B980" s="5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53"/>
      <c r="B981" s="5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53"/>
      <c r="B982" s="5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53"/>
      <c r="B983" s="5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53"/>
      <c r="B984" s="5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53"/>
      <c r="B985" s="5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53"/>
      <c r="B986" s="5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53"/>
      <c r="B987" s="5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53"/>
      <c r="B988" s="5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53"/>
      <c r="B989" s="5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53"/>
      <c r="B990" s="5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53"/>
      <c r="B991" s="5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53"/>
      <c r="B992" s="5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53"/>
      <c r="B993" s="5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53"/>
      <c r="B994" s="5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53"/>
      <c r="B995" s="5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645</v>
      </c>
      <c r="B1" t="s">
        <v>2</v>
      </c>
      <c r="C1" t="s">
        <v>646</v>
      </c>
      <c r="D1" t="s">
        <v>132</v>
      </c>
      <c r="E1" t="s">
        <v>133</v>
      </c>
      <c r="F1" t="s">
        <v>134</v>
      </c>
      <c r="G1" t="s">
        <v>135</v>
      </c>
      <c r="H1" t="s">
        <v>163</v>
      </c>
      <c r="I1" t="s">
        <v>798</v>
      </c>
      <c r="J1" t="s">
        <v>213</v>
      </c>
    </row>
    <row r="2" spans="1:10" x14ac:dyDescent="0.3">
      <c r="A2" t="s">
        <v>498</v>
      </c>
      <c r="B2" t="s">
        <v>68</v>
      </c>
      <c r="C2">
        <v>4</v>
      </c>
      <c r="D2">
        <v>0</v>
      </c>
      <c r="E2">
        <v>0</v>
      </c>
      <c r="F2">
        <v>1</v>
      </c>
      <c r="G2">
        <v>5</v>
      </c>
      <c r="H2" s="164">
        <v>1.1322142158979838</v>
      </c>
      <c r="I2">
        <v>5</v>
      </c>
      <c r="J2" t="s">
        <v>214</v>
      </c>
    </row>
    <row r="3" spans="1:10" x14ac:dyDescent="0.3">
      <c r="A3" t="s">
        <v>499</v>
      </c>
      <c r="B3" t="s">
        <v>68</v>
      </c>
      <c r="C3">
        <v>8</v>
      </c>
      <c r="D3">
        <v>0</v>
      </c>
      <c r="E3">
        <v>0</v>
      </c>
      <c r="F3">
        <v>0</v>
      </c>
      <c r="G3">
        <v>8</v>
      </c>
      <c r="H3" s="164">
        <v>1.0783903120951059</v>
      </c>
      <c r="I3">
        <v>8</v>
      </c>
      <c r="J3" t="s">
        <v>214</v>
      </c>
    </row>
    <row r="4" spans="1:10" x14ac:dyDescent="0.3">
      <c r="A4" t="s">
        <v>500</v>
      </c>
      <c r="B4" t="s">
        <v>68</v>
      </c>
      <c r="C4">
        <v>17</v>
      </c>
      <c r="D4">
        <v>0</v>
      </c>
      <c r="E4">
        <v>0</v>
      </c>
      <c r="F4">
        <v>3</v>
      </c>
      <c r="G4">
        <v>20</v>
      </c>
      <c r="H4" s="164">
        <v>1.1806423749232833</v>
      </c>
      <c r="I4">
        <v>20</v>
      </c>
      <c r="J4" t="s">
        <v>214</v>
      </c>
    </row>
    <row r="5" spans="1:10" x14ac:dyDescent="0.3">
      <c r="A5" t="s">
        <v>501</v>
      </c>
      <c r="B5" t="s">
        <v>68</v>
      </c>
      <c r="C5">
        <v>8084</v>
      </c>
      <c r="D5">
        <v>0</v>
      </c>
      <c r="E5">
        <v>0</v>
      </c>
      <c r="F5">
        <v>3011</v>
      </c>
      <c r="G5">
        <v>11095</v>
      </c>
      <c r="H5" s="164">
        <v>1.1337030891278157</v>
      </c>
      <c r="I5">
        <v>11095</v>
      </c>
      <c r="J5" t="s">
        <v>214</v>
      </c>
    </row>
    <row r="6" spans="1:10" x14ac:dyDescent="0.3">
      <c r="A6" t="s">
        <v>502</v>
      </c>
      <c r="B6" t="s">
        <v>68</v>
      </c>
      <c r="C6">
        <v>1904</v>
      </c>
      <c r="D6">
        <v>0</v>
      </c>
      <c r="E6">
        <v>0</v>
      </c>
      <c r="F6">
        <v>645</v>
      </c>
      <c r="G6">
        <v>2549</v>
      </c>
      <c r="H6" s="164">
        <v>1.1418180165026255</v>
      </c>
      <c r="I6">
        <v>2549</v>
      </c>
      <c r="J6" t="s">
        <v>214</v>
      </c>
    </row>
    <row r="7" spans="1:10" x14ac:dyDescent="0.3">
      <c r="A7" t="s">
        <v>503</v>
      </c>
      <c r="B7" t="s">
        <v>68</v>
      </c>
      <c r="C7">
        <v>74783</v>
      </c>
      <c r="D7">
        <v>0</v>
      </c>
      <c r="E7">
        <v>0</v>
      </c>
      <c r="F7">
        <v>13706</v>
      </c>
      <c r="G7">
        <v>88489</v>
      </c>
      <c r="H7" s="164">
        <v>1.0487804878048781</v>
      </c>
      <c r="I7">
        <v>88489</v>
      </c>
      <c r="J7" t="s">
        <v>214</v>
      </c>
    </row>
    <row r="8" spans="1:10" x14ac:dyDescent="0.3">
      <c r="A8" t="s">
        <v>504</v>
      </c>
      <c r="B8" t="s">
        <v>68</v>
      </c>
      <c r="C8">
        <v>1</v>
      </c>
      <c r="D8">
        <v>0</v>
      </c>
      <c r="E8">
        <v>0</v>
      </c>
      <c r="F8">
        <v>0</v>
      </c>
      <c r="G8">
        <v>1</v>
      </c>
      <c r="H8" s="164">
        <v>1.202986838815266</v>
      </c>
      <c r="I8">
        <v>1</v>
      </c>
      <c r="J8" t="s">
        <v>214</v>
      </c>
    </row>
    <row r="9" spans="1:10" x14ac:dyDescent="0.3">
      <c r="A9" t="s">
        <v>505</v>
      </c>
      <c r="B9" t="s">
        <v>73</v>
      </c>
      <c r="C9">
        <v>0</v>
      </c>
      <c r="D9">
        <v>0</v>
      </c>
      <c r="E9">
        <v>0</v>
      </c>
      <c r="F9">
        <v>0</v>
      </c>
      <c r="G9">
        <v>0</v>
      </c>
      <c r="H9" s="164">
        <v>1</v>
      </c>
      <c r="I9">
        <v>0</v>
      </c>
      <c r="J9" t="s">
        <v>215</v>
      </c>
    </row>
    <row r="10" spans="1:10" x14ac:dyDescent="0.3">
      <c r="A10" t="s">
        <v>506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4">
        <v>0.93014705882352944</v>
      </c>
      <c r="I10">
        <v>0</v>
      </c>
      <c r="J10" t="s">
        <v>215</v>
      </c>
    </row>
    <row r="11" spans="1:10" x14ac:dyDescent="0.3">
      <c r="A11" t="s">
        <v>507</v>
      </c>
      <c r="B11" t="s">
        <v>76</v>
      </c>
      <c r="C11">
        <v>0</v>
      </c>
      <c r="D11">
        <v>0</v>
      </c>
      <c r="E11">
        <v>0</v>
      </c>
      <c r="F11">
        <v>2</v>
      </c>
      <c r="G11">
        <v>2</v>
      </c>
      <c r="H11" s="164">
        <v>3.3103448275862069</v>
      </c>
      <c r="I11">
        <v>2</v>
      </c>
      <c r="J11" t="s">
        <v>216</v>
      </c>
    </row>
    <row r="12" spans="1:10" x14ac:dyDescent="0.3">
      <c r="A12" t="s">
        <v>508</v>
      </c>
      <c r="B12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 s="164">
        <v>0</v>
      </c>
      <c r="I12">
        <v>0</v>
      </c>
      <c r="J12" t="s">
        <v>216</v>
      </c>
    </row>
    <row r="13" spans="1:10" x14ac:dyDescent="0.3">
      <c r="A13" t="s">
        <v>509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4">
        <v>0</v>
      </c>
      <c r="I13">
        <v>0</v>
      </c>
      <c r="J13" t="s">
        <v>216</v>
      </c>
    </row>
    <row r="14" spans="1:10" x14ac:dyDescent="0.3">
      <c r="A14" t="s">
        <v>510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4">
        <v>0</v>
      </c>
      <c r="I14">
        <v>0</v>
      </c>
      <c r="J14" t="s">
        <v>216</v>
      </c>
    </row>
    <row r="15" spans="1:10" x14ac:dyDescent="0.3">
      <c r="A15" t="s">
        <v>911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4">
        <v>0</v>
      </c>
      <c r="I15">
        <v>0</v>
      </c>
      <c r="J15" t="s">
        <v>216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14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3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357</v>
      </c>
      <c r="B2" t="s">
        <v>57</v>
      </c>
      <c r="C2" t="s">
        <v>117</v>
      </c>
      <c r="D2" t="s">
        <v>314</v>
      </c>
      <c r="E2" t="s">
        <v>1262</v>
      </c>
      <c r="F2" s="15">
        <v>46241.564421296294</v>
      </c>
      <c r="G2" t="s">
        <v>474</v>
      </c>
      <c r="H2">
        <v>3</v>
      </c>
      <c r="I2" t="s">
        <v>1263</v>
      </c>
      <c r="J2" s="15">
        <v>46248.417361111111</v>
      </c>
      <c r="K2" s="15">
        <v>46254.490972222222</v>
      </c>
      <c r="L2" s="15"/>
      <c r="M2">
        <v>3</v>
      </c>
      <c r="O2" t="s">
        <v>204</v>
      </c>
      <c r="P2" t="s">
        <v>631</v>
      </c>
      <c r="S2" t="s">
        <v>377</v>
      </c>
      <c r="T2" t="s">
        <v>391</v>
      </c>
      <c r="U2" t="s">
        <v>296</v>
      </c>
      <c r="V2" t="s">
        <v>7</v>
      </c>
      <c r="W2" t="s">
        <v>7</v>
      </c>
      <c r="X2" t="s">
        <v>7</v>
      </c>
      <c r="AA2" t="s">
        <v>127</v>
      </c>
      <c r="AB2" t="s">
        <v>411</v>
      </c>
      <c r="AC2">
        <v>2940</v>
      </c>
      <c r="AD2" t="s">
        <v>236</v>
      </c>
      <c r="AE2">
        <v>1</v>
      </c>
      <c r="AF2">
        <v>78.66</v>
      </c>
    </row>
    <row r="3" spans="1:32" x14ac:dyDescent="0.3">
      <c r="A3" t="s">
        <v>357</v>
      </c>
      <c r="B3" t="s">
        <v>57</v>
      </c>
      <c r="C3" t="s">
        <v>117</v>
      </c>
      <c r="D3" t="s">
        <v>314</v>
      </c>
      <c r="E3" t="s">
        <v>1262</v>
      </c>
      <c r="F3" s="15">
        <v>46241.564421296294</v>
      </c>
      <c r="G3" t="s">
        <v>474</v>
      </c>
      <c r="H3">
        <v>26</v>
      </c>
      <c r="I3" t="s">
        <v>1263</v>
      </c>
      <c r="J3" s="15">
        <v>46248.417361111111</v>
      </c>
      <c r="K3" s="15">
        <v>46254.490972222222</v>
      </c>
      <c r="L3" s="15"/>
      <c r="M3">
        <v>26</v>
      </c>
      <c r="O3" t="s">
        <v>627</v>
      </c>
      <c r="S3" t="s">
        <v>377</v>
      </c>
      <c r="T3" t="s">
        <v>391</v>
      </c>
      <c r="U3" t="s">
        <v>296</v>
      </c>
      <c r="V3" t="s">
        <v>7</v>
      </c>
      <c r="W3" t="s">
        <v>7</v>
      </c>
      <c r="X3" t="s">
        <v>7</v>
      </c>
      <c r="AA3" t="s">
        <v>127</v>
      </c>
      <c r="AB3" t="s">
        <v>411</v>
      </c>
      <c r="AC3">
        <v>2940</v>
      </c>
      <c r="AD3" t="s">
        <v>236</v>
      </c>
      <c r="AE3">
        <v>2.6</v>
      </c>
    </row>
    <row r="4" spans="1:32" x14ac:dyDescent="0.3">
      <c r="A4" t="s">
        <v>357</v>
      </c>
      <c r="B4" t="s">
        <v>57</v>
      </c>
      <c r="C4" t="s">
        <v>117</v>
      </c>
      <c r="D4" t="s">
        <v>314</v>
      </c>
      <c r="E4" t="s">
        <v>1262</v>
      </c>
      <c r="F4" s="15">
        <v>46241.564421296294</v>
      </c>
      <c r="G4" t="s">
        <v>474</v>
      </c>
      <c r="H4">
        <v>6</v>
      </c>
      <c r="I4" t="s">
        <v>1263</v>
      </c>
      <c r="J4" s="15">
        <v>46248.417361111111</v>
      </c>
      <c r="K4" s="15">
        <v>46254.490972222222</v>
      </c>
      <c r="L4" s="15"/>
      <c r="M4">
        <v>6</v>
      </c>
      <c r="O4" t="s">
        <v>627</v>
      </c>
      <c r="S4" t="s">
        <v>377</v>
      </c>
      <c r="T4" t="s">
        <v>391</v>
      </c>
      <c r="U4" t="s">
        <v>296</v>
      </c>
      <c r="V4" t="s">
        <v>7</v>
      </c>
      <c r="W4" t="s">
        <v>7</v>
      </c>
      <c r="X4" t="s">
        <v>7</v>
      </c>
      <c r="AA4" t="s">
        <v>127</v>
      </c>
      <c r="AB4" t="s">
        <v>411</v>
      </c>
      <c r="AC4">
        <v>2940</v>
      </c>
      <c r="AD4" t="s">
        <v>236</v>
      </c>
      <c r="AE4">
        <v>1</v>
      </c>
    </row>
    <row r="5" spans="1:32" x14ac:dyDescent="0.3">
      <c r="A5" t="s">
        <v>357</v>
      </c>
      <c r="B5" t="s">
        <v>57</v>
      </c>
      <c r="C5" t="s">
        <v>117</v>
      </c>
      <c r="D5" t="s">
        <v>314</v>
      </c>
      <c r="E5" t="s">
        <v>1262</v>
      </c>
      <c r="F5" s="15">
        <v>46241.564421296294</v>
      </c>
      <c r="G5" t="s">
        <v>474</v>
      </c>
      <c r="H5">
        <v>7</v>
      </c>
      <c r="I5" t="s">
        <v>1263</v>
      </c>
      <c r="J5" s="15">
        <v>46248.417361111111</v>
      </c>
      <c r="K5" s="15">
        <v>46254.490972222222</v>
      </c>
      <c r="L5" s="15"/>
      <c r="M5">
        <v>7</v>
      </c>
      <c r="O5" t="s">
        <v>627</v>
      </c>
      <c r="S5" t="s">
        <v>377</v>
      </c>
      <c r="T5" t="s">
        <v>391</v>
      </c>
      <c r="U5" t="s">
        <v>296</v>
      </c>
      <c r="V5" t="s">
        <v>7</v>
      </c>
      <c r="W5" t="s">
        <v>7</v>
      </c>
      <c r="X5" t="s">
        <v>7</v>
      </c>
      <c r="AA5" t="s">
        <v>127</v>
      </c>
      <c r="AB5" t="s">
        <v>411</v>
      </c>
      <c r="AC5">
        <v>2940</v>
      </c>
      <c r="AD5" t="s">
        <v>236</v>
      </c>
      <c r="AE5">
        <v>1</v>
      </c>
    </row>
    <row r="6" spans="1:32" x14ac:dyDescent="0.3">
      <c r="A6" t="s">
        <v>357</v>
      </c>
      <c r="B6" t="s">
        <v>63</v>
      </c>
      <c r="C6" t="s">
        <v>95</v>
      </c>
      <c r="D6" t="s">
        <v>314</v>
      </c>
      <c r="E6" t="s">
        <v>1262</v>
      </c>
      <c r="F6" s="15">
        <v>46241.564421296294</v>
      </c>
      <c r="G6" t="s">
        <v>474</v>
      </c>
      <c r="H6">
        <v>6</v>
      </c>
      <c r="I6" t="s">
        <v>1263</v>
      </c>
      <c r="J6" s="15">
        <v>46248.417361111111</v>
      </c>
      <c r="K6" s="15">
        <v>46254.490972222222</v>
      </c>
      <c r="L6" s="15"/>
      <c r="M6">
        <v>6</v>
      </c>
      <c r="O6" t="s">
        <v>204</v>
      </c>
      <c r="P6" t="s">
        <v>631</v>
      </c>
      <c r="S6" t="s">
        <v>377</v>
      </c>
      <c r="T6" t="s">
        <v>391</v>
      </c>
      <c r="U6" t="s">
        <v>296</v>
      </c>
      <c r="V6" t="s">
        <v>7</v>
      </c>
      <c r="W6" t="s">
        <v>7</v>
      </c>
      <c r="X6" t="s">
        <v>7</v>
      </c>
      <c r="AA6" t="s">
        <v>96</v>
      </c>
      <c r="AB6" t="s">
        <v>411</v>
      </c>
      <c r="AC6">
        <v>2940</v>
      </c>
      <c r="AD6" t="s">
        <v>228</v>
      </c>
      <c r="AE6">
        <v>6</v>
      </c>
    </row>
    <row r="7" spans="1:32" x14ac:dyDescent="0.3">
      <c r="A7" t="s">
        <v>357</v>
      </c>
      <c r="B7" t="s">
        <v>63</v>
      </c>
      <c r="C7" t="s">
        <v>95</v>
      </c>
      <c r="D7" t="s">
        <v>314</v>
      </c>
      <c r="E7" t="s">
        <v>1262</v>
      </c>
      <c r="F7" s="15">
        <v>46241.564421296294</v>
      </c>
      <c r="G7" t="s">
        <v>474</v>
      </c>
      <c r="H7">
        <v>26</v>
      </c>
      <c r="I7" t="s">
        <v>1263</v>
      </c>
      <c r="J7" s="15">
        <v>46248.417361111111</v>
      </c>
      <c r="K7" s="15">
        <v>46254.490972222222</v>
      </c>
      <c r="L7" s="15"/>
      <c r="M7">
        <v>26</v>
      </c>
      <c r="O7" t="s">
        <v>627</v>
      </c>
      <c r="S7" t="s">
        <v>377</v>
      </c>
      <c r="T7" t="s">
        <v>391</v>
      </c>
      <c r="U7" t="s">
        <v>296</v>
      </c>
      <c r="V7" t="s">
        <v>7</v>
      </c>
      <c r="W7" t="s">
        <v>7</v>
      </c>
      <c r="X7" t="s">
        <v>7</v>
      </c>
      <c r="AA7" t="s">
        <v>96</v>
      </c>
      <c r="AB7" t="s">
        <v>411</v>
      </c>
      <c r="AC7">
        <v>2940</v>
      </c>
      <c r="AD7" t="s">
        <v>228</v>
      </c>
      <c r="AE7">
        <v>26</v>
      </c>
    </row>
    <row r="8" spans="1:32" x14ac:dyDescent="0.3">
      <c r="A8" t="s">
        <v>357</v>
      </c>
      <c r="B8" t="s">
        <v>63</v>
      </c>
      <c r="C8" t="s">
        <v>95</v>
      </c>
      <c r="D8" t="s">
        <v>314</v>
      </c>
      <c r="E8" t="s">
        <v>1262</v>
      </c>
      <c r="F8" s="15">
        <v>46241.564421296294</v>
      </c>
      <c r="G8" t="s">
        <v>474</v>
      </c>
      <c r="H8">
        <v>1</v>
      </c>
      <c r="I8" t="s">
        <v>1263</v>
      </c>
      <c r="J8" s="15">
        <v>46248.417361111111</v>
      </c>
      <c r="K8" s="15">
        <v>46254.490972222222</v>
      </c>
      <c r="L8" s="15"/>
      <c r="M8">
        <v>1</v>
      </c>
      <c r="O8" t="s">
        <v>627</v>
      </c>
      <c r="S8" t="s">
        <v>377</v>
      </c>
      <c r="T8" t="s">
        <v>391</v>
      </c>
      <c r="U8" t="s">
        <v>296</v>
      </c>
      <c r="V8" t="s">
        <v>7</v>
      </c>
      <c r="W8" t="s">
        <v>7</v>
      </c>
      <c r="X8" t="s">
        <v>7</v>
      </c>
      <c r="AA8" t="s">
        <v>96</v>
      </c>
      <c r="AB8" t="s">
        <v>411</v>
      </c>
      <c r="AC8">
        <v>2940</v>
      </c>
      <c r="AD8" t="s">
        <v>228</v>
      </c>
      <c r="AE8">
        <v>1</v>
      </c>
    </row>
    <row r="9" spans="1:32" x14ac:dyDescent="0.3">
      <c r="A9" t="s">
        <v>357</v>
      </c>
      <c r="B9" t="s">
        <v>63</v>
      </c>
      <c r="C9" t="s">
        <v>95</v>
      </c>
      <c r="D9" t="s">
        <v>314</v>
      </c>
      <c r="E9" t="s">
        <v>1262</v>
      </c>
      <c r="F9" s="15">
        <v>46241.564421296294</v>
      </c>
      <c r="G9" t="s">
        <v>474</v>
      </c>
      <c r="H9">
        <v>32</v>
      </c>
      <c r="I9" t="s">
        <v>1263</v>
      </c>
      <c r="J9" s="15">
        <v>46248.417361111111</v>
      </c>
      <c r="K9" s="15">
        <v>46254.490972222222</v>
      </c>
      <c r="L9" s="15"/>
      <c r="M9">
        <v>32</v>
      </c>
      <c r="O9" t="s">
        <v>627</v>
      </c>
      <c r="S9" t="s">
        <v>377</v>
      </c>
      <c r="T9" t="s">
        <v>391</v>
      </c>
      <c r="U9" t="s">
        <v>296</v>
      </c>
      <c r="V9" t="s">
        <v>7</v>
      </c>
      <c r="W9" t="s">
        <v>7</v>
      </c>
      <c r="X9" t="s">
        <v>7</v>
      </c>
      <c r="AA9" t="s">
        <v>96</v>
      </c>
      <c r="AB9" t="s">
        <v>411</v>
      </c>
      <c r="AC9">
        <v>2940</v>
      </c>
      <c r="AD9" t="s">
        <v>228</v>
      </c>
      <c r="AE9">
        <v>32</v>
      </c>
    </row>
    <row r="10" spans="1:32" x14ac:dyDescent="0.3">
      <c r="A10" t="s">
        <v>357</v>
      </c>
      <c r="B10" t="s">
        <v>63</v>
      </c>
      <c r="C10" t="s">
        <v>95</v>
      </c>
      <c r="D10" t="s">
        <v>314</v>
      </c>
      <c r="E10" t="s">
        <v>1262</v>
      </c>
      <c r="F10" s="15">
        <v>46241.564421296294</v>
      </c>
      <c r="G10" t="s">
        <v>474</v>
      </c>
      <c r="H10">
        <v>25</v>
      </c>
      <c r="I10" t="s">
        <v>1263</v>
      </c>
      <c r="J10" s="15">
        <v>46248.417361111111</v>
      </c>
      <c r="K10" s="15">
        <v>46254.490972222222</v>
      </c>
      <c r="L10" s="15"/>
      <c r="M10">
        <v>25</v>
      </c>
      <c r="O10" t="s">
        <v>627</v>
      </c>
      <c r="S10" t="s">
        <v>377</v>
      </c>
      <c r="T10" t="s">
        <v>391</v>
      </c>
      <c r="U10" t="s">
        <v>296</v>
      </c>
      <c r="V10" t="s">
        <v>7</v>
      </c>
      <c r="W10" t="s">
        <v>7</v>
      </c>
      <c r="X10" t="s">
        <v>7</v>
      </c>
      <c r="AA10" t="s">
        <v>96</v>
      </c>
      <c r="AB10" t="s">
        <v>411</v>
      </c>
      <c r="AC10">
        <v>2940</v>
      </c>
      <c r="AD10" t="s">
        <v>228</v>
      </c>
      <c r="AE10">
        <v>25</v>
      </c>
    </row>
    <row r="11" spans="1:32" x14ac:dyDescent="0.3">
      <c r="A11" t="s">
        <v>357</v>
      </c>
      <c r="B11" t="s">
        <v>63</v>
      </c>
      <c r="C11" t="s">
        <v>95</v>
      </c>
      <c r="D11" t="s">
        <v>314</v>
      </c>
      <c r="E11" t="s">
        <v>1262</v>
      </c>
      <c r="F11" s="15">
        <v>46241.564421296294</v>
      </c>
      <c r="G11" t="s">
        <v>474</v>
      </c>
      <c r="H11">
        <v>3</v>
      </c>
      <c r="I11" t="s">
        <v>1263</v>
      </c>
      <c r="J11" s="15">
        <v>46248.417361111111</v>
      </c>
      <c r="K11" s="15">
        <v>46254.490972222222</v>
      </c>
      <c r="L11" s="15"/>
      <c r="M11">
        <v>3</v>
      </c>
      <c r="O11" t="s">
        <v>627</v>
      </c>
      <c r="S11" t="s">
        <v>377</v>
      </c>
      <c r="T11" t="s">
        <v>391</v>
      </c>
      <c r="U11" t="s">
        <v>296</v>
      </c>
      <c r="V11" t="s">
        <v>7</v>
      </c>
      <c r="W11" t="s">
        <v>7</v>
      </c>
      <c r="X11" t="s">
        <v>7</v>
      </c>
      <c r="AA11" t="s">
        <v>96</v>
      </c>
      <c r="AB11" t="s">
        <v>411</v>
      </c>
      <c r="AC11">
        <v>2940</v>
      </c>
      <c r="AD11" t="s">
        <v>228</v>
      </c>
      <c r="AE11">
        <v>3</v>
      </c>
    </row>
    <row r="12" spans="1:32" x14ac:dyDescent="0.3">
      <c r="A12" t="s">
        <v>357</v>
      </c>
      <c r="B12" t="s">
        <v>63</v>
      </c>
      <c r="C12" t="s">
        <v>95</v>
      </c>
      <c r="D12" t="s">
        <v>314</v>
      </c>
      <c r="E12" t="s">
        <v>1262</v>
      </c>
      <c r="F12" s="15">
        <v>46241.564421296294</v>
      </c>
      <c r="G12" t="s">
        <v>474</v>
      </c>
      <c r="H12">
        <v>2</v>
      </c>
      <c r="I12" t="s">
        <v>1263</v>
      </c>
      <c r="J12" s="15">
        <v>46248.417361111111</v>
      </c>
      <c r="K12" s="15">
        <v>46254.490972222222</v>
      </c>
      <c r="L12" s="15"/>
      <c r="M12">
        <v>2</v>
      </c>
      <c r="O12" t="s">
        <v>627</v>
      </c>
      <c r="S12" t="s">
        <v>377</v>
      </c>
      <c r="T12" t="s">
        <v>391</v>
      </c>
      <c r="U12" t="s">
        <v>296</v>
      </c>
      <c r="V12" t="s">
        <v>7</v>
      </c>
      <c r="W12" t="s">
        <v>7</v>
      </c>
      <c r="X12" t="s">
        <v>7</v>
      </c>
      <c r="AA12" t="s">
        <v>96</v>
      </c>
      <c r="AB12" t="s">
        <v>411</v>
      </c>
      <c r="AC12">
        <v>2940</v>
      </c>
      <c r="AD12" t="s">
        <v>228</v>
      </c>
      <c r="AE12">
        <v>2</v>
      </c>
    </row>
    <row r="13" spans="1:32" x14ac:dyDescent="0.3">
      <c r="A13" t="s">
        <v>357</v>
      </c>
      <c r="B13" t="s">
        <v>63</v>
      </c>
      <c r="C13" t="s">
        <v>95</v>
      </c>
      <c r="D13" t="s">
        <v>314</v>
      </c>
      <c r="E13" t="s">
        <v>1262</v>
      </c>
      <c r="F13" s="15">
        <v>46241.564421296294</v>
      </c>
      <c r="G13" t="s">
        <v>474</v>
      </c>
      <c r="H13">
        <v>12</v>
      </c>
      <c r="I13" t="s">
        <v>1263</v>
      </c>
      <c r="J13" s="15">
        <v>46248.417361111111</v>
      </c>
      <c r="K13" s="15">
        <v>46254.490972222222</v>
      </c>
      <c r="L13" s="15"/>
      <c r="M13">
        <v>12</v>
      </c>
      <c r="O13" t="s">
        <v>627</v>
      </c>
      <c r="S13" t="s">
        <v>377</v>
      </c>
      <c r="T13" t="s">
        <v>391</v>
      </c>
      <c r="U13" t="s">
        <v>296</v>
      </c>
      <c r="V13" t="s">
        <v>7</v>
      </c>
      <c r="W13" t="s">
        <v>7</v>
      </c>
      <c r="X13" t="s">
        <v>7</v>
      </c>
      <c r="AA13" t="s">
        <v>96</v>
      </c>
      <c r="AB13" t="s">
        <v>411</v>
      </c>
      <c r="AC13">
        <v>2940</v>
      </c>
      <c r="AD13" t="s">
        <v>228</v>
      </c>
      <c r="AE13">
        <v>12</v>
      </c>
    </row>
    <row r="14" spans="1:32" x14ac:dyDescent="0.3">
      <c r="A14" t="s">
        <v>357</v>
      </c>
      <c r="B14" t="s">
        <v>57</v>
      </c>
      <c r="C14" t="s">
        <v>117</v>
      </c>
      <c r="D14" t="s">
        <v>314</v>
      </c>
      <c r="E14" t="s">
        <v>1262</v>
      </c>
      <c r="F14" s="15">
        <v>46241.564421296294</v>
      </c>
      <c r="G14" t="s">
        <v>474</v>
      </c>
      <c r="H14">
        <v>3</v>
      </c>
      <c r="I14" t="s">
        <v>1264</v>
      </c>
      <c r="J14" s="15">
        <v>46245.577777777777</v>
      </c>
      <c r="K14" s="15">
        <v>46253.505555555559</v>
      </c>
      <c r="L14" s="15"/>
      <c r="M14">
        <v>3</v>
      </c>
      <c r="O14" t="s">
        <v>204</v>
      </c>
      <c r="P14" t="s">
        <v>631</v>
      </c>
      <c r="S14" t="s">
        <v>377</v>
      </c>
      <c r="T14" t="s">
        <v>391</v>
      </c>
      <c r="U14" t="s">
        <v>296</v>
      </c>
      <c r="V14" t="s">
        <v>7</v>
      </c>
      <c r="W14" t="s">
        <v>7</v>
      </c>
      <c r="X14" t="s">
        <v>7</v>
      </c>
      <c r="AA14" t="s">
        <v>127</v>
      </c>
      <c r="AB14" t="s">
        <v>411</v>
      </c>
      <c r="AC14">
        <v>2940</v>
      </c>
      <c r="AD14" t="s">
        <v>236</v>
      </c>
      <c r="AE14">
        <v>1</v>
      </c>
      <c r="AF14">
        <v>195.69</v>
      </c>
    </row>
    <row r="15" spans="1:32" x14ac:dyDescent="0.3">
      <c r="A15" t="s">
        <v>357</v>
      </c>
      <c r="B15" t="s">
        <v>57</v>
      </c>
      <c r="C15" t="s">
        <v>117</v>
      </c>
      <c r="D15" t="s">
        <v>314</v>
      </c>
      <c r="E15" t="s">
        <v>1262</v>
      </c>
      <c r="F15" s="15">
        <v>46241.564421296294</v>
      </c>
      <c r="G15" t="s">
        <v>474</v>
      </c>
      <c r="H15">
        <v>5</v>
      </c>
      <c r="I15" t="s">
        <v>1264</v>
      </c>
      <c r="J15" s="15">
        <v>46245.577777777777</v>
      </c>
      <c r="K15" s="15">
        <v>46253.505555555559</v>
      </c>
      <c r="L15" s="15"/>
      <c r="M15">
        <v>5</v>
      </c>
      <c r="O15" t="s">
        <v>627</v>
      </c>
      <c r="S15" t="s">
        <v>377</v>
      </c>
      <c r="T15" t="s">
        <v>391</v>
      </c>
      <c r="U15" t="s">
        <v>296</v>
      </c>
      <c r="V15" t="s">
        <v>7</v>
      </c>
      <c r="W15" t="s">
        <v>7</v>
      </c>
      <c r="X15" t="s">
        <v>7</v>
      </c>
      <c r="AA15" t="s">
        <v>127</v>
      </c>
      <c r="AB15" t="s">
        <v>411</v>
      </c>
      <c r="AC15">
        <v>2940</v>
      </c>
      <c r="AD15" t="s">
        <v>236</v>
      </c>
      <c r="AE15">
        <v>1</v>
      </c>
    </row>
    <row r="16" spans="1:32" x14ac:dyDescent="0.3">
      <c r="A16" t="s">
        <v>357</v>
      </c>
      <c r="B16" t="s">
        <v>63</v>
      </c>
      <c r="C16" t="s">
        <v>95</v>
      </c>
      <c r="D16" t="s">
        <v>314</v>
      </c>
      <c r="E16" t="s">
        <v>1262</v>
      </c>
      <c r="F16" s="15">
        <v>46241.564421296294</v>
      </c>
      <c r="G16" t="s">
        <v>474</v>
      </c>
      <c r="H16">
        <v>3</v>
      </c>
      <c r="I16" t="s">
        <v>1264</v>
      </c>
      <c r="J16" s="15">
        <v>46245.577777777777</v>
      </c>
      <c r="K16" s="15">
        <v>46253.505555555559</v>
      </c>
      <c r="L16" s="15"/>
      <c r="M16">
        <v>3</v>
      </c>
      <c r="O16" t="s">
        <v>204</v>
      </c>
      <c r="P16" t="s">
        <v>631</v>
      </c>
      <c r="S16" t="s">
        <v>377</v>
      </c>
      <c r="T16" t="s">
        <v>391</v>
      </c>
      <c r="U16" t="s">
        <v>296</v>
      </c>
      <c r="V16" t="s">
        <v>7</v>
      </c>
      <c r="W16" t="s">
        <v>7</v>
      </c>
      <c r="X16" t="s">
        <v>7</v>
      </c>
      <c r="AA16" t="s">
        <v>96</v>
      </c>
      <c r="AB16" t="s">
        <v>411</v>
      </c>
      <c r="AC16">
        <v>2940</v>
      </c>
      <c r="AD16" t="s">
        <v>228</v>
      </c>
      <c r="AE16">
        <v>3</v>
      </c>
    </row>
    <row r="17" spans="1:31" x14ac:dyDescent="0.3">
      <c r="A17" t="s">
        <v>357</v>
      </c>
      <c r="B17" t="s">
        <v>63</v>
      </c>
      <c r="C17" t="s">
        <v>95</v>
      </c>
      <c r="D17" t="s">
        <v>314</v>
      </c>
      <c r="E17" t="s">
        <v>1262</v>
      </c>
      <c r="F17" s="15">
        <v>46241.564421296294</v>
      </c>
      <c r="G17" t="s">
        <v>474</v>
      </c>
      <c r="H17">
        <v>9</v>
      </c>
      <c r="I17" t="s">
        <v>1264</v>
      </c>
      <c r="J17" s="15">
        <v>46245.577777777777</v>
      </c>
      <c r="K17" s="15">
        <v>46253.505555555559</v>
      </c>
      <c r="L17" s="15"/>
      <c r="M17">
        <v>9</v>
      </c>
      <c r="O17" t="s">
        <v>627</v>
      </c>
      <c r="S17" t="s">
        <v>377</v>
      </c>
      <c r="T17" t="s">
        <v>391</v>
      </c>
      <c r="U17" t="s">
        <v>296</v>
      </c>
      <c r="V17" t="s">
        <v>7</v>
      </c>
      <c r="W17" t="s">
        <v>7</v>
      </c>
      <c r="X17" t="s">
        <v>7</v>
      </c>
      <c r="AA17" t="s">
        <v>96</v>
      </c>
      <c r="AB17" t="s">
        <v>411</v>
      </c>
      <c r="AC17">
        <v>2940</v>
      </c>
      <c r="AD17" t="s">
        <v>228</v>
      </c>
      <c r="AE17">
        <v>9</v>
      </c>
    </row>
    <row r="18" spans="1:31" x14ac:dyDescent="0.3">
      <c r="A18" t="s">
        <v>357</v>
      </c>
      <c r="B18" t="s">
        <v>63</v>
      </c>
      <c r="C18" t="s">
        <v>95</v>
      </c>
      <c r="D18" t="s">
        <v>314</v>
      </c>
      <c r="E18" t="s">
        <v>1262</v>
      </c>
      <c r="F18" s="15">
        <v>46241.564421296294</v>
      </c>
      <c r="G18" t="s">
        <v>474</v>
      </c>
      <c r="H18">
        <v>5</v>
      </c>
      <c r="I18" t="s">
        <v>1264</v>
      </c>
      <c r="J18" s="15">
        <v>46245.577777777777</v>
      </c>
      <c r="K18" s="15">
        <v>46253.505555555559</v>
      </c>
      <c r="L18" s="15"/>
      <c r="M18">
        <v>5</v>
      </c>
      <c r="O18" t="s">
        <v>627</v>
      </c>
      <c r="S18" t="s">
        <v>377</v>
      </c>
      <c r="T18" t="s">
        <v>391</v>
      </c>
      <c r="U18" t="s">
        <v>296</v>
      </c>
      <c r="V18" t="s">
        <v>7</v>
      </c>
      <c r="W18" t="s">
        <v>7</v>
      </c>
      <c r="X18" t="s">
        <v>7</v>
      </c>
      <c r="AA18" t="s">
        <v>96</v>
      </c>
      <c r="AB18" t="s">
        <v>411</v>
      </c>
      <c r="AC18">
        <v>2940</v>
      </c>
      <c r="AD18" t="s">
        <v>228</v>
      </c>
      <c r="AE18">
        <v>5</v>
      </c>
    </row>
    <row r="19" spans="1:31" x14ac:dyDescent="0.3">
      <c r="A19" t="s">
        <v>357</v>
      </c>
      <c r="B19" t="s">
        <v>282</v>
      </c>
      <c r="C19" t="s">
        <v>200</v>
      </c>
      <c r="D19" t="s">
        <v>314</v>
      </c>
      <c r="E19" t="s">
        <v>1262</v>
      </c>
      <c r="F19" s="15">
        <v>46241.564421296294</v>
      </c>
      <c r="G19" t="s">
        <v>474</v>
      </c>
      <c r="H19">
        <v>26</v>
      </c>
      <c r="I19" t="s">
        <v>1263</v>
      </c>
      <c r="J19" s="15">
        <v>46248.417361111111</v>
      </c>
      <c r="K19" s="15">
        <v>46254.490972222222</v>
      </c>
      <c r="L19" s="15"/>
      <c r="M19">
        <v>26</v>
      </c>
      <c r="O19" t="s">
        <v>204</v>
      </c>
      <c r="P19" t="s">
        <v>630</v>
      </c>
      <c r="S19" t="s">
        <v>377</v>
      </c>
      <c r="T19" t="s">
        <v>391</v>
      </c>
      <c r="U19" t="s">
        <v>296</v>
      </c>
      <c r="V19" t="s">
        <v>7</v>
      </c>
      <c r="W19" t="s">
        <v>7</v>
      </c>
      <c r="X19" t="s">
        <v>7</v>
      </c>
      <c r="Z19">
        <v>16</v>
      </c>
      <c r="AA19" t="s">
        <v>122</v>
      </c>
      <c r="AB19" t="s">
        <v>411</v>
      </c>
      <c r="AC19">
        <v>2940</v>
      </c>
      <c r="AD19" t="s">
        <v>235</v>
      </c>
      <c r="AE19">
        <v>416</v>
      </c>
    </row>
    <row r="20" spans="1:31" x14ac:dyDescent="0.3">
      <c r="A20" t="s">
        <v>357</v>
      </c>
      <c r="B20" t="s">
        <v>282</v>
      </c>
      <c r="C20" t="s">
        <v>200</v>
      </c>
      <c r="D20" t="s">
        <v>314</v>
      </c>
      <c r="E20" t="s">
        <v>1262</v>
      </c>
      <c r="F20" s="15">
        <v>46241.564421296294</v>
      </c>
      <c r="G20" t="s">
        <v>474</v>
      </c>
      <c r="H20">
        <v>3</v>
      </c>
      <c r="I20" t="s">
        <v>1263</v>
      </c>
      <c r="J20" s="15">
        <v>46248.417361111111</v>
      </c>
      <c r="K20" s="15">
        <v>46254.490972222222</v>
      </c>
      <c r="L20" s="15"/>
      <c r="M20">
        <v>3</v>
      </c>
      <c r="O20" t="s">
        <v>627</v>
      </c>
      <c r="S20" t="s">
        <v>377</v>
      </c>
      <c r="T20" t="s">
        <v>391</v>
      </c>
      <c r="U20" t="s">
        <v>296</v>
      </c>
      <c r="V20" t="s">
        <v>7</v>
      </c>
      <c r="W20" t="s">
        <v>7</v>
      </c>
      <c r="X20" t="s">
        <v>7</v>
      </c>
      <c r="Z20">
        <v>16</v>
      </c>
      <c r="AA20" t="s">
        <v>122</v>
      </c>
      <c r="AB20" t="s">
        <v>411</v>
      </c>
      <c r="AC20">
        <v>2940</v>
      </c>
      <c r="AD20" t="s">
        <v>235</v>
      </c>
      <c r="AE20">
        <v>48</v>
      </c>
    </row>
    <row r="21" spans="1:31" x14ac:dyDescent="0.3">
      <c r="A21" t="s">
        <v>357</v>
      </c>
      <c r="B21" t="s">
        <v>282</v>
      </c>
      <c r="C21" t="s">
        <v>200</v>
      </c>
      <c r="D21" t="s">
        <v>314</v>
      </c>
      <c r="E21" t="s">
        <v>1262</v>
      </c>
      <c r="F21" s="15">
        <v>46241.564421296294</v>
      </c>
      <c r="G21" t="s">
        <v>474</v>
      </c>
      <c r="H21">
        <v>6</v>
      </c>
      <c r="I21" t="s">
        <v>1263</v>
      </c>
      <c r="J21" s="15">
        <v>46248.417361111111</v>
      </c>
      <c r="K21" s="15">
        <v>46254.490972222222</v>
      </c>
      <c r="L21" s="15"/>
      <c r="M21">
        <v>6</v>
      </c>
      <c r="O21" t="s">
        <v>627</v>
      </c>
      <c r="S21" t="s">
        <v>377</v>
      </c>
      <c r="T21" t="s">
        <v>391</v>
      </c>
      <c r="U21" t="s">
        <v>296</v>
      </c>
      <c r="V21" t="s">
        <v>7</v>
      </c>
      <c r="W21" t="s">
        <v>7</v>
      </c>
      <c r="X21" t="s">
        <v>7</v>
      </c>
      <c r="Z21">
        <v>16</v>
      </c>
      <c r="AA21" t="s">
        <v>122</v>
      </c>
      <c r="AB21" t="s">
        <v>411</v>
      </c>
      <c r="AC21">
        <v>2940</v>
      </c>
      <c r="AD21" t="s">
        <v>235</v>
      </c>
      <c r="AE21">
        <v>96</v>
      </c>
    </row>
    <row r="22" spans="1:31" x14ac:dyDescent="0.3">
      <c r="A22" t="s">
        <v>357</v>
      </c>
      <c r="B22" t="s">
        <v>282</v>
      </c>
      <c r="C22" t="s">
        <v>200</v>
      </c>
      <c r="D22" t="s">
        <v>314</v>
      </c>
      <c r="E22" t="s">
        <v>1262</v>
      </c>
      <c r="F22" s="15">
        <v>46241.564421296294</v>
      </c>
      <c r="G22" t="s">
        <v>474</v>
      </c>
      <c r="H22">
        <v>7</v>
      </c>
      <c r="I22" t="s">
        <v>1263</v>
      </c>
      <c r="J22" s="15">
        <v>46248.417361111111</v>
      </c>
      <c r="K22" s="15">
        <v>46254.490972222222</v>
      </c>
      <c r="L22" s="15"/>
      <c r="M22">
        <v>7</v>
      </c>
      <c r="O22" t="s">
        <v>627</v>
      </c>
      <c r="S22" t="s">
        <v>377</v>
      </c>
      <c r="T22" t="s">
        <v>391</v>
      </c>
      <c r="U22" t="s">
        <v>296</v>
      </c>
      <c r="V22" t="s">
        <v>7</v>
      </c>
      <c r="W22" t="s">
        <v>7</v>
      </c>
      <c r="X22" t="s">
        <v>7</v>
      </c>
      <c r="Z22">
        <v>16</v>
      </c>
      <c r="AA22" t="s">
        <v>122</v>
      </c>
      <c r="AB22" t="s">
        <v>411</v>
      </c>
      <c r="AC22">
        <v>2940</v>
      </c>
      <c r="AD22" t="s">
        <v>235</v>
      </c>
      <c r="AE22">
        <v>112</v>
      </c>
    </row>
    <row r="23" spans="1:31" x14ac:dyDescent="0.3">
      <c r="A23" t="s">
        <v>357</v>
      </c>
      <c r="B23" t="s">
        <v>63</v>
      </c>
      <c r="C23" t="s">
        <v>95</v>
      </c>
      <c r="D23" t="s">
        <v>314</v>
      </c>
      <c r="E23" t="s">
        <v>1262</v>
      </c>
      <c r="F23" s="15">
        <v>46241.564421296294</v>
      </c>
      <c r="G23" t="s">
        <v>474</v>
      </c>
      <c r="H23">
        <v>7</v>
      </c>
      <c r="I23" t="s">
        <v>1265</v>
      </c>
      <c r="J23" s="15">
        <v>46245.47152777778</v>
      </c>
      <c r="K23" s="15">
        <v>46253.505555555559</v>
      </c>
      <c r="L23" s="15"/>
      <c r="M23">
        <v>7</v>
      </c>
      <c r="O23" t="s">
        <v>204</v>
      </c>
      <c r="P23" t="s">
        <v>631</v>
      </c>
      <c r="S23" t="s">
        <v>377</v>
      </c>
      <c r="T23" t="s">
        <v>391</v>
      </c>
      <c r="U23" t="s">
        <v>296</v>
      </c>
      <c r="V23" t="s">
        <v>7</v>
      </c>
      <c r="W23" t="s">
        <v>7</v>
      </c>
      <c r="X23" t="s">
        <v>7</v>
      </c>
      <c r="AA23" t="s">
        <v>96</v>
      </c>
      <c r="AB23" t="s">
        <v>411</v>
      </c>
      <c r="AC23">
        <v>2940</v>
      </c>
      <c r="AD23" t="s">
        <v>228</v>
      </c>
      <c r="AE23">
        <v>7</v>
      </c>
    </row>
    <row r="24" spans="1:31" x14ac:dyDescent="0.3">
      <c r="A24" t="s">
        <v>357</v>
      </c>
      <c r="B24" t="s">
        <v>282</v>
      </c>
      <c r="C24" t="s">
        <v>200</v>
      </c>
      <c r="D24" t="s">
        <v>314</v>
      </c>
      <c r="E24" t="s">
        <v>1262</v>
      </c>
      <c r="F24" s="15">
        <v>46241.564421296294</v>
      </c>
      <c r="G24" t="s">
        <v>474</v>
      </c>
      <c r="H24">
        <v>30</v>
      </c>
      <c r="I24" t="s">
        <v>1265</v>
      </c>
      <c r="J24" s="15">
        <v>46245.47152777778</v>
      </c>
      <c r="K24" s="15">
        <v>46253.505555555559</v>
      </c>
      <c r="L24" s="15"/>
      <c r="M24">
        <v>30</v>
      </c>
      <c r="O24" t="s">
        <v>204</v>
      </c>
      <c r="P24" t="s">
        <v>630</v>
      </c>
      <c r="S24" t="s">
        <v>377</v>
      </c>
      <c r="T24" t="s">
        <v>391</v>
      </c>
      <c r="U24" t="s">
        <v>296</v>
      </c>
      <c r="V24" t="s">
        <v>7</v>
      </c>
      <c r="W24" t="s">
        <v>7</v>
      </c>
      <c r="X24" t="s">
        <v>7</v>
      </c>
      <c r="Z24">
        <v>16</v>
      </c>
      <c r="AA24" t="s">
        <v>122</v>
      </c>
      <c r="AB24" t="s">
        <v>411</v>
      </c>
      <c r="AC24">
        <v>2940</v>
      </c>
      <c r="AD24" t="s">
        <v>235</v>
      </c>
      <c r="AE24">
        <v>480</v>
      </c>
    </row>
    <row r="25" spans="1:31" x14ac:dyDescent="0.3">
      <c r="A25" t="s">
        <v>357</v>
      </c>
      <c r="B25" t="s">
        <v>282</v>
      </c>
      <c r="C25" t="s">
        <v>200</v>
      </c>
      <c r="D25" t="s">
        <v>314</v>
      </c>
      <c r="E25" t="s">
        <v>1262</v>
      </c>
      <c r="F25" s="15">
        <v>46241.564421296294</v>
      </c>
      <c r="G25" t="s">
        <v>474</v>
      </c>
      <c r="H25">
        <v>32</v>
      </c>
      <c r="I25" t="s">
        <v>1265</v>
      </c>
      <c r="J25" s="15">
        <v>46245.47152777778</v>
      </c>
      <c r="K25" s="15">
        <v>46253.505555555559</v>
      </c>
      <c r="L25" s="15"/>
      <c r="M25">
        <v>32</v>
      </c>
      <c r="O25" t="s">
        <v>627</v>
      </c>
      <c r="S25" t="s">
        <v>377</v>
      </c>
      <c r="T25" t="s">
        <v>391</v>
      </c>
      <c r="U25" t="s">
        <v>296</v>
      </c>
      <c r="V25" t="s">
        <v>7</v>
      </c>
      <c r="W25" t="s">
        <v>7</v>
      </c>
      <c r="X25" t="s">
        <v>7</v>
      </c>
      <c r="Z25">
        <v>16</v>
      </c>
      <c r="AA25" t="s">
        <v>122</v>
      </c>
      <c r="AB25" t="s">
        <v>411</v>
      </c>
      <c r="AC25">
        <v>2940</v>
      </c>
      <c r="AD25" t="s">
        <v>235</v>
      </c>
      <c r="AE25">
        <v>512</v>
      </c>
    </row>
    <row r="26" spans="1:31" x14ac:dyDescent="0.3">
      <c r="A26" t="s">
        <v>357</v>
      </c>
      <c r="B26" t="s">
        <v>282</v>
      </c>
      <c r="C26" t="s">
        <v>200</v>
      </c>
      <c r="D26" t="s">
        <v>314</v>
      </c>
      <c r="E26" t="s">
        <v>1262</v>
      </c>
      <c r="F26" s="15">
        <v>46241.564421296294</v>
      </c>
      <c r="G26" t="s">
        <v>474</v>
      </c>
      <c r="H26">
        <v>25</v>
      </c>
      <c r="I26" t="s">
        <v>1265</v>
      </c>
      <c r="J26" s="15">
        <v>46245.47152777778</v>
      </c>
      <c r="K26" s="15">
        <v>46253.505555555559</v>
      </c>
      <c r="L26" s="15"/>
      <c r="M26">
        <v>25</v>
      </c>
      <c r="O26" t="s">
        <v>627</v>
      </c>
      <c r="S26" t="s">
        <v>377</v>
      </c>
      <c r="T26" t="s">
        <v>391</v>
      </c>
      <c r="U26" t="s">
        <v>296</v>
      </c>
      <c r="V26" t="s">
        <v>7</v>
      </c>
      <c r="W26" t="s">
        <v>7</v>
      </c>
      <c r="X26" t="s">
        <v>7</v>
      </c>
      <c r="Z26">
        <v>16</v>
      </c>
      <c r="AA26" t="s">
        <v>122</v>
      </c>
      <c r="AB26" t="s">
        <v>411</v>
      </c>
      <c r="AC26">
        <v>2940</v>
      </c>
      <c r="AD26" t="s">
        <v>235</v>
      </c>
      <c r="AE26">
        <v>400</v>
      </c>
    </row>
    <row r="27" spans="1:31" x14ac:dyDescent="0.3">
      <c r="A27" t="s">
        <v>357</v>
      </c>
      <c r="B27" t="s">
        <v>282</v>
      </c>
      <c r="C27" t="s">
        <v>200</v>
      </c>
      <c r="D27" t="s">
        <v>314</v>
      </c>
      <c r="E27" t="s">
        <v>1262</v>
      </c>
      <c r="F27" s="15">
        <v>46241.564421296294</v>
      </c>
      <c r="G27" t="s">
        <v>474</v>
      </c>
      <c r="H27">
        <v>2</v>
      </c>
      <c r="I27" t="s">
        <v>1265</v>
      </c>
      <c r="J27" s="15">
        <v>46245.47152777778</v>
      </c>
      <c r="K27" s="15">
        <v>46253.505555555559</v>
      </c>
      <c r="L27" s="15"/>
      <c r="M27">
        <v>2</v>
      </c>
      <c r="O27" t="s">
        <v>627</v>
      </c>
      <c r="S27" t="s">
        <v>377</v>
      </c>
      <c r="T27" t="s">
        <v>391</v>
      </c>
      <c r="U27" t="s">
        <v>296</v>
      </c>
      <c r="V27" t="s">
        <v>7</v>
      </c>
      <c r="W27" t="s">
        <v>7</v>
      </c>
      <c r="X27" t="s">
        <v>7</v>
      </c>
      <c r="Z27">
        <v>16</v>
      </c>
      <c r="AA27" t="s">
        <v>122</v>
      </c>
      <c r="AB27" t="s">
        <v>411</v>
      </c>
      <c r="AC27">
        <v>2940</v>
      </c>
      <c r="AD27" t="s">
        <v>235</v>
      </c>
      <c r="AE27">
        <v>32</v>
      </c>
    </row>
    <row r="28" spans="1:31" x14ac:dyDescent="0.3">
      <c r="A28" t="s">
        <v>357</v>
      </c>
      <c r="B28" t="s">
        <v>282</v>
      </c>
      <c r="C28" t="s">
        <v>200</v>
      </c>
      <c r="D28" t="s">
        <v>314</v>
      </c>
      <c r="E28" t="s">
        <v>1262</v>
      </c>
      <c r="F28" s="15">
        <v>46241.564421296294</v>
      </c>
      <c r="G28" t="s">
        <v>474</v>
      </c>
      <c r="H28">
        <v>12</v>
      </c>
      <c r="I28" t="s">
        <v>1265</v>
      </c>
      <c r="J28" s="15">
        <v>46245.47152777778</v>
      </c>
      <c r="K28" s="15">
        <v>46253.505555555559</v>
      </c>
      <c r="L28" s="15"/>
      <c r="M28">
        <v>12</v>
      </c>
      <c r="O28" t="s">
        <v>627</v>
      </c>
      <c r="S28" t="s">
        <v>377</v>
      </c>
      <c r="T28" t="s">
        <v>391</v>
      </c>
      <c r="U28" t="s">
        <v>296</v>
      </c>
      <c r="V28" t="s">
        <v>7</v>
      </c>
      <c r="W28" t="s">
        <v>7</v>
      </c>
      <c r="X28" t="s">
        <v>7</v>
      </c>
      <c r="Z28">
        <v>16</v>
      </c>
      <c r="AA28" t="s">
        <v>122</v>
      </c>
      <c r="AB28" t="s">
        <v>411</v>
      </c>
      <c r="AC28">
        <v>2940</v>
      </c>
      <c r="AD28" t="s">
        <v>235</v>
      </c>
      <c r="AE28">
        <v>192</v>
      </c>
    </row>
    <row r="29" spans="1:31" x14ac:dyDescent="0.3">
      <c r="A29" t="s">
        <v>357</v>
      </c>
      <c r="B29" t="s">
        <v>282</v>
      </c>
      <c r="C29" t="s">
        <v>200</v>
      </c>
      <c r="D29" t="s">
        <v>314</v>
      </c>
      <c r="E29" t="s">
        <v>1262</v>
      </c>
      <c r="F29" s="15">
        <v>46241.564421296294</v>
      </c>
      <c r="G29" t="s">
        <v>474</v>
      </c>
      <c r="H29">
        <v>2</v>
      </c>
      <c r="I29" t="s">
        <v>1265</v>
      </c>
      <c r="J29" s="15">
        <v>46245.47152777778</v>
      </c>
      <c r="K29" s="15">
        <v>46253.505555555559</v>
      </c>
      <c r="L29" s="15"/>
      <c r="M29">
        <v>2</v>
      </c>
      <c r="O29" t="s">
        <v>627</v>
      </c>
      <c r="S29" t="s">
        <v>377</v>
      </c>
      <c r="T29" t="s">
        <v>391</v>
      </c>
      <c r="U29" t="s">
        <v>296</v>
      </c>
      <c r="V29" t="s">
        <v>7</v>
      </c>
      <c r="W29" t="s">
        <v>7</v>
      </c>
      <c r="X29" t="s">
        <v>7</v>
      </c>
      <c r="Z29">
        <v>16</v>
      </c>
      <c r="AA29" t="s">
        <v>122</v>
      </c>
      <c r="AB29" t="s">
        <v>411</v>
      </c>
      <c r="AC29">
        <v>2940</v>
      </c>
      <c r="AD29" t="s">
        <v>235</v>
      </c>
      <c r="AE29">
        <v>32</v>
      </c>
    </row>
    <row r="30" spans="1:31" x14ac:dyDescent="0.3">
      <c r="A30" t="s">
        <v>357</v>
      </c>
      <c r="B30" t="s">
        <v>57</v>
      </c>
      <c r="C30" t="s">
        <v>117</v>
      </c>
      <c r="D30" t="s">
        <v>314</v>
      </c>
      <c r="E30" t="s">
        <v>1262</v>
      </c>
      <c r="F30" s="15">
        <v>46241.564421296294</v>
      </c>
      <c r="G30" t="s">
        <v>474</v>
      </c>
      <c r="H30">
        <v>1</v>
      </c>
      <c r="I30" t="s">
        <v>1265</v>
      </c>
      <c r="J30" s="15">
        <v>46245.47152777778</v>
      </c>
      <c r="K30" s="15">
        <v>46253.505555555559</v>
      </c>
      <c r="L30" s="15"/>
      <c r="M30">
        <v>1</v>
      </c>
      <c r="O30" t="s">
        <v>204</v>
      </c>
      <c r="P30" t="s">
        <v>631</v>
      </c>
      <c r="S30" t="s">
        <v>377</v>
      </c>
      <c r="T30" t="s">
        <v>391</v>
      </c>
      <c r="U30" t="s">
        <v>296</v>
      </c>
      <c r="V30" t="s">
        <v>7</v>
      </c>
      <c r="W30" t="s">
        <v>7</v>
      </c>
      <c r="X30" t="s">
        <v>7</v>
      </c>
      <c r="AA30" t="s">
        <v>127</v>
      </c>
      <c r="AB30" t="s">
        <v>411</v>
      </c>
      <c r="AC30">
        <v>2940</v>
      </c>
      <c r="AD30" t="s">
        <v>236</v>
      </c>
      <c r="AE30">
        <v>1</v>
      </c>
    </row>
    <row r="31" spans="1:31" x14ac:dyDescent="0.3">
      <c r="A31" t="s">
        <v>357</v>
      </c>
      <c r="B31" t="s">
        <v>57</v>
      </c>
      <c r="C31" t="s">
        <v>117</v>
      </c>
      <c r="D31" t="s">
        <v>314</v>
      </c>
      <c r="E31" t="s">
        <v>1262</v>
      </c>
      <c r="F31" s="15">
        <v>46241.564421296294</v>
      </c>
      <c r="G31" t="s">
        <v>474</v>
      </c>
      <c r="H31">
        <v>32</v>
      </c>
      <c r="I31" t="s">
        <v>1265</v>
      </c>
      <c r="J31" s="15">
        <v>46245.47152777778</v>
      </c>
      <c r="K31" s="15">
        <v>46253.505555555559</v>
      </c>
      <c r="L31" s="15"/>
      <c r="M31">
        <v>32</v>
      </c>
      <c r="O31" t="s">
        <v>627</v>
      </c>
      <c r="S31" t="s">
        <v>377</v>
      </c>
      <c r="T31" t="s">
        <v>391</v>
      </c>
      <c r="U31" t="s">
        <v>296</v>
      </c>
      <c r="V31" t="s">
        <v>7</v>
      </c>
      <c r="W31" t="s">
        <v>7</v>
      </c>
      <c r="X31" t="s">
        <v>7</v>
      </c>
      <c r="AA31" t="s">
        <v>127</v>
      </c>
      <c r="AB31" t="s">
        <v>411</v>
      </c>
      <c r="AC31">
        <v>2940</v>
      </c>
      <c r="AD31" t="s">
        <v>236</v>
      </c>
      <c r="AE31">
        <v>3.2</v>
      </c>
    </row>
    <row r="32" spans="1:31" x14ac:dyDescent="0.3">
      <c r="A32" t="s">
        <v>357</v>
      </c>
      <c r="B32" t="s">
        <v>57</v>
      </c>
      <c r="C32" t="s">
        <v>117</v>
      </c>
      <c r="D32" t="s">
        <v>314</v>
      </c>
      <c r="E32" t="s">
        <v>1262</v>
      </c>
      <c r="F32" s="15">
        <v>46241.564421296294</v>
      </c>
      <c r="G32" t="s">
        <v>474</v>
      </c>
      <c r="H32">
        <v>25</v>
      </c>
      <c r="I32" t="s">
        <v>1265</v>
      </c>
      <c r="J32" s="15">
        <v>46245.47152777778</v>
      </c>
      <c r="K32" s="15">
        <v>46253.505555555559</v>
      </c>
      <c r="L32" s="15"/>
      <c r="M32">
        <v>25</v>
      </c>
      <c r="O32" t="s">
        <v>627</v>
      </c>
      <c r="S32" t="s">
        <v>377</v>
      </c>
      <c r="T32" t="s">
        <v>391</v>
      </c>
      <c r="U32" t="s">
        <v>296</v>
      </c>
      <c r="V32" t="s">
        <v>7</v>
      </c>
      <c r="W32" t="s">
        <v>7</v>
      </c>
      <c r="X32" t="s">
        <v>7</v>
      </c>
      <c r="AA32" t="s">
        <v>127</v>
      </c>
      <c r="AB32" t="s">
        <v>411</v>
      </c>
      <c r="AC32">
        <v>2940</v>
      </c>
      <c r="AD32" t="s">
        <v>236</v>
      </c>
      <c r="AE32">
        <v>2.5</v>
      </c>
    </row>
    <row r="33" spans="1:32" x14ac:dyDescent="0.3">
      <c r="A33" t="s">
        <v>357</v>
      </c>
      <c r="B33" t="s">
        <v>57</v>
      </c>
      <c r="C33" t="s">
        <v>117</v>
      </c>
      <c r="D33" t="s">
        <v>314</v>
      </c>
      <c r="E33" t="s">
        <v>1262</v>
      </c>
      <c r="F33" s="15">
        <v>46241.564421296294</v>
      </c>
      <c r="G33" t="s">
        <v>474</v>
      </c>
      <c r="H33">
        <v>2</v>
      </c>
      <c r="I33" t="s">
        <v>1265</v>
      </c>
      <c r="J33" s="15">
        <v>46245.47152777778</v>
      </c>
      <c r="K33" s="15">
        <v>46253.505555555559</v>
      </c>
      <c r="L33" s="15"/>
      <c r="M33">
        <v>2</v>
      </c>
      <c r="O33" t="s">
        <v>627</v>
      </c>
      <c r="S33" t="s">
        <v>377</v>
      </c>
      <c r="T33" t="s">
        <v>391</v>
      </c>
      <c r="U33" t="s">
        <v>296</v>
      </c>
      <c r="V33" t="s">
        <v>7</v>
      </c>
      <c r="W33" t="s">
        <v>7</v>
      </c>
      <c r="X33" t="s">
        <v>7</v>
      </c>
      <c r="AA33" t="s">
        <v>127</v>
      </c>
      <c r="AB33" t="s">
        <v>411</v>
      </c>
      <c r="AC33">
        <v>2940</v>
      </c>
      <c r="AD33" t="s">
        <v>236</v>
      </c>
      <c r="AE33">
        <v>1</v>
      </c>
    </row>
    <row r="34" spans="1:32" x14ac:dyDescent="0.3">
      <c r="A34" t="s">
        <v>357</v>
      </c>
      <c r="B34" t="s">
        <v>57</v>
      </c>
      <c r="C34" t="s">
        <v>117</v>
      </c>
      <c r="D34" t="s">
        <v>314</v>
      </c>
      <c r="E34" t="s">
        <v>1262</v>
      </c>
      <c r="F34" s="15">
        <v>46241.564421296294</v>
      </c>
      <c r="G34" t="s">
        <v>474</v>
      </c>
      <c r="H34">
        <v>12</v>
      </c>
      <c r="I34" t="s">
        <v>1265</v>
      </c>
      <c r="J34" s="15">
        <v>46245.47152777778</v>
      </c>
      <c r="K34" s="15">
        <v>46253.505555555559</v>
      </c>
      <c r="L34" s="15"/>
      <c r="M34">
        <v>12</v>
      </c>
      <c r="O34" t="s">
        <v>627</v>
      </c>
      <c r="S34" t="s">
        <v>377</v>
      </c>
      <c r="T34" t="s">
        <v>391</v>
      </c>
      <c r="U34" t="s">
        <v>296</v>
      </c>
      <c r="V34" t="s">
        <v>7</v>
      </c>
      <c r="W34" t="s">
        <v>7</v>
      </c>
      <c r="X34" t="s">
        <v>7</v>
      </c>
      <c r="AA34" t="s">
        <v>127</v>
      </c>
      <c r="AB34" t="s">
        <v>411</v>
      </c>
      <c r="AC34">
        <v>2940</v>
      </c>
      <c r="AD34" t="s">
        <v>236</v>
      </c>
      <c r="AE34">
        <v>1.2</v>
      </c>
    </row>
    <row r="35" spans="1:32" x14ac:dyDescent="0.3">
      <c r="A35" t="s">
        <v>357</v>
      </c>
      <c r="B35" t="s">
        <v>282</v>
      </c>
      <c r="C35" t="s">
        <v>200</v>
      </c>
      <c r="D35" t="s">
        <v>314</v>
      </c>
      <c r="E35" t="s">
        <v>1262</v>
      </c>
      <c r="F35" s="15">
        <v>46241.564421296294</v>
      </c>
      <c r="G35" t="s">
        <v>474</v>
      </c>
      <c r="H35">
        <v>3</v>
      </c>
      <c r="I35" t="s">
        <v>1264</v>
      </c>
      <c r="J35" s="15">
        <v>46245.577777777777</v>
      </c>
      <c r="K35" s="15">
        <v>46253.505555555559</v>
      </c>
      <c r="L35" s="15"/>
      <c r="M35">
        <v>3</v>
      </c>
      <c r="O35" t="s">
        <v>204</v>
      </c>
      <c r="P35" t="s">
        <v>630</v>
      </c>
      <c r="S35" t="s">
        <v>377</v>
      </c>
      <c r="T35" t="s">
        <v>391</v>
      </c>
      <c r="U35" t="s">
        <v>296</v>
      </c>
      <c r="V35" t="s">
        <v>7</v>
      </c>
      <c r="W35" t="s">
        <v>7</v>
      </c>
      <c r="X35" t="s">
        <v>7</v>
      </c>
      <c r="Z35">
        <v>16</v>
      </c>
      <c r="AA35" t="s">
        <v>122</v>
      </c>
      <c r="AB35" t="s">
        <v>411</v>
      </c>
      <c r="AC35">
        <v>2940</v>
      </c>
      <c r="AD35" t="s">
        <v>235</v>
      </c>
      <c r="AE35">
        <v>48</v>
      </c>
    </row>
    <row r="36" spans="1:32" x14ac:dyDescent="0.3">
      <c r="A36" t="s">
        <v>357</v>
      </c>
      <c r="B36" t="s">
        <v>282</v>
      </c>
      <c r="C36" t="s">
        <v>200</v>
      </c>
      <c r="D36" t="s">
        <v>314</v>
      </c>
      <c r="E36" t="s">
        <v>1262</v>
      </c>
      <c r="F36" s="15">
        <v>46241.564421296294</v>
      </c>
      <c r="G36" t="s">
        <v>474</v>
      </c>
      <c r="H36">
        <v>5</v>
      </c>
      <c r="I36" t="s">
        <v>1264</v>
      </c>
      <c r="J36" s="15">
        <v>46245.577777777777</v>
      </c>
      <c r="K36" s="15">
        <v>46253.505555555559</v>
      </c>
      <c r="L36" s="15"/>
      <c r="M36">
        <v>5</v>
      </c>
      <c r="O36" t="s">
        <v>627</v>
      </c>
      <c r="S36" t="s">
        <v>377</v>
      </c>
      <c r="T36" t="s">
        <v>391</v>
      </c>
      <c r="U36" t="s">
        <v>296</v>
      </c>
      <c r="V36" t="s">
        <v>7</v>
      </c>
      <c r="W36" t="s">
        <v>7</v>
      </c>
      <c r="X36" t="s">
        <v>7</v>
      </c>
      <c r="Z36">
        <v>16</v>
      </c>
      <c r="AA36" t="s">
        <v>122</v>
      </c>
      <c r="AB36" t="s">
        <v>411</v>
      </c>
      <c r="AC36">
        <v>2940</v>
      </c>
      <c r="AD36" t="s">
        <v>235</v>
      </c>
      <c r="AE36">
        <v>80</v>
      </c>
    </row>
    <row r="37" spans="1:32" x14ac:dyDescent="0.3">
      <c r="A37" t="s">
        <v>357</v>
      </c>
      <c r="B37" t="s">
        <v>282</v>
      </c>
      <c r="C37" t="s">
        <v>200</v>
      </c>
      <c r="D37" t="s">
        <v>314</v>
      </c>
      <c r="E37" t="s">
        <v>1262</v>
      </c>
      <c r="F37" s="15">
        <v>46241.564421296294</v>
      </c>
      <c r="G37" t="s">
        <v>474</v>
      </c>
      <c r="H37">
        <v>9</v>
      </c>
      <c r="I37" t="s">
        <v>1264</v>
      </c>
      <c r="J37" s="15">
        <v>46245.577777777777</v>
      </c>
      <c r="K37" s="15">
        <v>46253.505555555559</v>
      </c>
      <c r="L37" s="15"/>
      <c r="M37">
        <v>9</v>
      </c>
      <c r="O37" t="s">
        <v>627</v>
      </c>
      <c r="S37" t="s">
        <v>377</v>
      </c>
      <c r="T37" t="s">
        <v>391</v>
      </c>
      <c r="U37" t="s">
        <v>296</v>
      </c>
      <c r="V37" t="s">
        <v>7</v>
      </c>
      <c r="W37" t="s">
        <v>7</v>
      </c>
      <c r="X37" t="s">
        <v>7</v>
      </c>
      <c r="Z37">
        <v>16</v>
      </c>
      <c r="AA37" t="s">
        <v>122</v>
      </c>
      <c r="AB37" t="s">
        <v>411</v>
      </c>
      <c r="AC37">
        <v>2940</v>
      </c>
      <c r="AD37" t="s">
        <v>235</v>
      </c>
      <c r="AE37">
        <v>144</v>
      </c>
    </row>
    <row r="38" spans="1:32" x14ac:dyDescent="0.3">
      <c r="A38" t="s">
        <v>357</v>
      </c>
      <c r="B38" t="s">
        <v>57</v>
      </c>
      <c r="C38" t="s">
        <v>117</v>
      </c>
      <c r="D38" t="s">
        <v>314</v>
      </c>
      <c r="E38" t="s">
        <v>1262</v>
      </c>
      <c r="F38" s="15">
        <v>46241.564421296294</v>
      </c>
      <c r="G38" t="s">
        <v>474</v>
      </c>
      <c r="H38">
        <v>9</v>
      </c>
      <c r="I38" t="s">
        <v>1264</v>
      </c>
      <c r="J38" s="15">
        <v>46245.577777777777</v>
      </c>
      <c r="K38" s="15">
        <v>46253.505555555559</v>
      </c>
      <c r="L38" s="15"/>
      <c r="M38">
        <v>9</v>
      </c>
      <c r="O38" t="s">
        <v>627</v>
      </c>
      <c r="S38" t="s">
        <v>377</v>
      </c>
      <c r="T38" t="s">
        <v>391</v>
      </c>
      <c r="U38" t="s">
        <v>296</v>
      </c>
      <c r="V38" t="s">
        <v>7</v>
      </c>
      <c r="W38" t="s">
        <v>7</v>
      </c>
      <c r="X38" t="s">
        <v>7</v>
      </c>
      <c r="AA38" t="s">
        <v>127</v>
      </c>
      <c r="AB38" t="s">
        <v>411</v>
      </c>
      <c r="AC38">
        <v>2940</v>
      </c>
      <c r="AD38" t="s">
        <v>236</v>
      </c>
      <c r="AE38">
        <v>1</v>
      </c>
    </row>
    <row r="39" spans="1:32" x14ac:dyDescent="0.3">
      <c r="A39" t="s">
        <v>357</v>
      </c>
      <c r="B39" t="s">
        <v>63</v>
      </c>
      <c r="C39" t="s">
        <v>95</v>
      </c>
      <c r="D39" t="s">
        <v>314</v>
      </c>
      <c r="E39" t="s">
        <v>1262</v>
      </c>
      <c r="F39" s="15">
        <v>46241.564421296294</v>
      </c>
      <c r="G39" t="s">
        <v>474</v>
      </c>
      <c r="H39">
        <v>2</v>
      </c>
      <c r="I39" t="s">
        <v>1263</v>
      </c>
      <c r="J39" s="15">
        <v>46248.417361111111</v>
      </c>
      <c r="K39" s="15">
        <v>46254.490972222222</v>
      </c>
      <c r="L39" s="15"/>
      <c r="M39">
        <v>2</v>
      </c>
      <c r="O39" t="s">
        <v>627</v>
      </c>
      <c r="S39" t="s">
        <v>377</v>
      </c>
      <c r="T39" t="s">
        <v>391</v>
      </c>
      <c r="U39" t="s">
        <v>296</v>
      </c>
      <c r="V39" t="s">
        <v>7</v>
      </c>
      <c r="W39" t="s">
        <v>7</v>
      </c>
      <c r="X39" t="s">
        <v>7</v>
      </c>
      <c r="AA39" t="s">
        <v>96</v>
      </c>
      <c r="AB39" t="s">
        <v>411</v>
      </c>
      <c r="AC39">
        <v>2940</v>
      </c>
      <c r="AD39" t="s">
        <v>228</v>
      </c>
      <c r="AE39">
        <v>2</v>
      </c>
    </row>
    <row r="40" spans="1:32" x14ac:dyDescent="0.3">
      <c r="A40" t="s">
        <v>357</v>
      </c>
      <c r="B40" t="s">
        <v>57</v>
      </c>
      <c r="C40" t="s">
        <v>117</v>
      </c>
      <c r="D40" t="s">
        <v>314</v>
      </c>
      <c r="E40" t="s">
        <v>1262</v>
      </c>
      <c r="F40" s="15">
        <v>46241.564421296294</v>
      </c>
      <c r="G40" t="s">
        <v>474</v>
      </c>
      <c r="H40">
        <v>2</v>
      </c>
      <c r="I40" t="s">
        <v>1265</v>
      </c>
      <c r="J40" s="15">
        <v>46245.47152777778</v>
      </c>
      <c r="K40" s="15">
        <v>46253.505555555559</v>
      </c>
      <c r="L40" s="15"/>
      <c r="M40">
        <v>2</v>
      </c>
      <c r="O40" t="s">
        <v>627</v>
      </c>
      <c r="S40" t="s">
        <v>377</v>
      </c>
      <c r="T40" t="s">
        <v>391</v>
      </c>
      <c r="U40" t="s">
        <v>296</v>
      </c>
      <c r="V40" t="s">
        <v>7</v>
      </c>
      <c r="W40" t="s">
        <v>7</v>
      </c>
      <c r="X40" t="s">
        <v>7</v>
      </c>
      <c r="AA40" t="s">
        <v>127</v>
      </c>
      <c r="AB40" t="s">
        <v>411</v>
      </c>
      <c r="AC40">
        <v>2940</v>
      </c>
      <c r="AD40" t="s">
        <v>236</v>
      </c>
      <c r="AE40">
        <v>1</v>
      </c>
    </row>
    <row r="41" spans="1:32" x14ac:dyDescent="0.3">
      <c r="A41" t="s">
        <v>357</v>
      </c>
      <c r="B41" t="s">
        <v>63</v>
      </c>
      <c r="C41" t="s">
        <v>95</v>
      </c>
      <c r="D41" t="s">
        <v>314</v>
      </c>
      <c r="E41" t="s">
        <v>917</v>
      </c>
      <c r="F41" s="15">
        <v>46253.349317129629</v>
      </c>
      <c r="G41" t="s">
        <v>419</v>
      </c>
      <c r="H41">
        <v>1</v>
      </c>
      <c r="I41" t="s">
        <v>918</v>
      </c>
      <c r="J41" s="15">
        <v>46254.589212962965</v>
      </c>
      <c r="K41" s="15">
        <v>46254.65625</v>
      </c>
      <c r="L41" s="15"/>
      <c r="M41">
        <v>1</v>
      </c>
      <c r="O41" t="s">
        <v>204</v>
      </c>
      <c r="P41" t="s">
        <v>631</v>
      </c>
      <c r="S41" t="s">
        <v>375</v>
      </c>
      <c r="T41" t="s">
        <v>361</v>
      </c>
      <c r="U41" t="s">
        <v>265</v>
      </c>
      <c r="V41" t="s">
        <v>7</v>
      </c>
      <c r="W41" t="s">
        <v>7</v>
      </c>
      <c r="X41" t="s">
        <v>7</v>
      </c>
      <c r="AA41" t="s">
        <v>96</v>
      </c>
      <c r="AB41" t="s">
        <v>410</v>
      </c>
      <c r="AC41">
        <v>2011</v>
      </c>
      <c r="AD41" t="s">
        <v>228</v>
      </c>
      <c r="AE41">
        <v>1</v>
      </c>
      <c r="AF41">
        <v>8.6</v>
      </c>
    </row>
    <row r="42" spans="1:32" x14ac:dyDescent="0.3">
      <c r="A42" t="s">
        <v>357</v>
      </c>
      <c r="B42" t="s">
        <v>282</v>
      </c>
      <c r="C42" t="s">
        <v>195</v>
      </c>
      <c r="D42" t="s">
        <v>314</v>
      </c>
      <c r="E42" t="s">
        <v>915</v>
      </c>
      <c r="F42" s="15">
        <v>46253.579560185186</v>
      </c>
      <c r="G42" t="s">
        <v>419</v>
      </c>
      <c r="H42">
        <v>8</v>
      </c>
      <c r="I42" t="s">
        <v>916</v>
      </c>
      <c r="J42" s="15">
        <v>46258.391006944446</v>
      </c>
      <c r="K42" s="15">
        <v>46259.304861111108</v>
      </c>
      <c r="L42" s="15"/>
      <c r="M42">
        <v>8</v>
      </c>
      <c r="O42" t="s">
        <v>204</v>
      </c>
      <c r="P42" t="s">
        <v>631</v>
      </c>
      <c r="S42" t="s">
        <v>375</v>
      </c>
      <c r="T42" t="s">
        <v>361</v>
      </c>
      <c r="U42" t="s">
        <v>265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410</v>
      </c>
      <c r="AC42">
        <v>2011</v>
      </c>
      <c r="AD42" t="s">
        <v>235</v>
      </c>
      <c r="AE42">
        <v>8</v>
      </c>
      <c r="AF42">
        <v>1</v>
      </c>
    </row>
    <row r="43" spans="1:32" x14ac:dyDescent="0.3">
      <c r="A43" t="s">
        <v>357</v>
      </c>
      <c r="B43" t="s">
        <v>57</v>
      </c>
      <c r="C43" t="s">
        <v>117</v>
      </c>
      <c r="D43" t="s">
        <v>314</v>
      </c>
      <c r="E43" t="s">
        <v>915</v>
      </c>
      <c r="F43" s="15">
        <v>46253.579560185186</v>
      </c>
      <c r="G43" t="s">
        <v>419</v>
      </c>
      <c r="H43">
        <v>1</v>
      </c>
      <c r="I43" t="s">
        <v>916</v>
      </c>
      <c r="J43" s="15">
        <v>46258.391006944446</v>
      </c>
      <c r="K43" s="15">
        <v>46259.304861111108</v>
      </c>
      <c r="L43" s="15"/>
      <c r="M43">
        <v>1</v>
      </c>
      <c r="O43" t="s">
        <v>204</v>
      </c>
      <c r="P43" t="s">
        <v>631</v>
      </c>
      <c r="S43" t="s">
        <v>375</v>
      </c>
      <c r="T43" t="s">
        <v>361</v>
      </c>
      <c r="U43" t="s">
        <v>265</v>
      </c>
      <c r="V43" t="s">
        <v>7</v>
      </c>
      <c r="W43" t="s">
        <v>7</v>
      </c>
      <c r="X43" t="s">
        <v>7</v>
      </c>
      <c r="AA43" t="s">
        <v>127</v>
      </c>
      <c r="AB43" t="s">
        <v>410</v>
      </c>
      <c r="AC43">
        <v>2011</v>
      </c>
      <c r="AD43" t="s">
        <v>236</v>
      </c>
      <c r="AE43">
        <v>1</v>
      </c>
    </row>
    <row r="44" spans="1:32" x14ac:dyDescent="0.3">
      <c r="A44" t="s">
        <v>357</v>
      </c>
      <c r="B44" t="s">
        <v>63</v>
      </c>
      <c r="C44" t="s">
        <v>95</v>
      </c>
      <c r="D44" t="s">
        <v>314</v>
      </c>
      <c r="E44" t="s">
        <v>915</v>
      </c>
      <c r="F44" s="15">
        <v>46253.579560185186</v>
      </c>
      <c r="G44" t="s">
        <v>419</v>
      </c>
      <c r="H44">
        <v>1</v>
      </c>
      <c r="I44" t="s">
        <v>916</v>
      </c>
      <c r="J44" s="15">
        <v>46258.391006944446</v>
      </c>
      <c r="K44" s="15">
        <v>46259.304861111108</v>
      </c>
      <c r="L44" s="15"/>
      <c r="M44">
        <v>1</v>
      </c>
      <c r="O44" t="s">
        <v>204</v>
      </c>
      <c r="P44" t="s">
        <v>631</v>
      </c>
      <c r="S44" t="s">
        <v>375</v>
      </c>
      <c r="T44" t="s">
        <v>361</v>
      </c>
      <c r="U44" t="s">
        <v>265</v>
      </c>
      <c r="V44" t="s">
        <v>7</v>
      </c>
      <c r="W44" t="s">
        <v>7</v>
      </c>
      <c r="X44" t="s">
        <v>7</v>
      </c>
      <c r="AA44" t="s">
        <v>96</v>
      </c>
      <c r="AB44" t="s">
        <v>410</v>
      </c>
      <c r="AC44">
        <v>2011</v>
      </c>
      <c r="AD44" t="s">
        <v>228</v>
      </c>
      <c r="AE44">
        <v>1</v>
      </c>
    </row>
    <row r="45" spans="1:32" x14ac:dyDescent="0.3">
      <c r="A45" t="s">
        <v>357</v>
      </c>
      <c r="B45" t="s">
        <v>282</v>
      </c>
      <c r="C45" t="s">
        <v>195</v>
      </c>
      <c r="D45" t="s">
        <v>314</v>
      </c>
      <c r="E45" t="s">
        <v>912</v>
      </c>
      <c r="F45" s="15">
        <v>46247.459618055553</v>
      </c>
      <c r="G45" t="s">
        <v>913</v>
      </c>
      <c r="H45">
        <v>1</v>
      </c>
      <c r="I45" t="s">
        <v>914</v>
      </c>
      <c r="J45" s="15">
        <v>46247.561030092591</v>
      </c>
      <c r="K45" s="15">
        <v>46254.421527777777</v>
      </c>
      <c r="L45" s="15"/>
      <c r="M45">
        <v>1</v>
      </c>
      <c r="O45" t="s">
        <v>204</v>
      </c>
      <c r="P45" t="s">
        <v>630</v>
      </c>
      <c r="S45" t="s">
        <v>375</v>
      </c>
      <c r="T45" t="s">
        <v>361</v>
      </c>
      <c r="U45" t="s">
        <v>265</v>
      </c>
      <c r="V45" t="s">
        <v>7</v>
      </c>
      <c r="W45" t="s">
        <v>7</v>
      </c>
      <c r="X45" t="s">
        <v>7</v>
      </c>
      <c r="Z45">
        <v>1</v>
      </c>
      <c r="AA45" t="s">
        <v>122</v>
      </c>
      <c r="AB45" t="s">
        <v>410</v>
      </c>
      <c r="AC45">
        <v>2011</v>
      </c>
      <c r="AD45" t="s">
        <v>235</v>
      </c>
      <c r="AE45">
        <v>1</v>
      </c>
    </row>
    <row r="46" spans="1:32" x14ac:dyDescent="0.3">
      <c r="A46" t="s">
        <v>357</v>
      </c>
      <c r="B46" t="s">
        <v>57</v>
      </c>
      <c r="C46" t="s">
        <v>117</v>
      </c>
      <c r="D46" t="s">
        <v>314</v>
      </c>
      <c r="E46" t="s">
        <v>925</v>
      </c>
      <c r="F46" s="15">
        <v>46251.30840277778</v>
      </c>
      <c r="G46" t="s">
        <v>429</v>
      </c>
      <c r="H46">
        <v>8</v>
      </c>
      <c r="I46" t="s">
        <v>926</v>
      </c>
      <c r="J46" s="15">
        <v>46251.581250000003</v>
      </c>
      <c r="K46" s="15">
        <v>46252.500694444447</v>
      </c>
      <c r="L46" s="15"/>
      <c r="M46">
        <v>8</v>
      </c>
      <c r="O46" t="s">
        <v>204</v>
      </c>
      <c r="P46" t="s">
        <v>631</v>
      </c>
      <c r="S46" t="s">
        <v>375</v>
      </c>
      <c r="T46" t="s">
        <v>361</v>
      </c>
      <c r="U46" t="s">
        <v>265</v>
      </c>
      <c r="V46" t="s">
        <v>7</v>
      </c>
      <c r="W46" t="s">
        <v>7</v>
      </c>
      <c r="X46" t="s">
        <v>7</v>
      </c>
      <c r="AA46" t="s">
        <v>127</v>
      </c>
      <c r="AB46" t="s">
        <v>410</v>
      </c>
      <c r="AC46">
        <v>2011</v>
      </c>
      <c r="AD46" t="s">
        <v>236</v>
      </c>
      <c r="AE46">
        <v>1</v>
      </c>
      <c r="AF46">
        <v>158.51</v>
      </c>
    </row>
    <row r="47" spans="1:32" x14ac:dyDescent="0.3">
      <c r="A47" t="s">
        <v>357</v>
      </c>
      <c r="B47" t="s">
        <v>63</v>
      </c>
      <c r="C47" t="s">
        <v>95</v>
      </c>
      <c r="D47" t="s">
        <v>314</v>
      </c>
      <c r="E47" t="s">
        <v>925</v>
      </c>
      <c r="F47" s="15">
        <v>46251.30840277778</v>
      </c>
      <c r="G47" t="s">
        <v>429</v>
      </c>
      <c r="H47">
        <v>8</v>
      </c>
      <c r="I47" t="s">
        <v>926</v>
      </c>
      <c r="J47" s="15">
        <v>46251.581250000003</v>
      </c>
      <c r="K47" s="15">
        <v>46252.500694444447</v>
      </c>
      <c r="L47" s="15"/>
      <c r="M47">
        <v>8</v>
      </c>
      <c r="O47" t="s">
        <v>204</v>
      </c>
      <c r="P47" t="s">
        <v>631</v>
      </c>
      <c r="S47" t="s">
        <v>375</v>
      </c>
      <c r="T47" t="s">
        <v>361</v>
      </c>
      <c r="U47" t="s">
        <v>265</v>
      </c>
      <c r="V47" t="s">
        <v>7</v>
      </c>
      <c r="W47" t="s">
        <v>7</v>
      </c>
      <c r="X47" t="s">
        <v>7</v>
      </c>
      <c r="AA47" t="s">
        <v>96</v>
      </c>
      <c r="AB47" t="s">
        <v>410</v>
      </c>
      <c r="AC47">
        <v>2011</v>
      </c>
      <c r="AD47" t="s">
        <v>228</v>
      </c>
      <c r="AE47">
        <v>8</v>
      </c>
    </row>
    <row r="48" spans="1:32" x14ac:dyDescent="0.3">
      <c r="A48" t="s">
        <v>357</v>
      </c>
      <c r="B48" t="s">
        <v>282</v>
      </c>
      <c r="C48" t="s">
        <v>195</v>
      </c>
      <c r="D48" t="s">
        <v>314</v>
      </c>
      <c r="E48" t="s">
        <v>923</v>
      </c>
      <c r="F48" s="15">
        <v>46251.36582175926</v>
      </c>
      <c r="G48" t="s">
        <v>429</v>
      </c>
      <c r="H48">
        <v>908</v>
      </c>
      <c r="I48" t="s">
        <v>924</v>
      </c>
      <c r="J48" s="15">
        <v>46251.588622685187</v>
      </c>
      <c r="K48" s="15">
        <v>46252.654166666667</v>
      </c>
      <c r="L48" s="15"/>
      <c r="M48">
        <v>908</v>
      </c>
      <c r="O48" t="s">
        <v>204</v>
      </c>
      <c r="P48" t="s">
        <v>631</v>
      </c>
      <c r="S48" t="s">
        <v>375</v>
      </c>
      <c r="T48" t="s">
        <v>361</v>
      </c>
      <c r="U48" t="s">
        <v>265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410</v>
      </c>
      <c r="AC48">
        <v>2011</v>
      </c>
      <c r="AD48" t="s">
        <v>235</v>
      </c>
      <c r="AE48">
        <v>908</v>
      </c>
    </row>
    <row r="49" spans="1:32" x14ac:dyDescent="0.3">
      <c r="A49" t="s">
        <v>357</v>
      </c>
      <c r="B49" t="s">
        <v>57</v>
      </c>
      <c r="C49" t="s">
        <v>117</v>
      </c>
      <c r="D49" t="s">
        <v>314</v>
      </c>
      <c r="E49" t="s">
        <v>923</v>
      </c>
      <c r="F49" s="15">
        <v>46251.36582175926</v>
      </c>
      <c r="G49" t="s">
        <v>429</v>
      </c>
      <c r="H49">
        <v>11</v>
      </c>
      <c r="I49" t="s">
        <v>924</v>
      </c>
      <c r="J49" s="15">
        <v>46251.588622685187</v>
      </c>
      <c r="K49" s="15">
        <v>46252.654166666667</v>
      </c>
      <c r="L49" s="15"/>
      <c r="M49">
        <v>11</v>
      </c>
      <c r="O49" t="s">
        <v>204</v>
      </c>
      <c r="P49" t="s">
        <v>631</v>
      </c>
      <c r="S49" t="s">
        <v>375</v>
      </c>
      <c r="T49" t="s">
        <v>361</v>
      </c>
      <c r="U49" t="s">
        <v>265</v>
      </c>
      <c r="V49" t="s">
        <v>7</v>
      </c>
      <c r="W49" t="s">
        <v>7</v>
      </c>
      <c r="X49" t="s">
        <v>7</v>
      </c>
      <c r="AA49" t="s">
        <v>127</v>
      </c>
      <c r="AB49" t="s">
        <v>410</v>
      </c>
      <c r="AC49">
        <v>2011</v>
      </c>
      <c r="AD49" t="s">
        <v>236</v>
      </c>
      <c r="AE49">
        <v>1.1000000000000001</v>
      </c>
    </row>
    <row r="50" spans="1:32" x14ac:dyDescent="0.3">
      <c r="A50" t="s">
        <v>357</v>
      </c>
      <c r="B50" t="s">
        <v>63</v>
      </c>
      <c r="C50" t="s">
        <v>95</v>
      </c>
      <c r="D50" t="s">
        <v>314</v>
      </c>
      <c r="E50" t="s">
        <v>923</v>
      </c>
      <c r="F50" s="15">
        <v>46251.36582175926</v>
      </c>
      <c r="G50" t="s">
        <v>429</v>
      </c>
      <c r="H50">
        <v>11</v>
      </c>
      <c r="I50" t="s">
        <v>924</v>
      </c>
      <c r="J50" s="15">
        <v>46251.588622685187</v>
      </c>
      <c r="K50" s="15">
        <v>46252.654166666667</v>
      </c>
      <c r="L50" s="15"/>
      <c r="M50">
        <v>11</v>
      </c>
      <c r="O50" t="s">
        <v>204</v>
      </c>
      <c r="P50" t="s">
        <v>631</v>
      </c>
      <c r="S50" t="s">
        <v>375</v>
      </c>
      <c r="T50" t="s">
        <v>361</v>
      </c>
      <c r="U50" t="s">
        <v>265</v>
      </c>
      <c r="V50" t="s">
        <v>7</v>
      </c>
      <c r="W50" t="s">
        <v>7</v>
      </c>
      <c r="X50" t="s">
        <v>7</v>
      </c>
      <c r="AA50" t="s">
        <v>96</v>
      </c>
      <c r="AB50" t="s">
        <v>410</v>
      </c>
      <c r="AC50">
        <v>2011</v>
      </c>
      <c r="AD50" t="s">
        <v>228</v>
      </c>
      <c r="AE50">
        <v>11</v>
      </c>
    </row>
    <row r="51" spans="1:32" x14ac:dyDescent="0.3">
      <c r="A51" t="s">
        <v>357</v>
      </c>
      <c r="B51" t="s">
        <v>282</v>
      </c>
      <c r="C51" t="s">
        <v>195</v>
      </c>
      <c r="D51" t="s">
        <v>314</v>
      </c>
      <c r="E51" t="s">
        <v>919</v>
      </c>
      <c r="F51" s="15">
        <v>46253.33861111111</v>
      </c>
      <c r="G51" t="s">
        <v>429</v>
      </c>
      <c r="H51">
        <v>77</v>
      </c>
      <c r="I51" t="s">
        <v>920</v>
      </c>
      <c r="J51" s="15">
        <v>46254.578773148147</v>
      </c>
      <c r="K51" s="15">
        <v>46254.634722222225</v>
      </c>
      <c r="L51" s="15"/>
      <c r="M51">
        <v>77</v>
      </c>
      <c r="O51" t="s">
        <v>204</v>
      </c>
      <c r="P51" t="s">
        <v>631</v>
      </c>
      <c r="S51" t="s">
        <v>375</v>
      </c>
      <c r="T51" t="s">
        <v>361</v>
      </c>
      <c r="U51" t="s">
        <v>265</v>
      </c>
      <c r="V51" t="s">
        <v>7</v>
      </c>
      <c r="W51" t="s">
        <v>7</v>
      </c>
      <c r="X51" t="s">
        <v>7</v>
      </c>
      <c r="Z51">
        <v>1</v>
      </c>
      <c r="AA51" t="s">
        <v>122</v>
      </c>
      <c r="AB51" t="s">
        <v>410</v>
      </c>
      <c r="AC51">
        <v>2011</v>
      </c>
      <c r="AD51" t="s">
        <v>235</v>
      </c>
      <c r="AE51">
        <v>77</v>
      </c>
    </row>
    <row r="52" spans="1:32" x14ac:dyDescent="0.3">
      <c r="A52" t="s">
        <v>357</v>
      </c>
      <c r="B52" t="s">
        <v>57</v>
      </c>
      <c r="C52" t="s">
        <v>117</v>
      </c>
      <c r="D52" t="s">
        <v>314</v>
      </c>
      <c r="E52" t="s">
        <v>919</v>
      </c>
      <c r="F52" s="15">
        <v>46253.33861111111</v>
      </c>
      <c r="G52" t="s">
        <v>429</v>
      </c>
      <c r="H52">
        <v>2</v>
      </c>
      <c r="I52" t="s">
        <v>920</v>
      </c>
      <c r="J52" s="15">
        <v>46254.578773148147</v>
      </c>
      <c r="K52" s="15">
        <v>46254.634722222225</v>
      </c>
      <c r="L52" s="15"/>
      <c r="M52">
        <v>2</v>
      </c>
      <c r="O52" t="s">
        <v>204</v>
      </c>
      <c r="P52" t="s">
        <v>631</v>
      </c>
      <c r="S52" t="s">
        <v>375</v>
      </c>
      <c r="T52" t="s">
        <v>361</v>
      </c>
      <c r="U52" t="s">
        <v>265</v>
      </c>
      <c r="V52" t="s">
        <v>7</v>
      </c>
      <c r="W52" t="s">
        <v>7</v>
      </c>
      <c r="X52" t="s">
        <v>7</v>
      </c>
      <c r="AA52" t="s">
        <v>127</v>
      </c>
      <c r="AB52" t="s">
        <v>410</v>
      </c>
      <c r="AC52">
        <v>2011</v>
      </c>
      <c r="AD52" t="s">
        <v>236</v>
      </c>
      <c r="AE52">
        <v>1</v>
      </c>
    </row>
    <row r="53" spans="1:32" x14ac:dyDescent="0.3">
      <c r="A53" t="s">
        <v>357</v>
      </c>
      <c r="B53" t="s">
        <v>282</v>
      </c>
      <c r="C53" t="s">
        <v>195</v>
      </c>
      <c r="D53" t="s">
        <v>314</v>
      </c>
      <c r="E53" t="s">
        <v>917</v>
      </c>
      <c r="F53" s="15">
        <v>46253.349317129629</v>
      </c>
      <c r="G53" t="s">
        <v>419</v>
      </c>
      <c r="H53">
        <v>1</v>
      </c>
      <c r="I53" t="s">
        <v>918</v>
      </c>
      <c r="J53" s="15">
        <v>46254.589212962965</v>
      </c>
      <c r="K53" s="15">
        <v>46254.65625</v>
      </c>
      <c r="L53" s="15"/>
      <c r="M53">
        <v>1</v>
      </c>
      <c r="O53" t="s">
        <v>204</v>
      </c>
      <c r="P53" t="s">
        <v>631</v>
      </c>
      <c r="S53" t="s">
        <v>375</v>
      </c>
      <c r="T53" t="s">
        <v>361</v>
      </c>
      <c r="U53" t="s">
        <v>265</v>
      </c>
      <c r="V53" t="s">
        <v>7</v>
      </c>
      <c r="W53" t="s">
        <v>7</v>
      </c>
      <c r="X53" t="s">
        <v>7</v>
      </c>
      <c r="Z53">
        <v>1</v>
      </c>
      <c r="AA53" t="s">
        <v>122</v>
      </c>
      <c r="AB53" t="s">
        <v>410</v>
      </c>
      <c r="AC53">
        <v>2011</v>
      </c>
      <c r="AD53" t="s">
        <v>235</v>
      </c>
      <c r="AE53">
        <v>1</v>
      </c>
    </row>
    <row r="54" spans="1:32" x14ac:dyDescent="0.3">
      <c r="A54" t="s">
        <v>357</v>
      </c>
      <c r="B54" t="s">
        <v>57</v>
      </c>
      <c r="C54" t="s">
        <v>117</v>
      </c>
      <c r="D54" t="s">
        <v>314</v>
      </c>
      <c r="E54" t="s">
        <v>917</v>
      </c>
      <c r="F54" s="15">
        <v>46253.349317129629</v>
      </c>
      <c r="G54" t="s">
        <v>419</v>
      </c>
      <c r="H54">
        <v>1</v>
      </c>
      <c r="I54" t="s">
        <v>918</v>
      </c>
      <c r="J54" s="15">
        <v>46254.589212962965</v>
      </c>
      <c r="K54" s="15">
        <v>46254.65625</v>
      </c>
      <c r="L54" s="15"/>
      <c r="M54">
        <v>1</v>
      </c>
      <c r="O54" t="s">
        <v>204</v>
      </c>
      <c r="P54" t="s">
        <v>631</v>
      </c>
      <c r="S54" t="s">
        <v>375</v>
      </c>
      <c r="T54" t="s">
        <v>361</v>
      </c>
      <c r="U54" t="s">
        <v>265</v>
      </c>
      <c r="V54" t="s">
        <v>7</v>
      </c>
      <c r="W54" t="s">
        <v>7</v>
      </c>
      <c r="X54" t="s">
        <v>7</v>
      </c>
      <c r="AA54" t="s">
        <v>127</v>
      </c>
      <c r="AB54" t="s">
        <v>410</v>
      </c>
      <c r="AC54">
        <v>2011</v>
      </c>
      <c r="AD54" t="s">
        <v>236</v>
      </c>
      <c r="AE54">
        <v>1</v>
      </c>
    </row>
    <row r="55" spans="1:32" x14ac:dyDescent="0.3">
      <c r="A55" t="s">
        <v>357</v>
      </c>
      <c r="B55" t="s">
        <v>282</v>
      </c>
      <c r="C55" t="s">
        <v>195</v>
      </c>
      <c r="D55" t="s">
        <v>314</v>
      </c>
      <c r="E55" t="s">
        <v>925</v>
      </c>
      <c r="F55" s="15">
        <v>46251.30840277778</v>
      </c>
      <c r="G55" t="s">
        <v>429</v>
      </c>
      <c r="H55">
        <v>656</v>
      </c>
      <c r="I55" t="s">
        <v>926</v>
      </c>
      <c r="J55" s="15">
        <v>46251.581250000003</v>
      </c>
      <c r="K55" s="15">
        <v>46252.500694444447</v>
      </c>
      <c r="L55" s="15"/>
      <c r="M55">
        <v>656</v>
      </c>
      <c r="O55" t="s">
        <v>204</v>
      </c>
      <c r="P55" t="s">
        <v>631</v>
      </c>
      <c r="S55" t="s">
        <v>375</v>
      </c>
      <c r="T55" t="s">
        <v>361</v>
      </c>
      <c r="U55" t="s">
        <v>265</v>
      </c>
      <c r="V55" t="s">
        <v>7</v>
      </c>
      <c r="W55" t="s">
        <v>7</v>
      </c>
      <c r="X55" t="s">
        <v>7</v>
      </c>
      <c r="Z55">
        <v>1</v>
      </c>
      <c r="AA55" t="s">
        <v>122</v>
      </c>
      <c r="AB55" t="s">
        <v>410</v>
      </c>
      <c r="AC55">
        <v>2011</v>
      </c>
      <c r="AD55" t="s">
        <v>235</v>
      </c>
      <c r="AE55">
        <v>656</v>
      </c>
    </row>
    <row r="56" spans="1:32" x14ac:dyDescent="0.3">
      <c r="A56" t="s">
        <v>357</v>
      </c>
      <c r="B56" t="s">
        <v>63</v>
      </c>
      <c r="C56" t="s">
        <v>95</v>
      </c>
      <c r="D56" t="s">
        <v>314</v>
      </c>
      <c r="E56" t="s">
        <v>919</v>
      </c>
      <c r="F56" s="15">
        <v>46253.33861111111</v>
      </c>
      <c r="G56" t="s">
        <v>429</v>
      </c>
      <c r="H56">
        <v>2</v>
      </c>
      <c r="I56" t="s">
        <v>920</v>
      </c>
      <c r="J56" s="15">
        <v>46254.578773148147</v>
      </c>
      <c r="K56" s="15">
        <v>46254.634722222225</v>
      </c>
      <c r="L56" s="15"/>
      <c r="M56">
        <v>2</v>
      </c>
      <c r="O56" t="s">
        <v>204</v>
      </c>
      <c r="P56" t="s">
        <v>631</v>
      </c>
      <c r="S56" t="s">
        <v>375</v>
      </c>
      <c r="T56" t="s">
        <v>361</v>
      </c>
      <c r="U56" t="s">
        <v>265</v>
      </c>
      <c r="V56" t="s">
        <v>7</v>
      </c>
      <c r="W56" t="s">
        <v>7</v>
      </c>
      <c r="X56" t="s">
        <v>7</v>
      </c>
      <c r="AA56" t="s">
        <v>96</v>
      </c>
      <c r="AB56" t="s">
        <v>410</v>
      </c>
      <c r="AC56">
        <v>2011</v>
      </c>
      <c r="AD56" t="s">
        <v>228</v>
      </c>
      <c r="AE56">
        <v>2</v>
      </c>
    </row>
    <row r="57" spans="1:32" x14ac:dyDescent="0.3">
      <c r="A57" t="s">
        <v>357</v>
      </c>
      <c r="B57" t="s">
        <v>282</v>
      </c>
      <c r="C57" t="s">
        <v>195</v>
      </c>
      <c r="D57" t="s">
        <v>314</v>
      </c>
      <c r="E57" t="s">
        <v>929</v>
      </c>
      <c r="F57" s="15">
        <v>46176.3434837963</v>
      </c>
      <c r="G57" t="s">
        <v>429</v>
      </c>
      <c r="H57">
        <v>1289</v>
      </c>
      <c r="I57" t="s">
        <v>930</v>
      </c>
      <c r="J57" s="15">
        <v>46176.640972222223</v>
      </c>
      <c r="K57" s="15">
        <v>46232.525000000001</v>
      </c>
      <c r="L57" s="15"/>
      <c r="M57">
        <v>1289</v>
      </c>
      <c r="O57" t="s">
        <v>204</v>
      </c>
      <c r="P57" t="s">
        <v>630</v>
      </c>
      <c r="S57" t="s">
        <v>375</v>
      </c>
      <c r="T57" t="s">
        <v>361</v>
      </c>
      <c r="U57" t="s">
        <v>265</v>
      </c>
      <c r="V57" t="s">
        <v>7</v>
      </c>
      <c r="W57" t="s">
        <v>7</v>
      </c>
      <c r="X57" t="s">
        <v>7</v>
      </c>
      <c r="Z57">
        <v>1</v>
      </c>
      <c r="AA57" t="s">
        <v>122</v>
      </c>
      <c r="AB57" t="s">
        <v>410</v>
      </c>
      <c r="AC57">
        <v>2011</v>
      </c>
      <c r="AD57" t="s">
        <v>235</v>
      </c>
      <c r="AE57">
        <v>1289</v>
      </c>
      <c r="AF57">
        <v>283.2</v>
      </c>
    </row>
    <row r="58" spans="1:32" x14ac:dyDescent="0.3">
      <c r="A58" t="s">
        <v>357</v>
      </c>
      <c r="B58" t="s">
        <v>51</v>
      </c>
      <c r="C58" t="s">
        <v>261</v>
      </c>
      <c r="D58" t="s">
        <v>314</v>
      </c>
      <c r="E58" t="s">
        <v>931</v>
      </c>
      <c r="F58" s="15">
        <v>46227.403078703705</v>
      </c>
      <c r="G58" t="s">
        <v>462</v>
      </c>
      <c r="H58">
        <v>40</v>
      </c>
      <c r="I58" t="s">
        <v>932</v>
      </c>
      <c r="J58" s="15">
        <v>46227.627268518518</v>
      </c>
      <c r="K58" s="15">
        <v>46234.486111111109</v>
      </c>
      <c r="L58" s="15"/>
      <c r="M58">
        <v>40</v>
      </c>
      <c r="O58" t="s">
        <v>204</v>
      </c>
      <c r="P58" t="s">
        <v>630</v>
      </c>
      <c r="S58" t="s">
        <v>375</v>
      </c>
      <c r="T58" t="s">
        <v>361</v>
      </c>
      <c r="U58" t="s">
        <v>265</v>
      </c>
      <c r="V58" t="s">
        <v>7</v>
      </c>
      <c r="W58" t="s">
        <v>7</v>
      </c>
      <c r="X58" t="s">
        <v>7</v>
      </c>
      <c r="AA58" t="s">
        <v>241</v>
      </c>
      <c r="AB58" t="s">
        <v>410</v>
      </c>
      <c r="AC58">
        <v>2011</v>
      </c>
      <c r="AD58" t="s">
        <v>7</v>
      </c>
      <c r="AF58">
        <v>379.28000000000003</v>
      </c>
    </row>
    <row r="59" spans="1:32" x14ac:dyDescent="0.3">
      <c r="A59" t="s">
        <v>357</v>
      </c>
      <c r="B59" t="s">
        <v>45</v>
      </c>
      <c r="C59" t="s">
        <v>68</v>
      </c>
      <c r="D59" t="s">
        <v>314</v>
      </c>
      <c r="E59" t="s">
        <v>933</v>
      </c>
      <c r="F59" s="15">
        <v>46223.312245370369</v>
      </c>
      <c r="G59" t="s">
        <v>476</v>
      </c>
      <c r="H59">
        <v>9</v>
      </c>
      <c r="I59" t="s">
        <v>934</v>
      </c>
      <c r="J59" s="15">
        <v>46223.463888888888</v>
      </c>
      <c r="K59" s="15">
        <v>46226.486805555556</v>
      </c>
      <c r="L59" s="15"/>
      <c r="M59">
        <v>9</v>
      </c>
      <c r="O59" t="s">
        <v>204</v>
      </c>
      <c r="P59" t="s">
        <v>630</v>
      </c>
      <c r="S59" t="s">
        <v>409</v>
      </c>
      <c r="T59" t="s">
        <v>390</v>
      </c>
      <c r="U59" t="s">
        <v>298</v>
      </c>
      <c r="V59" t="s">
        <v>357</v>
      </c>
      <c r="W59" t="s">
        <v>388</v>
      </c>
      <c r="X59" t="s">
        <v>265</v>
      </c>
      <c r="AA59" t="s">
        <v>67</v>
      </c>
      <c r="AB59" t="s">
        <v>409</v>
      </c>
      <c r="AD59" t="s">
        <v>220</v>
      </c>
      <c r="AE59">
        <v>1</v>
      </c>
      <c r="AF59">
        <v>1</v>
      </c>
    </row>
    <row r="60" spans="1:32" x14ac:dyDescent="0.3">
      <c r="A60" t="s">
        <v>357</v>
      </c>
      <c r="B60" t="s">
        <v>45</v>
      </c>
      <c r="C60" t="s">
        <v>68</v>
      </c>
      <c r="D60" t="s">
        <v>314</v>
      </c>
      <c r="E60" t="s">
        <v>935</v>
      </c>
      <c r="F60" s="15">
        <v>46217.387696759259</v>
      </c>
      <c r="G60" t="s">
        <v>467</v>
      </c>
      <c r="H60">
        <v>2</v>
      </c>
      <c r="I60" t="s">
        <v>936</v>
      </c>
      <c r="J60" s="15">
        <v>46217.475694444445</v>
      </c>
      <c r="K60" s="15">
        <v>46230.486111111109</v>
      </c>
      <c r="L60" s="15"/>
      <c r="M60">
        <v>2</v>
      </c>
      <c r="O60" t="s">
        <v>204</v>
      </c>
      <c r="P60" t="s">
        <v>630</v>
      </c>
      <c r="S60" t="s">
        <v>376</v>
      </c>
      <c r="T60" t="s">
        <v>389</v>
      </c>
      <c r="U60" t="s">
        <v>268</v>
      </c>
      <c r="V60" t="s">
        <v>357</v>
      </c>
      <c r="W60" t="s">
        <v>388</v>
      </c>
      <c r="X60" t="s">
        <v>265</v>
      </c>
      <c r="Y60">
        <v>678</v>
      </c>
      <c r="AA60" t="s">
        <v>67</v>
      </c>
      <c r="AB60" t="s">
        <v>376</v>
      </c>
      <c r="AC60">
        <v>1950</v>
      </c>
      <c r="AD60" t="s">
        <v>220</v>
      </c>
      <c r="AE60">
        <v>1</v>
      </c>
      <c r="AF60">
        <v>1</v>
      </c>
    </row>
    <row r="61" spans="1:32" x14ac:dyDescent="0.3">
      <c r="A61" t="s">
        <v>357</v>
      </c>
      <c r="B61" t="s">
        <v>63</v>
      </c>
      <c r="C61" t="s">
        <v>95</v>
      </c>
      <c r="D61" t="s">
        <v>314</v>
      </c>
      <c r="E61" t="s">
        <v>937</v>
      </c>
      <c r="F61" s="15">
        <v>46244.363599537035</v>
      </c>
      <c r="G61" t="s">
        <v>429</v>
      </c>
      <c r="H61">
        <v>9</v>
      </c>
      <c r="I61" t="s">
        <v>938</v>
      </c>
      <c r="J61" s="15">
        <v>46244.70039351852</v>
      </c>
      <c r="K61" s="15">
        <v>46246.680555555555</v>
      </c>
      <c r="L61" s="15"/>
      <c r="M61">
        <v>9</v>
      </c>
      <c r="O61" t="s">
        <v>204</v>
      </c>
      <c r="P61" t="s">
        <v>631</v>
      </c>
      <c r="S61" t="s">
        <v>375</v>
      </c>
      <c r="T61" t="s">
        <v>361</v>
      </c>
      <c r="U61" t="s">
        <v>265</v>
      </c>
      <c r="V61" t="s">
        <v>7</v>
      </c>
      <c r="W61" t="s">
        <v>7</v>
      </c>
      <c r="X61" t="s">
        <v>7</v>
      </c>
      <c r="AA61" t="s">
        <v>96</v>
      </c>
      <c r="AB61" t="s">
        <v>410</v>
      </c>
      <c r="AC61">
        <v>2011</v>
      </c>
      <c r="AD61" t="s">
        <v>228</v>
      </c>
      <c r="AE61">
        <v>9</v>
      </c>
      <c r="AF61">
        <v>74</v>
      </c>
    </row>
    <row r="62" spans="1:32" x14ac:dyDescent="0.3">
      <c r="A62" t="s">
        <v>357</v>
      </c>
      <c r="B62" t="s">
        <v>57</v>
      </c>
      <c r="C62" t="s">
        <v>117</v>
      </c>
      <c r="D62" t="s">
        <v>314</v>
      </c>
      <c r="E62" t="s">
        <v>937</v>
      </c>
      <c r="F62" s="15">
        <v>46244.363599537035</v>
      </c>
      <c r="G62" t="s">
        <v>429</v>
      </c>
      <c r="H62">
        <v>9</v>
      </c>
      <c r="I62" t="s">
        <v>938</v>
      </c>
      <c r="J62" s="15">
        <v>46244.70039351852</v>
      </c>
      <c r="K62" s="15">
        <v>46246.680555555555</v>
      </c>
      <c r="L62" s="15"/>
      <c r="M62">
        <v>9</v>
      </c>
      <c r="O62" t="s">
        <v>204</v>
      </c>
      <c r="P62" t="s">
        <v>631</v>
      </c>
      <c r="S62" t="s">
        <v>375</v>
      </c>
      <c r="T62" t="s">
        <v>361</v>
      </c>
      <c r="U62" t="s">
        <v>265</v>
      </c>
      <c r="V62" t="s">
        <v>7</v>
      </c>
      <c r="W62" t="s">
        <v>7</v>
      </c>
      <c r="X62" t="s">
        <v>7</v>
      </c>
      <c r="AA62" t="s">
        <v>127</v>
      </c>
      <c r="AB62" t="s">
        <v>410</v>
      </c>
      <c r="AC62">
        <v>2011</v>
      </c>
      <c r="AD62" t="s">
        <v>236</v>
      </c>
      <c r="AE62">
        <v>1</v>
      </c>
    </row>
    <row r="63" spans="1:32" x14ac:dyDescent="0.3">
      <c r="A63" t="s">
        <v>357</v>
      </c>
      <c r="B63" t="s">
        <v>282</v>
      </c>
      <c r="C63" t="s">
        <v>195</v>
      </c>
      <c r="D63" t="s">
        <v>314</v>
      </c>
      <c r="E63" t="s">
        <v>937</v>
      </c>
      <c r="F63" s="15">
        <v>46244.363599537035</v>
      </c>
      <c r="G63" t="s">
        <v>429</v>
      </c>
      <c r="H63">
        <v>730</v>
      </c>
      <c r="I63" t="s">
        <v>938</v>
      </c>
      <c r="J63" s="15">
        <v>46244.70039351852</v>
      </c>
      <c r="K63" s="15">
        <v>46246.680555555555</v>
      </c>
      <c r="L63" s="15"/>
      <c r="M63">
        <v>730</v>
      </c>
      <c r="O63" t="s">
        <v>204</v>
      </c>
      <c r="P63" t="s">
        <v>631</v>
      </c>
      <c r="S63" t="s">
        <v>375</v>
      </c>
      <c r="T63" t="s">
        <v>361</v>
      </c>
      <c r="U63" t="s">
        <v>265</v>
      </c>
      <c r="V63" t="s">
        <v>7</v>
      </c>
      <c r="W63" t="s">
        <v>7</v>
      </c>
      <c r="X63" t="s">
        <v>7</v>
      </c>
      <c r="Z63">
        <v>1</v>
      </c>
      <c r="AA63" t="s">
        <v>122</v>
      </c>
      <c r="AB63" t="s">
        <v>410</v>
      </c>
      <c r="AC63">
        <v>2011</v>
      </c>
      <c r="AD63" t="s">
        <v>235</v>
      </c>
      <c r="AE63">
        <v>730</v>
      </c>
    </row>
    <row r="64" spans="1:32" x14ac:dyDescent="0.3">
      <c r="A64" t="s">
        <v>357</v>
      </c>
      <c r="B64" t="s">
        <v>63</v>
      </c>
      <c r="C64" t="s">
        <v>95</v>
      </c>
      <c r="D64" t="s">
        <v>314</v>
      </c>
      <c r="E64" t="s">
        <v>939</v>
      </c>
      <c r="F64" s="15">
        <v>46232.31826388889</v>
      </c>
      <c r="G64" t="s">
        <v>419</v>
      </c>
      <c r="H64">
        <v>1</v>
      </c>
      <c r="I64" t="s">
        <v>940</v>
      </c>
      <c r="J64" s="15">
        <v>46232.40520833333</v>
      </c>
      <c r="K64" s="15">
        <v>46239.288888888892</v>
      </c>
      <c r="L64" s="15"/>
      <c r="M64">
        <v>1</v>
      </c>
      <c r="O64" t="s">
        <v>204</v>
      </c>
      <c r="P64" t="s">
        <v>631</v>
      </c>
      <c r="S64" t="s">
        <v>375</v>
      </c>
      <c r="T64" t="s">
        <v>361</v>
      </c>
      <c r="U64" t="s">
        <v>265</v>
      </c>
      <c r="V64" t="s">
        <v>7</v>
      </c>
      <c r="W64" t="s">
        <v>7</v>
      </c>
      <c r="X64" t="s">
        <v>7</v>
      </c>
      <c r="AA64" t="s">
        <v>96</v>
      </c>
      <c r="AB64" t="s">
        <v>410</v>
      </c>
      <c r="AC64">
        <v>2011</v>
      </c>
      <c r="AD64" t="s">
        <v>228</v>
      </c>
      <c r="AE64">
        <v>1</v>
      </c>
      <c r="AF64">
        <v>1</v>
      </c>
    </row>
    <row r="65" spans="1:32" x14ac:dyDescent="0.3">
      <c r="A65" t="s">
        <v>357</v>
      </c>
      <c r="B65" t="s">
        <v>57</v>
      </c>
      <c r="C65" t="s">
        <v>117</v>
      </c>
      <c r="D65" t="s">
        <v>314</v>
      </c>
      <c r="E65" t="s">
        <v>939</v>
      </c>
      <c r="F65" s="15">
        <v>46232.31826388889</v>
      </c>
      <c r="G65" t="s">
        <v>419</v>
      </c>
      <c r="H65">
        <v>1</v>
      </c>
      <c r="I65" t="s">
        <v>940</v>
      </c>
      <c r="J65" s="15">
        <v>46232.40520833333</v>
      </c>
      <c r="K65" s="15">
        <v>46239.288888888892</v>
      </c>
      <c r="L65" s="15"/>
      <c r="M65">
        <v>1</v>
      </c>
      <c r="O65" t="s">
        <v>204</v>
      </c>
      <c r="P65" t="s">
        <v>631</v>
      </c>
      <c r="S65" t="s">
        <v>375</v>
      </c>
      <c r="T65" t="s">
        <v>361</v>
      </c>
      <c r="U65" t="s">
        <v>265</v>
      </c>
      <c r="V65" t="s">
        <v>7</v>
      </c>
      <c r="W65" t="s">
        <v>7</v>
      </c>
      <c r="X65" t="s">
        <v>7</v>
      </c>
      <c r="AA65" t="s">
        <v>127</v>
      </c>
      <c r="AB65" t="s">
        <v>410</v>
      </c>
      <c r="AC65">
        <v>2011</v>
      </c>
      <c r="AD65" t="s">
        <v>236</v>
      </c>
      <c r="AE65">
        <v>1</v>
      </c>
    </row>
    <row r="66" spans="1:32" x14ac:dyDescent="0.3">
      <c r="A66" t="s">
        <v>357</v>
      </c>
      <c r="B66" t="s">
        <v>282</v>
      </c>
      <c r="C66" t="s">
        <v>195</v>
      </c>
      <c r="D66" t="s">
        <v>314</v>
      </c>
      <c r="E66" t="s">
        <v>939</v>
      </c>
      <c r="F66" s="15">
        <v>46232.31826388889</v>
      </c>
      <c r="G66" t="s">
        <v>419</v>
      </c>
      <c r="H66">
        <v>8</v>
      </c>
      <c r="I66" t="s">
        <v>940</v>
      </c>
      <c r="J66" s="15">
        <v>46232.40520833333</v>
      </c>
      <c r="K66" s="15">
        <v>46239.288888888892</v>
      </c>
      <c r="L66" s="15"/>
      <c r="M66">
        <v>8</v>
      </c>
      <c r="O66" t="s">
        <v>204</v>
      </c>
      <c r="P66" t="s">
        <v>630</v>
      </c>
      <c r="S66" t="s">
        <v>375</v>
      </c>
      <c r="T66" t="s">
        <v>361</v>
      </c>
      <c r="U66" t="s">
        <v>265</v>
      </c>
      <c r="V66" t="s">
        <v>7</v>
      </c>
      <c r="W66" t="s">
        <v>7</v>
      </c>
      <c r="X66" t="s">
        <v>7</v>
      </c>
      <c r="Z66">
        <v>1</v>
      </c>
      <c r="AA66" t="s">
        <v>122</v>
      </c>
      <c r="AB66" t="s">
        <v>410</v>
      </c>
      <c r="AC66">
        <v>2011</v>
      </c>
      <c r="AD66" t="s">
        <v>235</v>
      </c>
      <c r="AE66">
        <v>8</v>
      </c>
    </row>
    <row r="67" spans="1:32" x14ac:dyDescent="0.3">
      <c r="A67" t="s">
        <v>357</v>
      </c>
      <c r="B67" t="s">
        <v>63</v>
      </c>
      <c r="C67" t="s">
        <v>95</v>
      </c>
      <c r="D67" t="s">
        <v>314</v>
      </c>
      <c r="E67" t="s">
        <v>944</v>
      </c>
      <c r="F67" s="15">
        <v>46231.310787037037</v>
      </c>
      <c r="G67" t="s">
        <v>429</v>
      </c>
      <c r="H67">
        <v>13</v>
      </c>
      <c r="I67" t="s">
        <v>945</v>
      </c>
      <c r="J67" s="15">
        <v>46231.40347222222</v>
      </c>
      <c r="K67" s="15">
        <v>46233.611805555556</v>
      </c>
      <c r="L67" s="15"/>
      <c r="M67">
        <v>13</v>
      </c>
      <c r="O67" t="s">
        <v>204</v>
      </c>
      <c r="P67" t="s">
        <v>631</v>
      </c>
      <c r="S67" t="s">
        <v>375</v>
      </c>
      <c r="T67" t="s">
        <v>361</v>
      </c>
      <c r="U67" t="s">
        <v>265</v>
      </c>
      <c r="V67" t="s">
        <v>7</v>
      </c>
      <c r="W67" t="s">
        <v>7</v>
      </c>
      <c r="X67" t="s">
        <v>7</v>
      </c>
      <c r="AA67" t="s">
        <v>96</v>
      </c>
      <c r="AB67" t="s">
        <v>410</v>
      </c>
      <c r="AC67">
        <v>2011</v>
      </c>
      <c r="AD67" t="s">
        <v>228</v>
      </c>
      <c r="AE67">
        <v>13</v>
      </c>
      <c r="AF67">
        <v>110.63</v>
      </c>
    </row>
    <row r="68" spans="1:32" x14ac:dyDescent="0.3">
      <c r="A68" t="s">
        <v>357</v>
      </c>
      <c r="B68" t="s">
        <v>57</v>
      </c>
      <c r="C68" t="s">
        <v>117</v>
      </c>
      <c r="D68" t="s">
        <v>314</v>
      </c>
      <c r="E68" t="s">
        <v>944</v>
      </c>
      <c r="F68" s="15">
        <v>46231.310787037037</v>
      </c>
      <c r="G68" t="s">
        <v>429</v>
      </c>
      <c r="H68">
        <v>13</v>
      </c>
      <c r="I68" t="s">
        <v>945</v>
      </c>
      <c r="J68" s="15">
        <v>46231.40347222222</v>
      </c>
      <c r="K68" s="15">
        <v>46233.611805555556</v>
      </c>
      <c r="L68" s="15"/>
      <c r="M68">
        <v>13</v>
      </c>
      <c r="O68" t="s">
        <v>204</v>
      </c>
      <c r="P68" t="s">
        <v>631</v>
      </c>
      <c r="S68" t="s">
        <v>375</v>
      </c>
      <c r="T68" t="s">
        <v>361</v>
      </c>
      <c r="U68" t="s">
        <v>265</v>
      </c>
      <c r="V68" t="s">
        <v>7</v>
      </c>
      <c r="W68" t="s">
        <v>7</v>
      </c>
      <c r="X68" t="s">
        <v>7</v>
      </c>
      <c r="AA68" t="s">
        <v>127</v>
      </c>
      <c r="AB68" t="s">
        <v>410</v>
      </c>
      <c r="AC68">
        <v>2011</v>
      </c>
      <c r="AD68" t="s">
        <v>236</v>
      </c>
      <c r="AE68">
        <v>1.3</v>
      </c>
    </row>
    <row r="69" spans="1:32" x14ac:dyDescent="0.3">
      <c r="A69" t="s">
        <v>357</v>
      </c>
      <c r="B69" t="s">
        <v>282</v>
      </c>
      <c r="C69" t="s">
        <v>195</v>
      </c>
      <c r="D69" t="s">
        <v>314</v>
      </c>
      <c r="E69" t="s">
        <v>944</v>
      </c>
      <c r="F69" s="15">
        <v>46231.310787037037</v>
      </c>
      <c r="G69" t="s">
        <v>429</v>
      </c>
      <c r="H69">
        <v>1092</v>
      </c>
      <c r="I69" t="s">
        <v>945</v>
      </c>
      <c r="J69" s="15">
        <v>46231.40347222222</v>
      </c>
      <c r="K69" s="15">
        <v>46233.611805555556</v>
      </c>
      <c r="L69" s="15"/>
      <c r="M69">
        <v>1092</v>
      </c>
      <c r="O69" t="s">
        <v>204</v>
      </c>
      <c r="P69" t="s">
        <v>631</v>
      </c>
      <c r="S69" t="s">
        <v>375</v>
      </c>
      <c r="T69" t="s">
        <v>361</v>
      </c>
      <c r="U69" t="s">
        <v>265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410</v>
      </c>
      <c r="AC69">
        <v>2011</v>
      </c>
      <c r="AD69" t="s">
        <v>235</v>
      </c>
      <c r="AE69">
        <v>1092</v>
      </c>
    </row>
    <row r="70" spans="1:32" x14ac:dyDescent="0.3">
      <c r="A70" t="s">
        <v>357</v>
      </c>
      <c r="B70" t="s">
        <v>63</v>
      </c>
      <c r="C70" t="s">
        <v>95</v>
      </c>
      <c r="D70" t="s">
        <v>314</v>
      </c>
      <c r="E70" t="s">
        <v>948</v>
      </c>
      <c r="F70" s="15">
        <v>46230.596712962964</v>
      </c>
      <c r="G70" t="s">
        <v>429</v>
      </c>
      <c r="H70">
        <v>4</v>
      </c>
      <c r="I70" t="s">
        <v>949</v>
      </c>
      <c r="J70" s="15">
        <v>46230.690266203703</v>
      </c>
      <c r="K70" s="15">
        <v>46232.591666666667</v>
      </c>
      <c r="L70" s="15"/>
      <c r="M70">
        <v>4</v>
      </c>
      <c r="O70" t="s">
        <v>204</v>
      </c>
      <c r="P70" t="s">
        <v>631</v>
      </c>
      <c r="S70" t="s">
        <v>375</v>
      </c>
      <c r="T70" t="s">
        <v>361</v>
      </c>
      <c r="U70" t="s">
        <v>265</v>
      </c>
      <c r="V70" t="s">
        <v>7</v>
      </c>
      <c r="W70" t="s">
        <v>7</v>
      </c>
      <c r="X70" t="s">
        <v>7</v>
      </c>
      <c r="AA70" t="s">
        <v>96</v>
      </c>
      <c r="AB70" t="s">
        <v>410</v>
      </c>
      <c r="AC70">
        <v>2011</v>
      </c>
      <c r="AD70" t="s">
        <v>228</v>
      </c>
      <c r="AE70">
        <v>4</v>
      </c>
    </row>
    <row r="71" spans="1:32" x14ac:dyDescent="0.3">
      <c r="A71" t="s">
        <v>357</v>
      </c>
      <c r="B71" t="s">
        <v>57</v>
      </c>
      <c r="C71" t="s">
        <v>117</v>
      </c>
      <c r="D71" t="s">
        <v>314</v>
      </c>
      <c r="E71" t="s">
        <v>948</v>
      </c>
      <c r="F71" s="15">
        <v>46230.596712962964</v>
      </c>
      <c r="G71" t="s">
        <v>429</v>
      </c>
      <c r="H71">
        <v>4</v>
      </c>
      <c r="I71" t="s">
        <v>949</v>
      </c>
      <c r="J71" s="15">
        <v>46230.690266203703</v>
      </c>
      <c r="K71" s="15">
        <v>46232.591666666667</v>
      </c>
      <c r="L71" s="15"/>
      <c r="M71">
        <v>4</v>
      </c>
      <c r="O71" t="s">
        <v>204</v>
      </c>
      <c r="P71" t="s">
        <v>631</v>
      </c>
      <c r="S71" t="s">
        <v>375</v>
      </c>
      <c r="T71" t="s">
        <v>361</v>
      </c>
      <c r="U71" t="s">
        <v>265</v>
      </c>
      <c r="V71" t="s">
        <v>7</v>
      </c>
      <c r="W71" t="s">
        <v>7</v>
      </c>
      <c r="X71" t="s">
        <v>7</v>
      </c>
      <c r="AA71" t="s">
        <v>127</v>
      </c>
      <c r="AB71" t="s">
        <v>410</v>
      </c>
      <c r="AC71">
        <v>2011</v>
      </c>
      <c r="AD71" t="s">
        <v>236</v>
      </c>
      <c r="AE71">
        <v>1</v>
      </c>
    </row>
    <row r="72" spans="1:32" x14ac:dyDescent="0.3">
      <c r="A72" t="s">
        <v>357</v>
      </c>
      <c r="B72" t="s">
        <v>282</v>
      </c>
      <c r="C72" t="s">
        <v>195</v>
      </c>
      <c r="D72" t="s">
        <v>314</v>
      </c>
      <c r="E72" t="s">
        <v>948</v>
      </c>
      <c r="F72" s="15">
        <v>46230.596712962964</v>
      </c>
      <c r="G72" t="s">
        <v>429</v>
      </c>
      <c r="H72">
        <v>409</v>
      </c>
      <c r="I72" t="s">
        <v>949</v>
      </c>
      <c r="J72" s="15">
        <v>46230.690266203703</v>
      </c>
      <c r="K72" s="15">
        <v>46232.591666666667</v>
      </c>
      <c r="L72" s="15"/>
      <c r="M72">
        <v>409</v>
      </c>
      <c r="O72" t="s">
        <v>204</v>
      </c>
      <c r="P72" t="s">
        <v>631</v>
      </c>
      <c r="S72" t="s">
        <v>375</v>
      </c>
      <c r="T72" t="s">
        <v>361</v>
      </c>
      <c r="U72" t="s">
        <v>265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410</v>
      </c>
      <c r="AC72">
        <v>2011</v>
      </c>
      <c r="AD72" t="s">
        <v>235</v>
      </c>
      <c r="AE72">
        <v>409</v>
      </c>
    </row>
    <row r="73" spans="1:32" x14ac:dyDescent="0.3">
      <c r="A73" t="s">
        <v>357</v>
      </c>
      <c r="B73" t="s">
        <v>63</v>
      </c>
      <c r="C73" t="s">
        <v>95</v>
      </c>
      <c r="D73" t="s">
        <v>314</v>
      </c>
      <c r="E73" t="s">
        <v>946</v>
      </c>
      <c r="F73" s="15">
        <v>46230.594074074077</v>
      </c>
      <c r="G73" t="s">
        <v>429</v>
      </c>
      <c r="H73">
        <v>14</v>
      </c>
      <c r="I73" t="s">
        <v>947</v>
      </c>
      <c r="J73" s="15">
        <v>46231.398611111108</v>
      </c>
      <c r="K73" s="15">
        <v>46232.455960648149</v>
      </c>
      <c r="L73" s="15">
        <v>46232.682638888888</v>
      </c>
      <c r="M73">
        <v>14</v>
      </c>
      <c r="O73" t="s">
        <v>204</v>
      </c>
      <c r="P73" t="s">
        <v>631</v>
      </c>
      <c r="S73" t="s">
        <v>375</v>
      </c>
      <c r="T73" t="s">
        <v>361</v>
      </c>
      <c r="U73" t="s">
        <v>265</v>
      </c>
      <c r="V73" t="s">
        <v>7</v>
      </c>
      <c r="W73" t="s">
        <v>7</v>
      </c>
      <c r="X73" t="s">
        <v>7</v>
      </c>
      <c r="AA73" t="s">
        <v>96</v>
      </c>
      <c r="AB73" t="s">
        <v>410</v>
      </c>
      <c r="AC73">
        <v>2011</v>
      </c>
      <c r="AD73" t="s">
        <v>228</v>
      </c>
      <c r="AE73">
        <v>14</v>
      </c>
    </row>
    <row r="74" spans="1:32" x14ac:dyDescent="0.3">
      <c r="A74" t="s">
        <v>357</v>
      </c>
      <c r="B74" t="s">
        <v>57</v>
      </c>
      <c r="C74" t="s">
        <v>117</v>
      </c>
      <c r="D74" t="s">
        <v>314</v>
      </c>
      <c r="E74" t="s">
        <v>946</v>
      </c>
      <c r="F74" s="15">
        <v>46230.594074074077</v>
      </c>
      <c r="G74" t="s">
        <v>429</v>
      </c>
      <c r="H74">
        <v>14</v>
      </c>
      <c r="I74" t="s">
        <v>947</v>
      </c>
      <c r="J74" s="15">
        <v>46231.398611111108</v>
      </c>
      <c r="K74" s="15">
        <v>46232.455960648149</v>
      </c>
      <c r="L74" s="15">
        <v>46232.682638888888</v>
      </c>
      <c r="M74">
        <v>14</v>
      </c>
      <c r="O74" t="s">
        <v>204</v>
      </c>
      <c r="P74" t="s">
        <v>631</v>
      </c>
      <c r="S74" t="s">
        <v>375</v>
      </c>
      <c r="T74" t="s">
        <v>361</v>
      </c>
      <c r="U74" t="s">
        <v>265</v>
      </c>
      <c r="V74" t="s">
        <v>7</v>
      </c>
      <c r="W74" t="s">
        <v>7</v>
      </c>
      <c r="X74" t="s">
        <v>7</v>
      </c>
      <c r="AA74" t="s">
        <v>127</v>
      </c>
      <c r="AB74" t="s">
        <v>410</v>
      </c>
      <c r="AC74">
        <v>2011</v>
      </c>
      <c r="AD74" t="s">
        <v>236</v>
      </c>
      <c r="AE74">
        <v>1.4</v>
      </c>
    </row>
    <row r="75" spans="1:32" x14ac:dyDescent="0.3">
      <c r="A75" t="s">
        <v>357</v>
      </c>
      <c r="B75" t="s">
        <v>282</v>
      </c>
      <c r="C75" t="s">
        <v>195</v>
      </c>
      <c r="D75" t="s">
        <v>314</v>
      </c>
      <c r="E75" t="s">
        <v>946</v>
      </c>
      <c r="F75" s="15">
        <v>46230.594074074077</v>
      </c>
      <c r="G75" t="s">
        <v>429</v>
      </c>
      <c r="H75">
        <v>1096</v>
      </c>
      <c r="I75" t="s">
        <v>947</v>
      </c>
      <c r="J75" s="15">
        <v>46231.398611111108</v>
      </c>
      <c r="K75" s="15">
        <v>46232.455960648149</v>
      </c>
      <c r="L75" s="15">
        <v>46232.682638888888</v>
      </c>
      <c r="M75">
        <v>1096</v>
      </c>
      <c r="O75" t="s">
        <v>204</v>
      </c>
      <c r="P75" t="s">
        <v>631</v>
      </c>
      <c r="S75" t="s">
        <v>375</v>
      </c>
      <c r="T75" t="s">
        <v>361</v>
      </c>
      <c r="U75" t="s">
        <v>265</v>
      </c>
      <c r="V75" t="s">
        <v>7</v>
      </c>
      <c r="W75" t="s">
        <v>7</v>
      </c>
      <c r="X75" t="s">
        <v>7</v>
      </c>
      <c r="Z75">
        <v>1</v>
      </c>
      <c r="AA75" t="s">
        <v>122</v>
      </c>
      <c r="AB75" t="s">
        <v>410</v>
      </c>
      <c r="AC75">
        <v>2011</v>
      </c>
      <c r="AD75" t="s">
        <v>235</v>
      </c>
      <c r="AE75">
        <v>1096</v>
      </c>
    </row>
    <row r="76" spans="1:32" x14ac:dyDescent="0.3">
      <c r="A76" t="s">
        <v>357</v>
      </c>
      <c r="B76" t="s">
        <v>63</v>
      </c>
      <c r="C76" t="s">
        <v>95</v>
      </c>
      <c r="D76" t="s">
        <v>314</v>
      </c>
      <c r="E76" t="s">
        <v>950</v>
      </c>
      <c r="F76" s="15">
        <v>46192.397974537038</v>
      </c>
      <c r="G76" t="s">
        <v>419</v>
      </c>
      <c r="H76">
        <v>1</v>
      </c>
      <c r="I76" t="s">
        <v>951</v>
      </c>
      <c r="J76" s="15">
        <v>46192.704861111109</v>
      </c>
      <c r="K76" s="15">
        <v>46219.397222222222</v>
      </c>
      <c r="L76" s="15"/>
      <c r="M76">
        <v>1</v>
      </c>
      <c r="O76" t="s">
        <v>204</v>
      </c>
      <c r="P76" t="s">
        <v>631</v>
      </c>
      <c r="S76" t="s">
        <v>375</v>
      </c>
      <c r="T76" t="s">
        <v>361</v>
      </c>
      <c r="U76" t="s">
        <v>265</v>
      </c>
      <c r="V76" t="s">
        <v>7</v>
      </c>
      <c r="W76" t="s">
        <v>7</v>
      </c>
      <c r="X76" t="s">
        <v>7</v>
      </c>
      <c r="AA76" t="s">
        <v>96</v>
      </c>
      <c r="AB76" t="s">
        <v>410</v>
      </c>
      <c r="AC76">
        <v>2011</v>
      </c>
      <c r="AD76" t="s">
        <v>228</v>
      </c>
      <c r="AE76">
        <v>1</v>
      </c>
      <c r="AF76">
        <v>1</v>
      </c>
    </row>
    <row r="77" spans="1:32" x14ac:dyDescent="0.3">
      <c r="A77" t="s">
        <v>357</v>
      </c>
      <c r="B77" t="s">
        <v>57</v>
      </c>
      <c r="C77" t="s">
        <v>117</v>
      </c>
      <c r="D77" t="s">
        <v>314</v>
      </c>
      <c r="E77" t="s">
        <v>950</v>
      </c>
      <c r="F77" s="15">
        <v>46192.397974537038</v>
      </c>
      <c r="G77" t="s">
        <v>419</v>
      </c>
      <c r="H77">
        <v>1</v>
      </c>
      <c r="I77" t="s">
        <v>951</v>
      </c>
      <c r="J77" s="15">
        <v>46192.704861111109</v>
      </c>
      <c r="K77" s="15">
        <v>46219.397222222222</v>
      </c>
      <c r="L77" s="15"/>
      <c r="M77">
        <v>1</v>
      </c>
      <c r="O77" t="s">
        <v>204</v>
      </c>
      <c r="P77" t="s">
        <v>631</v>
      </c>
      <c r="S77" t="s">
        <v>375</v>
      </c>
      <c r="T77" t="s">
        <v>361</v>
      </c>
      <c r="U77" t="s">
        <v>265</v>
      </c>
      <c r="V77" t="s">
        <v>7</v>
      </c>
      <c r="W77" t="s">
        <v>7</v>
      </c>
      <c r="X77" t="s">
        <v>7</v>
      </c>
      <c r="AA77" t="s">
        <v>127</v>
      </c>
      <c r="AB77" t="s">
        <v>410</v>
      </c>
      <c r="AC77">
        <v>2011</v>
      </c>
      <c r="AD77" t="s">
        <v>236</v>
      </c>
      <c r="AE77">
        <v>1</v>
      </c>
    </row>
    <row r="78" spans="1:32" x14ac:dyDescent="0.3">
      <c r="A78" t="s">
        <v>357</v>
      </c>
      <c r="B78" t="s">
        <v>282</v>
      </c>
      <c r="C78" t="s">
        <v>195</v>
      </c>
      <c r="D78" t="s">
        <v>314</v>
      </c>
      <c r="E78" t="s">
        <v>950</v>
      </c>
      <c r="F78" s="15">
        <v>46192.397974537038</v>
      </c>
      <c r="G78" t="s">
        <v>419</v>
      </c>
      <c r="H78">
        <v>1</v>
      </c>
      <c r="I78" t="s">
        <v>951</v>
      </c>
      <c r="J78" s="15">
        <v>46192.704861111109</v>
      </c>
      <c r="K78" s="15">
        <v>46219.397222222222</v>
      </c>
      <c r="L78" s="15"/>
      <c r="M78">
        <v>1</v>
      </c>
      <c r="O78" t="s">
        <v>204</v>
      </c>
      <c r="P78" t="s">
        <v>630</v>
      </c>
      <c r="S78" t="s">
        <v>375</v>
      </c>
      <c r="T78" t="s">
        <v>361</v>
      </c>
      <c r="U78" t="s">
        <v>265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410</v>
      </c>
      <c r="AC78">
        <v>2011</v>
      </c>
      <c r="AD78" t="s">
        <v>235</v>
      </c>
      <c r="AE78">
        <v>1</v>
      </c>
    </row>
    <row r="79" spans="1:32" x14ac:dyDescent="0.3">
      <c r="A79" t="s">
        <v>357</v>
      </c>
      <c r="B79" t="s">
        <v>63</v>
      </c>
      <c r="C79" t="s">
        <v>95</v>
      </c>
      <c r="D79" t="s">
        <v>314</v>
      </c>
      <c r="E79" t="s">
        <v>950</v>
      </c>
      <c r="F79" s="15">
        <v>46192.397974537038</v>
      </c>
      <c r="G79" t="s">
        <v>419</v>
      </c>
      <c r="H79">
        <v>2</v>
      </c>
      <c r="I79" t="s">
        <v>951</v>
      </c>
      <c r="J79" s="15">
        <v>46192.704861111109</v>
      </c>
      <c r="K79" s="15">
        <v>46219.397222222222</v>
      </c>
      <c r="L79" s="15"/>
      <c r="M79">
        <v>1</v>
      </c>
      <c r="O79" t="s">
        <v>627</v>
      </c>
      <c r="S79" t="s">
        <v>375</v>
      </c>
      <c r="T79" t="s">
        <v>361</v>
      </c>
      <c r="U79" t="s">
        <v>265</v>
      </c>
      <c r="V79" t="s">
        <v>7</v>
      </c>
      <c r="W79" t="s">
        <v>7</v>
      </c>
      <c r="X79" t="s">
        <v>7</v>
      </c>
      <c r="AA79" t="s">
        <v>96</v>
      </c>
      <c r="AB79" t="s">
        <v>410</v>
      </c>
      <c r="AC79">
        <v>2011</v>
      </c>
      <c r="AD79" t="s">
        <v>228</v>
      </c>
      <c r="AE79">
        <v>1</v>
      </c>
    </row>
    <row r="80" spans="1:32" x14ac:dyDescent="0.3">
      <c r="A80" t="s">
        <v>357</v>
      </c>
      <c r="B80" t="s">
        <v>57</v>
      </c>
      <c r="C80" t="s">
        <v>117</v>
      </c>
      <c r="D80" t="s">
        <v>314</v>
      </c>
      <c r="E80" t="s">
        <v>950</v>
      </c>
      <c r="F80" s="15">
        <v>46192.397974537038</v>
      </c>
      <c r="G80" t="s">
        <v>419</v>
      </c>
      <c r="H80">
        <v>2</v>
      </c>
      <c r="I80" t="s">
        <v>951</v>
      </c>
      <c r="J80" s="15">
        <v>46192.704861111109</v>
      </c>
      <c r="K80" s="15">
        <v>46219.397222222222</v>
      </c>
      <c r="L80" s="15"/>
      <c r="M80">
        <v>1</v>
      </c>
      <c r="O80" t="s">
        <v>627</v>
      </c>
      <c r="S80" t="s">
        <v>375</v>
      </c>
      <c r="T80" t="s">
        <v>361</v>
      </c>
      <c r="U80" t="s">
        <v>265</v>
      </c>
      <c r="V80" t="s">
        <v>7</v>
      </c>
      <c r="W80" t="s">
        <v>7</v>
      </c>
      <c r="X80" t="s">
        <v>7</v>
      </c>
      <c r="AA80" t="s">
        <v>127</v>
      </c>
      <c r="AB80" t="s">
        <v>410</v>
      </c>
      <c r="AC80">
        <v>2011</v>
      </c>
      <c r="AD80" t="s">
        <v>236</v>
      </c>
      <c r="AE80">
        <v>1</v>
      </c>
    </row>
    <row r="81" spans="1:32" x14ac:dyDescent="0.3">
      <c r="A81" t="s">
        <v>357</v>
      </c>
      <c r="B81" t="s">
        <v>282</v>
      </c>
      <c r="C81" t="s">
        <v>195</v>
      </c>
      <c r="D81" t="s">
        <v>314</v>
      </c>
      <c r="E81" t="s">
        <v>950</v>
      </c>
      <c r="F81" s="15">
        <v>46192.397974537038</v>
      </c>
      <c r="G81" t="s">
        <v>419</v>
      </c>
      <c r="H81">
        <v>6</v>
      </c>
      <c r="I81" t="s">
        <v>951</v>
      </c>
      <c r="J81" s="15">
        <v>46192.704861111109</v>
      </c>
      <c r="K81" s="15">
        <v>46219.397222222222</v>
      </c>
      <c r="L81" s="15"/>
      <c r="M81">
        <v>5</v>
      </c>
      <c r="O81" t="s">
        <v>627</v>
      </c>
      <c r="S81" t="s">
        <v>375</v>
      </c>
      <c r="T81" t="s">
        <v>361</v>
      </c>
      <c r="U81" t="s">
        <v>265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410</v>
      </c>
      <c r="AC81">
        <v>2011</v>
      </c>
      <c r="AD81" t="s">
        <v>235</v>
      </c>
      <c r="AE81">
        <v>5</v>
      </c>
    </row>
    <row r="82" spans="1:32" x14ac:dyDescent="0.3">
      <c r="A82" t="s">
        <v>357</v>
      </c>
      <c r="B82" t="s">
        <v>63</v>
      </c>
      <c r="C82" t="s">
        <v>95</v>
      </c>
      <c r="D82" t="s">
        <v>314</v>
      </c>
      <c r="E82" t="s">
        <v>929</v>
      </c>
      <c r="F82" s="15">
        <v>46176.3434837963</v>
      </c>
      <c r="G82" t="s">
        <v>429</v>
      </c>
      <c r="H82">
        <v>16</v>
      </c>
      <c r="I82" t="s">
        <v>930</v>
      </c>
      <c r="J82" s="15">
        <v>46176.640972222223</v>
      </c>
      <c r="K82" s="15">
        <v>46232.525000000001</v>
      </c>
      <c r="L82" s="15"/>
      <c r="M82">
        <v>16</v>
      </c>
      <c r="O82" t="s">
        <v>204</v>
      </c>
      <c r="P82" t="s">
        <v>631</v>
      </c>
      <c r="S82" t="s">
        <v>375</v>
      </c>
      <c r="T82" t="s">
        <v>361</v>
      </c>
      <c r="U82" t="s">
        <v>265</v>
      </c>
      <c r="V82" t="s">
        <v>7</v>
      </c>
      <c r="W82" t="s">
        <v>7</v>
      </c>
      <c r="X82" t="s">
        <v>7</v>
      </c>
      <c r="AA82" t="s">
        <v>96</v>
      </c>
      <c r="AB82" t="s">
        <v>410</v>
      </c>
      <c r="AC82">
        <v>2011</v>
      </c>
      <c r="AD82" t="s">
        <v>228</v>
      </c>
      <c r="AE82">
        <v>16</v>
      </c>
    </row>
    <row r="83" spans="1:32" x14ac:dyDescent="0.3">
      <c r="A83" t="s">
        <v>357</v>
      </c>
      <c r="B83" t="s">
        <v>57</v>
      </c>
      <c r="C83" t="s">
        <v>117</v>
      </c>
      <c r="D83" t="s">
        <v>314</v>
      </c>
      <c r="E83" t="s">
        <v>929</v>
      </c>
      <c r="F83" s="15">
        <v>46176.3434837963</v>
      </c>
      <c r="G83" t="s">
        <v>429</v>
      </c>
      <c r="H83">
        <v>16</v>
      </c>
      <c r="I83" t="s">
        <v>930</v>
      </c>
      <c r="J83" s="15">
        <v>46176.640972222223</v>
      </c>
      <c r="K83" s="15">
        <v>46232.525000000001</v>
      </c>
      <c r="L83" s="15"/>
      <c r="M83">
        <v>16</v>
      </c>
      <c r="O83" t="s">
        <v>204</v>
      </c>
      <c r="P83" t="s">
        <v>631</v>
      </c>
      <c r="S83" t="s">
        <v>375</v>
      </c>
      <c r="T83" t="s">
        <v>361</v>
      </c>
      <c r="U83" t="s">
        <v>265</v>
      </c>
      <c r="V83" t="s">
        <v>7</v>
      </c>
      <c r="W83" t="s">
        <v>7</v>
      </c>
      <c r="X83" t="s">
        <v>7</v>
      </c>
      <c r="AA83" t="s">
        <v>127</v>
      </c>
      <c r="AB83" t="s">
        <v>410</v>
      </c>
      <c r="AC83">
        <v>2011</v>
      </c>
      <c r="AD83" t="s">
        <v>236</v>
      </c>
      <c r="AE83">
        <v>1.6</v>
      </c>
    </row>
    <row r="84" spans="1:32" x14ac:dyDescent="0.3">
      <c r="A84" t="s">
        <v>357</v>
      </c>
      <c r="B84" t="s">
        <v>282</v>
      </c>
      <c r="C84" t="s">
        <v>195</v>
      </c>
      <c r="D84" t="s">
        <v>314</v>
      </c>
      <c r="E84" t="s">
        <v>941</v>
      </c>
      <c r="F84" s="15">
        <v>46232.494386574072</v>
      </c>
      <c r="G84" t="s">
        <v>942</v>
      </c>
      <c r="H84">
        <v>2565</v>
      </c>
      <c r="I84" t="s">
        <v>943</v>
      </c>
      <c r="J84" s="15">
        <v>46232.61041666667</v>
      </c>
      <c r="K84" s="15">
        <v>46237.611111111109</v>
      </c>
      <c r="L84" s="15"/>
      <c r="M84">
        <v>2565</v>
      </c>
      <c r="O84" t="s">
        <v>204</v>
      </c>
      <c r="P84" t="s">
        <v>631</v>
      </c>
      <c r="S84" t="s">
        <v>375</v>
      </c>
      <c r="T84" t="s">
        <v>361</v>
      </c>
      <c r="U84" t="s">
        <v>265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410</v>
      </c>
      <c r="AC84">
        <v>2011</v>
      </c>
      <c r="AD84" t="s">
        <v>235</v>
      </c>
      <c r="AE84">
        <v>2565</v>
      </c>
      <c r="AF84">
        <v>260.13</v>
      </c>
    </row>
    <row r="85" spans="1:32" x14ac:dyDescent="0.3">
      <c r="A85" t="s">
        <v>357</v>
      </c>
      <c r="B85" t="s">
        <v>51</v>
      </c>
      <c r="C85" t="s">
        <v>261</v>
      </c>
      <c r="D85" t="s">
        <v>314</v>
      </c>
      <c r="E85" t="s">
        <v>952</v>
      </c>
      <c r="F85" s="15">
        <v>46223.473726851851</v>
      </c>
      <c r="G85" t="s">
        <v>420</v>
      </c>
      <c r="H85">
        <v>80</v>
      </c>
      <c r="I85" t="s">
        <v>953</v>
      </c>
      <c r="J85" s="15">
        <v>46223.613449074073</v>
      </c>
      <c r="K85" s="15">
        <v>46223.613449074073</v>
      </c>
      <c r="L85" s="15"/>
      <c r="M85">
        <v>80</v>
      </c>
      <c r="O85" t="s">
        <v>204</v>
      </c>
      <c r="P85" t="s">
        <v>631</v>
      </c>
      <c r="S85" t="s">
        <v>375</v>
      </c>
      <c r="T85" t="s">
        <v>361</v>
      </c>
      <c r="U85" t="s">
        <v>265</v>
      </c>
      <c r="V85" t="s">
        <v>7</v>
      </c>
      <c r="W85" t="s">
        <v>7</v>
      </c>
      <c r="X85" t="s">
        <v>7</v>
      </c>
      <c r="AA85" t="s">
        <v>241</v>
      </c>
      <c r="AB85" t="s">
        <v>410</v>
      </c>
      <c r="AC85">
        <v>2011</v>
      </c>
      <c r="AD85" t="s">
        <v>7</v>
      </c>
      <c r="AF85">
        <v>0</v>
      </c>
    </row>
    <row r="86" spans="1:32" x14ac:dyDescent="0.3">
      <c r="A86" t="s">
        <v>357</v>
      </c>
      <c r="B86" t="s">
        <v>57</v>
      </c>
      <c r="C86" t="s">
        <v>117</v>
      </c>
      <c r="D86" t="s">
        <v>314</v>
      </c>
      <c r="E86" t="s">
        <v>941</v>
      </c>
      <c r="F86" s="15">
        <v>46232.494386574072</v>
      </c>
      <c r="G86" t="s">
        <v>942</v>
      </c>
      <c r="H86">
        <v>33</v>
      </c>
      <c r="I86" t="s">
        <v>943</v>
      </c>
      <c r="J86" s="15">
        <v>46232.61041666667</v>
      </c>
      <c r="K86" s="15">
        <v>46237.611111111109</v>
      </c>
      <c r="L86" s="15"/>
      <c r="M86">
        <v>33</v>
      </c>
      <c r="O86" t="s">
        <v>204</v>
      </c>
      <c r="P86" t="s">
        <v>631</v>
      </c>
      <c r="S86" t="s">
        <v>375</v>
      </c>
      <c r="T86" t="s">
        <v>361</v>
      </c>
      <c r="U86" t="s">
        <v>265</v>
      </c>
      <c r="V86" t="s">
        <v>7</v>
      </c>
      <c r="W86" t="s">
        <v>7</v>
      </c>
      <c r="X86" t="s">
        <v>7</v>
      </c>
      <c r="AA86" t="s">
        <v>127</v>
      </c>
      <c r="AB86" t="s">
        <v>410</v>
      </c>
      <c r="AC86">
        <v>2011</v>
      </c>
      <c r="AD86" t="s">
        <v>236</v>
      </c>
      <c r="AE86">
        <v>3.3</v>
      </c>
    </row>
    <row r="87" spans="1:32" x14ac:dyDescent="0.3">
      <c r="A87" t="s">
        <v>357</v>
      </c>
      <c r="B87" t="s">
        <v>282</v>
      </c>
      <c r="C87" t="s">
        <v>195</v>
      </c>
      <c r="D87" t="s">
        <v>314</v>
      </c>
      <c r="E87" t="s">
        <v>941</v>
      </c>
      <c r="F87" s="15">
        <v>46232.494386574072</v>
      </c>
      <c r="G87" t="s">
        <v>942</v>
      </c>
      <c r="H87">
        <v>2425</v>
      </c>
      <c r="I87" t="s">
        <v>943</v>
      </c>
      <c r="J87" s="15">
        <v>46232.61041666667</v>
      </c>
      <c r="K87" s="15">
        <v>46258.618750000001</v>
      </c>
      <c r="L87" s="15"/>
      <c r="M87">
        <v>2425</v>
      </c>
      <c r="O87" t="s">
        <v>627</v>
      </c>
      <c r="S87" t="s">
        <v>375</v>
      </c>
      <c r="T87" t="s">
        <v>361</v>
      </c>
      <c r="U87" t="s">
        <v>265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410</v>
      </c>
      <c r="AC87">
        <v>2011</v>
      </c>
      <c r="AD87" t="s">
        <v>235</v>
      </c>
      <c r="AE87">
        <v>2425</v>
      </c>
      <c r="AF87">
        <v>247.16</v>
      </c>
    </row>
    <row r="88" spans="1:32" x14ac:dyDescent="0.3">
      <c r="A88" t="s">
        <v>357</v>
      </c>
      <c r="B88" t="s">
        <v>51</v>
      </c>
      <c r="C88" t="s">
        <v>261</v>
      </c>
      <c r="D88" t="s">
        <v>314</v>
      </c>
      <c r="E88" t="s">
        <v>954</v>
      </c>
      <c r="F88" s="15">
        <v>46220.3280787037</v>
      </c>
      <c r="G88" t="s">
        <v>476</v>
      </c>
      <c r="H88">
        <v>200</v>
      </c>
      <c r="I88" t="s">
        <v>955</v>
      </c>
      <c r="J88" s="15">
        <v>46220.679861111108</v>
      </c>
      <c r="K88" s="15">
        <v>46226.486805555556</v>
      </c>
      <c r="L88" s="15"/>
      <c r="M88">
        <v>200</v>
      </c>
      <c r="O88" t="s">
        <v>204</v>
      </c>
      <c r="P88" t="s">
        <v>630</v>
      </c>
      <c r="S88" t="s">
        <v>409</v>
      </c>
      <c r="T88" t="s">
        <v>390</v>
      </c>
      <c r="U88" t="s">
        <v>298</v>
      </c>
      <c r="V88" t="s">
        <v>7</v>
      </c>
      <c r="W88" t="s">
        <v>7</v>
      </c>
      <c r="X88" t="s">
        <v>7</v>
      </c>
      <c r="AA88" t="s">
        <v>241</v>
      </c>
      <c r="AB88" t="s">
        <v>409</v>
      </c>
      <c r="AD88" t="s">
        <v>7</v>
      </c>
      <c r="AF88">
        <v>0</v>
      </c>
    </row>
    <row r="89" spans="1:32" x14ac:dyDescent="0.3">
      <c r="A89" t="s">
        <v>357</v>
      </c>
      <c r="B89" t="s">
        <v>63</v>
      </c>
      <c r="C89" t="s">
        <v>95</v>
      </c>
      <c r="D89" t="s">
        <v>314</v>
      </c>
      <c r="E89" t="s">
        <v>921</v>
      </c>
      <c r="F89" s="15">
        <v>46253.600624999999</v>
      </c>
      <c r="G89" t="s">
        <v>419</v>
      </c>
      <c r="H89">
        <v>1</v>
      </c>
      <c r="I89" t="s">
        <v>922</v>
      </c>
      <c r="J89" s="15">
        <v>46254.588888888888</v>
      </c>
      <c r="K89" s="15">
        <v>46258.355555555558</v>
      </c>
      <c r="L89" s="15"/>
      <c r="M89">
        <v>1</v>
      </c>
      <c r="O89" t="s">
        <v>204</v>
      </c>
      <c r="P89" t="s">
        <v>631</v>
      </c>
      <c r="S89" t="s">
        <v>375</v>
      </c>
      <c r="T89" t="s">
        <v>361</v>
      </c>
      <c r="U89" t="s">
        <v>265</v>
      </c>
      <c r="V89" t="s">
        <v>7</v>
      </c>
      <c r="W89" t="s">
        <v>7</v>
      </c>
      <c r="X89" t="s">
        <v>7</v>
      </c>
      <c r="AA89" t="s">
        <v>96</v>
      </c>
      <c r="AB89" t="s">
        <v>410</v>
      </c>
      <c r="AC89">
        <v>2011</v>
      </c>
      <c r="AD89" t="s">
        <v>228</v>
      </c>
      <c r="AE89">
        <v>1</v>
      </c>
    </row>
    <row r="90" spans="1:32" x14ac:dyDescent="0.3">
      <c r="A90" t="s">
        <v>357</v>
      </c>
      <c r="B90" t="s">
        <v>57</v>
      </c>
      <c r="C90" t="s">
        <v>117</v>
      </c>
      <c r="D90" t="s">
        <v>314</v>
      </c>
      <c r="E90" t="s">
        <v>921</v>
      </c>
      <c r="F90" s="15">
        <v>46253.600624999999</v>
      </c>
      <c r="G90" t="s">
        <v>419</v>
      </c>
      <c r="H90">
        <v>1</v>
      </c>
      <c r="I90" t="s">
        <v>922</v>
      </c>
      <c r="J90" s="15">
        <v>46254.588888888888</v>
      </c>
      <c r="K90" s="15">
        <v>46258.355555555558</v>
      </c>
      <c r="L90" s="15"/>
      <c r="M90">
        <v>1</v>
      </c>
      <c r="O90" t="s">
        <v>204</v>
      </c>
      <c r="P90" t="s">
        <v>631</v>
      </c>
      <c r="S90" t="s">
        <v>375</v>
      </c>
      <c r="T90" t="s">
        <v>361</v>
      </c>
      <c r="U90" t="s">
        <v>265</v>
      </c>
      <c r="V90" t="s">
        <v>7</v>
      </c>
      <c r="W90" t="s">
        <v>7</v>
      </c>
      <c r="X90" t="s">
        <v>7</v>
      </c>
      <c r="AA90" t="s">
        <v>127</v>
      </c>
      <c r="AB90" t="s">
        <v>410</v>
      </c>
      <c r="AC90">
        <v>2011</v>
      </c>
      <c r="AD90" t="s">
        <v>236</v>
      </c>
      <c r="AE90">
        <v>1</v>
      </c>
    </row>
    <row r="91" spans="1:32" x14ac:dyDescent="0.3">
      <c r="A91" t="s">
        <v>357</v>
      </c>
      <c r="B91" t="s">
        <v>282</v>
      </c>
      <c r="C91" t="s">
        <v>195</v>
      </c>
      <c r="D91" t="s">
        <v>314</v>
      </c>
      <c r="E91" t="s">
        <v>921</v>
      </c>
      <c r="F91" s="15">
        <v>46253.600624999999</v>
      </c>
      <c r="G91" t="s">
        <v>419</v>
      </c>
      <c r="H91">
        <v>5</v>
      </c>
      <c r="I91" t="s">
        <v>922</v>
      </c>
      <c r="J91" s="15">
        <v>46254.588888888888</v>
      </c>
      <c r="K91" s="15">
        <v>46258.355555555558</v>
      </c>
      <c r="L91" s="15"/>
      <c r="M91">
        <v>5</v>
      </c>
      <c r="O91" t="s">
        <v>204</v>
      </c>
      <c r="P91" t="s">
        <v>631</v>
      </c>
      <c r="S91" t="s">
        <v>375</v>
      </c>
      <c r="T91" t="s">
        <v>361</v>
      </c>
      <c r="U91" t="s">
        <v>265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410</v>
      </c>
      <c r="AC91">
        <v>2011</v>
      </c>
      <c r="AD91" t="s">
        <v>235</v>
      </c>
      <c r="AE91">
        <v>5</v>
      </c>
    </row>
    <row r="92" spans="1:32" x14ac:dyDescent="0.3">
      <c r="A92" t="s">
        <v>357</v>
      </c>
      <c r="B92" t="s">
        <v>63</v>
      </c>
      <c r="C92" t="s">
        <v>95</v>
      </c>
      <c r="D92" t="s">
        <v>314</v>
      </c>
      <c r="E92" t="s">
        <v>956</v>
      </c>
      <c r="F92" s="15">
        <v>46251.363252314812</v>
      </c>
      <c r="G92" t="s">
        <v>429</v>
      </c>
      <c r="H92">
        <v>9</v>
      </c>
      <c r="I92" t="s">
        <v>957</v>
      </c>
      <c r="J92" s="15">
        <v>46252.660416666666</v>
      </c>
      <c r="K92" s="15">
        <v>46253.341666666667</v>
      </c>
      <c r="L92" s="15"/>
      <c r="M92">
        <v>9</v>
      </c>
      <c r="O92" t="s">
        <v>204</v>
      </c>
      <c r="P92" t="s">
        <v>631</v>
      </c>
      <c r="S92" t="s">
        <v>375</v>
      </c>
      <c r="T92" t="s">
        <v>361</v>
      </c>
      <c r="U92" t="s">
        <v>265</v>
      </c>
      <c r="V92" t="s">
        <v>7</v>
      </c>
      <c r="W92" t="s">
        <v>7</v>
      </c>
      <c r="X92" t="s">
        <v>7</v>
      </c>
      <c r="AA92" t="s">
        <v>96</v>
      </c>
      <c r="AB92" t="s">
        <v>410</v>
      </c>
      <c r="AC92">
        <v>2011</v>
      </c>
      <c r="AD92" t="s">
        <v>228</v>
      </c>
      <c r="AE92">
        <v>9</v>
      </c>
      <c r="AF92">
        <v>76.400000000000006</v>
      </c>
    </row>
    <row r="93" spans="1:32" x14ac:dyDescent="0.3">
      <c r="A93" t="s">
        <v>357</v>
      </c>
      <c r="B93" t="s">
        <v>57</v>
      </c>
      <c r="C93" t="s">
        <v>117</v>
      </c>
      <c r="D93" t="s">
        <v>314</v>
      </c>
      <c r="E93" t="s">
        <v>956</v>
      </c>
      <c r="F93" s="15">
        <v>46251.363252314812</v>
      </c>
      <c r="G93" t="s">
        <v>429</v>
      </c>
      <c r="H93">
        <v>9</v>
      </c>
      <c r="I93" t="s">
        <v>957</v>
      </c>
      <c r="J93" s="15">
        <v>46252.660416666666</v>
      </c>
      <c r="K93" s="15">
        <v>46253.341666666667</v>
      </c>
      <c r="L93" s="15"/>
      <c r="M93">
        <v>9</v>
      </c>
      <c r="O93" t="s">
        <v>204</v>
      </c>
      <c r="P93" t="s">
        <v>631</v>
      </c>
      <c r="S93" t="s">
        <v>375</v>
      </c>
      <c r="T93" t="s">
        <v>361</v>
      </c>
      <c r="U93" t="s">
        <v>265</v>
      </c>
      <c r="V93" t="s">
        <v>7</v>
      </c>
      <c r="W93" t="s">
        <v>7</v>
      </c>
      <c r="X93" t="s">
        <v>7</v>
      </c>
      <c r="AA93" t="s">
        <v>127</v>
      </c>
      <c r="AB93" t="s">
        <v>410</v>
      </c>
      <c r="AC93">
        <v>2011</v>
      </c>
      <c r="AD93" t="s">
        <v>236</v>
      </c>
      <c r="AE93">
        <v>1</v>
      </c>
    </row>
    <row r="94" spans="1:32" x14ac:dyDescent="0.3">
      <c r="A94" t="s">
        <v>357</v>
      </c>
      <c r="B94" t="s">
        <v>282</v>
      </c>
      <c r="C94" t="s">
        <v>195</v>
      </c>
      <c r="D94" t="s">
        <v>314</v>
      </c>
      <c r="E94" t="s">
        <v>956</v>
      </c>
      <c r="F94" s="15">
        <v>46251.363252314812</v>
      </c>
      <c r="G94" t="s">
        <v>429</v>
      </c>
      <c r="H94">
        <v>754</v>
      </c>
      <c r="I94" t="s">
        <v>957</v>
      </c>
      <c r="J94" s="15">
        <v>46252.660416666666</v>
      </c>
      <c r="K94" s="15">
        <v>46253.341666666667</v>
      </c>
      <c r="L94" s="15"/>
      <c r="M94">
        <v>754</v>
      </c>
      <c r="O94" t="s">
        <v>204</v>
      </c>
      <c r="P94" t="s">
        <v>631</v>
      </c>
      <c r="S94" t="s">
        <v>375</v>
      </c>
      <c r="T94" t="s">
        <v>361</v>
      </c>
      <c r="U94" t="s">
        <v>265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410</v>
      </c>
      <c r="AC94">
        <v>2011</v>
      </c>
      <c r="AD94" t="s">
        <v>235</v>
      </c>
      <c r="AE94">
        <v>754</v>
      </c>
    </row>
    <row r="95" spans="1:32" x14ac:dyDescent="0.3">
      <c r="A95" t="s">
        <v>357</v>
      </c>
      <c r="B95" t="s">
        <v>63</v>
      </c>
      <c r="C95" t="s">
        <v>95</v>
      </c>
      <c r="D95" t="s">
        <v>314</v>
      </c>
      <c r="E95" t="s">
        <v>927</v>
      </c>
      <c r="F95" s="15">
        <v>46251.313101851854</v>
      </c>
      <c r="G95" t="s">
        <v>429</v>
      </c>
      <c r="H95">
        <v>8</v>
      </c>
      <c r="I95" t="s">
        <v>928</v>
      </c>
      <c r="J95" s="15">
        <v>46251.351388888892</v>
      </c>
      <c r="K95" s="15">
        <v>46251.582638888889</v>
      </c>
      <c r="L95" s="15"/>
      <c r="M95">
        <v>8</v>
      </c>
      <c r="O95" t="s">
        <v>204</v>
      </c>
      <c r="P95" t="s">
        <v>631</v>
      </c>
      <c r="S95" t="s">
        <v>375</v>
      </c>
      <c r="T95" t="s">
        <v>361</v>
      </c>
      <c r="U95" t="s">
        <v>265</v>
      </c>
      <c r="V95" t="s">
        <v>7</v>
      </c>
      <c r="W95" t="s">
        <v>7</v>
      </c>
      <c r="X95" t="s">
        <v>7</v>
      </c>
      <c r="AA95" t="s">
        <v>96</v>
      </c>
      <c r="AB95" t="s">
        <v>410</v>
      </c>
      <c r="AC95">
        <v>2011</v>
      </c>
      <c r="AD95" t="s">
        <v>228</v>
      </c>
      <c r="AE95">
        <v>8</v>
      </c>
      <c r="AF95">
        <v>63</v>
      </c>
    </row>
    <row r="96" spans="1:32" x14ac:dyDescent="0.3">
      <c r="A96" t="s">
        <v>357</v>
      </c>
      <c r="B96" t="s">
        <v>57</v>
      </c>
      <c r="C96" t="s">
        <v>117</v>
      </c>
      <c r="D96" t="s">
        <v>314</v>
      </c>
      <c r="E96" t="s">
        <v>927</v>
      </c>
      <c r="F96" s="15">
        <v>46251.313101851854</v>
      </c>
      <c r="G96" t="s">
        <v>429</v>
      </c>
      <c r="H96">
        <v>8</v>
      </c>
      <c r="I96" t="s">
        <v>928</v>
      </c>
      <c r="J96" s="15">
        <v>46251.351388888892</v>
      </c>
      <c r="K96" s="15">
        <v>46251.582638888889</v>
      </c>
      <c r="L96" s="15"/>
      <c r="M96">
        <v>8</v>
      </c>
      <c r="O96" t="s">
        <v>204</v>
      </c>
      <c r="P96" t="s">
        <v>631</v>
      </c>
      <c r="S96" t="s">
        <v>375</v>
      </c>
      <c r="T96" t="s">
        <v>361</v>
      </c>
      <c r="U96" t="s">
        <v>265</v>
      </c>
      <c r="V96" t="s">
        <v>7</v>
      </c>
      <c r="W96" t="s">
        <v>7</v>
      </c>
      <c r="X96" t="s">
        <v>7</v>
      </c>
      <c r="AA96" t="s">
        <v>127</v>
      </c>
      <c r="AB96" t="s">
        <v>410</v>
      </c>
      <c r="AC96">
        <v>2011</v>
      </c>
      <c r="AD96" t="s">
        <v>236</v>
      </c>
      <c r="AE96">
        <v>1</v>
      </c>
    </row>
    <row r="97" spans="1:32" x14ac:dyDescent="0.3">
      <c r="A97" t="s">
        <v>357</v>
      </c>
      <c r="B97" t="s">
        <v>282</v>
      </c>
      <c r="C97" t="s">
        <v>195</v>
      </c>
      <c r="D97" t="s">
        <v>314</v>
      </c>
      <c r="E97" t="s">
        <v>927</v>
      </c>
      <c r="F97" s="15">
        <v>46251.313101851854</v>
      </c>
      <c r="G97" t="s">
        <v>429</v>
      </c>
      <c r="H97">
        <v>621</v>
      </c>
      <c r="I97" t="s">
        <v>928</v>
      </c>
      <c r="J97" s="15">
        <v>46251.351388888892</v>
      </c>
      <c r="K97" s="15">
        <v>46251.582638888889</v>
      </c>
      <c r="L97" s="15"/>
      <c r="M97">
        <v>621</v>
      </c>
      <c r="O97" t="s">
        <v>204</v>
      </c>
      <c r="P97" t="s">
        <v>631</v>
      </c>
      <c r="S97" t="s">
        <v>375</v>
      </c>
      <c r="T97" t="s">
        <v>361</v>
      </c>
      <c r="U97" t="s">
        <v>265</v>
      </c>
      <c r="V97" t="s">
        <v>7</v>
      </c>
      <c r="W97" t="s">
        <v>7</v>
      </c>
      <c r="X97" t="s">
        <v>7</v>
      </c>
      <c r="Z97">
        <v>1</v>
      </c>
      <c r="AA97" t="s">
        <v>122</v>
      </c>
      <c r="AB97" t="s">
        <v>410</v>
      </c>
      <c r="AC97">
        <v>2011</v>
      </c>
      <c r="AD97" t="s">
        <v>235</v>
      </c>
      <c r="AE97">
        <v>621</v>
      </c>
    </row>
    <row r="98" spans="1:32" x14ac:dyDescent="0.3">
      <c r="A98" t="s">
        <v>357</v>
      </c>
      <c r="B98" t="s">
        <v>57</v>
      </c>
      <c r="C98" t="s">
        <v>117</v>
      </c>
      <c r="D98" t="s">
        <v>314</v>
      </c>
      <c r="E98" t="s">
        <v>912</v>
      </c>
      <c r="F98" s="15">
        <v>46247.459618055553</v>
      </c>
      <c r="G98" t="s">
        <v>913</v>
      </c>
      <c r="H98">
        <v>1</v>
      </c>
      <c r="I98" t="s">
        <v>914</v>
      </c>
      <c r="J98" s="15">
        <v>46247.561030092591</v>
      </c>
      <c r="K98" s="15">
        <v>46254.421527777777</v>
      </c>
      <c r="L98" s="15"/>
      <c r="M98">
        <v>1</v>
      </c>
      <c r="O98" t="s">
        <v>204</v>
      </c>
      <c r="P98" t="s">
        <v>631</v>
      </c>
      <c r="S98" t="s">
        <v>375</v>
      </c>
      <c r="T98" t="s">
        <v>361</v>
      </c>
      <c r="U98" t="s">
        <v>265</v>
      </c>
      <c r="V98" t="s">
        <v>7</v>
      </c>
      <c r="W98" t="s">
        <v>7</v>
      </c>
      <c r="X98" t="s">
        <v>7</v>
      </c>
      <c r="AA98" t="s">
        <v>127</v>
      </c>
      <c r="AB98" t="s">
        <v>410</v>
      </c>
      <c r="AC98">
        <v>2011</v>
      </c>
      <c r="AD98" t="s">
        <v>236</v>
      </c>
      <c r="AE98">
        <v>1</v>
      </c>
    </row>
    <row r="99" spans="1:32" x14ac:dyDescent="0.3">
      <c r="A99" t="s">
        <v>357</v>
      </c>
      <c r="B99" t="s">
        <v>63</v>
      </c>
      <c r="C99" t="s">
        <v>95</v>
      </c>
      <c r="D99" t="s">
        <v>314</v>
      </c>
      <c r="E99" t="s">
        <v>958</v>
      </c>
      <c r="F99" s="15">
        <v>46233.7187037037</v>
      </c>
      <c r="G99" t="s">
        <v>420</v>
      </c>
      <c r="H99">
        <v>59</v>
      </c>
      <c r="I99" t="s">
        <v>959</v>
      </c>
      <c r="J99" s="15">
        <v>46234.474305555559</v>
      </c>
      <c r="K99" s="15">
        <v>46238.618750000001</v>
      </c>
      <c r="L99" s="15"/>
      <c r="M99">
        <v>59</v>
      </c>
      <c r="O99" t="s">
        <v>204</v>
      </c>
      <c r="P99" t="s">
        <v>631</v>
      </c>
      <c r="S99" t="s">
        <v>375</v>
      </c>
      <c r="T99" t="s">
        <v>361</v>
      </c>
      <c r="U99" t="s">
        <v>265</v>
      </c>
      <c r="V99" t="s">
        <v>7</v>
      </c>
      <c r="W99" t="s">
        <v>7</v>
      </c>
      <c r="X99" t="s">
        <v>7</v>
      </c>
      <c r="AA99" t="s">
        <v>96</v>
      </c>
      <c r="AB99" t="s">
        <v>410</v>
      </c>
      <c r="AC99">
        <v>2011</v>
      </c>
      <c r="AD99" t="s">
        <v>228</v>
      </c>
      <c r="AE99">
        <v>59</v>
      </c>
      <c r="AF99">
        <v>457.78000000000003</v>
      </c>
    </row>
    <row r="100" spans="1:32" x14ac:dyDescent="0.3">
      <c r="A100" t="s">
        <v>357</v>
      </c>
      <c r="B100" t="s">
        <v>57</v>
      </c>
      <c r="C100" t="s">
        <v>117</v>
      </c>
      <c r="D100" t="s">
        <v>314</v>
      </c>
      <c r="E100" t="s">
        <v>958</v>
      </c>
      <c r="F100" s="15">
        <v>46233.7187037037</v>
      </c>
      <c r="G100" t="s">
        <v>420</v>
      </c>
      <c r="H100">
        <v>59</v>
      </c>
      <c r="I100" t="s">
        <v>959</v>
      </c>
      <c r="J100" s="15">
        <v>46234.474305555559</v>
      </c>
      <c r="K100" s="15">
        <v>46238.618750000001</v>
      </c>
      <c r="L100" s="15"/>
      <c r="M100">
        <v>59</v>
      </c>
      <c r="O100" t="s">
        <v>204</v>
      </c>
      <c r="P100" t="s">
        <v>631</v>
      </c>
      <c r="S100" t="s">
        <v>375</v>
      </c>
      <c r="T100" t="s">
        <v>361</v>
      </c>
      <c r="U100" t="s">
        <v>265</v>
      </c>
      <c r="V100" t="s">
        <v>7</v>
      </c>
      <c r="W100" t="s">
        <v>7</v>
      </c>
      <c r="X100" t="s">
        <v>7</v>
      </c>
      <c r="AA100" t="s">
        <v>127</v>
      </c>
      <c r="AB100" t="s">
        <v>410</v>
      </c>
      <c r="AC100">
        <v>2011</v>
      </c>
      <c r="AD100" t="s">
        <v>236</v>
      </c>
      <c r="AE100">
        <v>5.9</v>
      </c>
    </row>
    <row r="101" spans="1:32" x14ac:dyDescent="0.3">
      <c r="A101" t="s">
        <v>357</v>
      </c>
      <c r="B101" t="s">
        <v>282</v>
      </c>
      <c r="C101" t="s">
        <v>195</v>
      </c>
      <c r="D101" t="s">
        <v>314</v>
      </c>
      <c r="E101" t="s">
        <v>958</v>
      </c>
      <c r="F101" s="15">
        <v>46233.7187037037</v>
      </c>
      <c r="G101" t="s">
        <v>420</v>
      </c>
      <c r="H101">
        <v>2601</v>
      </c>
      <c r="I101" t="s">
        <v>959</v>
      </c>
      <c r="J101" s="15">
        <v>46234.474305555559</v>
      </c>
      <c r="K101" s="15">
        <v>46238.618750000001</v>
      </c>
      <c r="L101" s="15"/>
      <c r="M101">
        <v>2601</v>
      </c>
      <c r="O101" t="s">
        <v>204</v>
      </c>
      <c r="P101" t="s">
        <v>631</v>
      </c>
      <c r="S101" t="s">
        <v>375</v>
      </c>
      <c r="T101" t="s">
        <v>361</v>
      </c>
      <c r="U101" t="s">
        <v>265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410</v>
      </c>
      <c r="AC101">
        <v>2011</v>
      </c>
      <c r="AD101" t="s">
        <v>235</v>
      </c>
      <c r="AE101">
        <v>2601</v>
      </c>
    </row>
    <row r="102" spans="1:32" x14ac:dyDescent="0.3">
      <c r="A102" t="s">
        <v>357</v>
      </c>
      <c r="B102" t="s">
        <v>63</v>
      </c>
      <c r="C102" t="s">
        <v>95</v>
      </c>
      <c r="D102" t="s">
        <v>314</v>
      </c>
      <c r="E102" t="s">
        <v>960</v>
      </c>
      <c r="F102" s="15">
        <v>46233.717141203706</v>
      </c>
      <c r="G102" t="s">
        <v>420</v>
      </c>
      <c r="H102">
        <v>49</v>
      </c>
      <c r="I102" t="s">
        <v>961</v>
      </c>
      <c r="J102" s="15">
        <v>46234.470833333333</v>
      </c>
      <c r="K102" s="15">
        <v>46238.338888888888</v>
      </c>
      <c r="L102" s="15"/>
      <c r="M102">
        <v>49</v>
      </c>
      <c r="O102" t="s">
        <v>204</v>
      </c>
      <c r="P102" t="s">
        <v>631</v>
      </c>
      <c r="S102" t="s">
        <v>375</v>
      </c>
      <c r="T102" t="s">
        <v>361</v>
      </c>
      <c r="U102" t="s">
        <v>265</v>
      </c>
      <c r="V102" t="s">
        <v>7</v>
      </c>
      <c r="W102" t="s">
        <v>7</v>
      </c>
      <c r="X102" t="s">
        <v>7</v>
      </c>
      <c r="AA102" t="s">
        <v>96</v>
      </c>
      <c r="AB102" t="s">
        <v>410</v>
      </c>
      <c r="AC102">
        <v>2011</v>
      </c>
      <c r="AD102" t="s">
        <v>228</v>
      </c>
      <c r="AE102">
        <v>49</v>
      </c>
    </row>
    <row r="103" spans="1:32" x14ac:dyDescent="0.3">
      <c r="A103" t="s">
        <v>357</v>
      </c>
      <c r="B103" t="s">
        <v>57</v>
      </c>
      <c r="C103" t="s">
        <v>117</v>
      </c>
      <c r="D103" t="s">
        <v>314</v>
      </c>
      <c r="E103" t="s">
        <v>960</v>
      </c>
      <c r="F103" s="15">
        <v>46233.717141203706</v>
      </c>
      <c r="G103" t="s">
        <v>420</v>
      </c>
      <c r="H103">
        <v>49</v>
      </c>
      <c r="I103" t="s">
        <v>961</v>
      </c>
      <c r="J103" s="15">
        <v>46234.470833333333</v>
      </c>
      <c r="K103" s="15">
        <v>46238.338888888888</v>
      </c>
      <c r="L103" s="15"/>
      <c r="M103">
        <v>49</v>
      </c>
      <c r="O103" t="s">
        <v>204</v>
      </c>
      <c r="P103" t="s">
        <v>631</v>
      </c>
      <c r="S103" t="s">
        <v>375</v>
      </c>
      <c r="T103" t="s">
        <v>361</v>
      </c>
      <c r="U103" t="s">
        <v>265</v>
      </c>
      <c r="V103" t="s">
        <v>7</v>
      </c>
      <c r="W103" t="s">
        <v>7</v>
      </c>
      <c r="X103" t="s">
        <v>7</v>
      </c>
      <c r="AA103" t="s">
        <v>127</v>
      </c>
      <c r="AB103" t="s">
        <v>410</v>
      </c>
      <c r="AC103">
        <v>2011</v>
      </c>
      <c r="AD103" t="s">
        <v>236</v>
      </c>
      <c r="AE103">
        <v>4.9000000000000004</v>
      </c>
    </row>
    <row r="104" spans="1:32" x14ac:dyDescent="0.3">
      <c r="A104" t="s">
        <v>357</v>
      </c>
      <c r="B104" t="s">
        <v>282</v>
      </c>
      <c r="C104" t="s">
        <v>195</v>
      </c>
      <c r="D104" t="s">
        <v>314</v>
      </c>
      <c r="E104" t="s">
        <v>960</v>
      </c>
      <c r="F104" s="15">
        <v>46233.717141203706</v>
      </c>
      <c r="G104" t="s">
        <v>420</v>
      </c>
      <c r="H104">
        <v>1858</v>
      </c>
      <c r="I104" t="s">
        <v>961</v>
      </c>
      <c r="J104" s="15">
        <v>46234.470833333333</v>
      </c>
      <c r="K104" s="15">
        <v>46238.338888888888</v>
      </c>
      <c r="L104" s="15"/>
      <c r="M104">
        <v>1858</v>
      </c>
      <c r="O104" t="s">
        <v>204</v>
      </c>
      <c r="P104" t="s">
        <v>631</v>
      </c>
      <c r="S104" t="s">
        <v>375</v>
      </c>
      <c r="T104" t="s">
        <v>361</v>
      </c>
      <c r="U104" t="s">
        <v>265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410</v>
      </c>
      <c r="AC104">
        <v>2011</v>
      </c>
      <c r="AD104" t="s">
        <v>235</v>
      </c>
      <c r="AE104">
        <v>1858</v>
      </c>
    </row>
    <row r="105" spans="1:32" x14ac:dyDescent="0.3">
      <c r="A105" t="s">
        <v>357</v>
      </c>
      <c r="B105" t="s">
        <v>63</v>
      </c>
      <c r="C105" t="s">
        <v>95</v>
      </c>
      <c r="D105" t="s">
        <v>314</v>
      </c>
      <c r="E105" t="s">
        <v>941</v>
      </c>
      <c r="F105" s="15">
        <v>46232.494386574072</v>
      </c>
      <c r="G105" t="s">
        <v>942</v>
      </c>
      <c r="H105">
        <v>24</v>
      </c>
      <c r="I105" t="s">
        <v>943</v>
      </c>
      <c r="J105" s="15">
        <v>46232.61041666667</v>
      </c>
      <c r="K105" s="15">
        <v>46234.609722222223</v>
      </c>
      <c r="L105" s="15"/>
      <c r="M105">
        <v>24</v>
      </c>
      <c r="O105" t="s">
        <v>204</v>
      </c>
      <c r="P105" t="s">
        <v>631</v>
      </c>
      <c r="S105" t="s">
        <v>375</v>
      </c>
      <c r="T105" t="s">
        <v>361</v>
      </c>
      <c r="U105" t="s">
        <v>265</v>
      </c>
      <c r="V105" t="s">
        <v>7</v>
      </c>
      <c r="W105" t="s">
        <v>7</v>
      </c>
      <c r="X105" t="s">
        <v>7</v>
      </c>
      <c r="AA105" t="s">
        <v>96</v>
      </c>
      <c r="AB105" t="s">
        <v>410</v>
      </c>
      <c r="AC105">
        <v>2011</v>
      </c>
      <c r="AD105" t="s">
        <v>228</v>
      </c>
      <c r="AE105">
        <v>24</v>
      </c>
    </row>
    <row r="106" spans="1:32" x14ac:dyDescent="0.3">
      <c r="A106" t="s">
        <v>357</v>
      </c>
      <c r="B106" t="s">
        <v>57</v>
      </c>
      <c r="C106" t="s">
        <v>117</v>
      </c>
      <c r="D106" t="s">
        <v>314</v>
      </c>
      <c r="E106" t="s">
        <v>941</v>
      </c>
      <c r="F106" s="15">
        <v>46232.494386574072</v>
      </c>
      <c r="G106" t="s">
        <v>942</v>
      </c>
      <c r="H106">
        <v>24</v>
      </c>
      <c r="I106" t="s">
        <v>943</v>
      </c>
      <c r="J106" s="15">
        <v>46232.61041666667</v>
      </c>
      <c r="K106" s="15">
        <v>46234.609722222223</v>
      </c>
      <c r="L106" s="15"/>
      <c r="M106">
        <v>24</v>
      </c>
      <c r="O106" t="s">
        <v>627</v>
      </c>
      <c r="S106" t="s">
        <v>375</v>
      </c>
      <c r="T106" t="s">
        <v>361</v>
      </c>
      <c r="U106" t="s">
        <v>265</v>
      </c>
      <c r="V106" t="s">
        <v>7</v>
      </c>
      <c r="W106" t="s">
        <v>7</v>
      </c>
      <c r="X106" t="s">
        <v>7</v>
      </c>
      <c r="AA106" t="s">
        <v>127</v>
      </c>
      <c r="AB106" t="s">
        <v>410</v>
      </c>
      <c r="AC106">
        <v>2011</v>
      </c>
      <c r="AD106" t="s">
        <v>236</v>
      </c>
      <c r="AE106">
        <v>2.4</v>
      </c>
    </row>
    <row r="107" spans="1:32" x14ac:dyDescent="0.3">
      <c r="A107" t="s">
        <v>357</v>
      </c>
      <c r="B107" t="s">
        <v>282</v>
      </c>
      <c r="C107" t="s">
        <v>195</v>
      </c>
      <c r="D107" t="s">
        <v>314</v>
      </c>
      <c r="E107" t="s">
        <v>941</v>
      </c>
      <c r="F107" s="15">
        <v>46232.494386574072</v>
      </c>
      <c r="G107" t="s">
        <v>942</v>
      </c>
      <c r="H107">
        <v>1610</v>
      </c>
      <c r="I107" t="s">
        <v>943</v>
      </c>
      <c r="J107" s="15">
        <v>46232.61041666667</v>
      </c>
      <c r="K107" s="15">
        <v>46234.609722222223</v>
      </c>
      <c r="L107" s="15"/>
      <c r="M107">
        <v>1610</v>
      </c>
      <c r="O107" t="s">
        <v>627</v>
      </c>
      <c r="S107" t="s">
        <v>375</v>
      </c>
      <c r="T107" t="s">
        <v>361</v>
      </c>
      <c r="U107" t="s">
        <v>265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410</v>
      </c>
      <c r="AC107">
        <v>2011</v>
      </c>
      <c r="AD107" t="s">
        <v>235</v>
      </c>
      <c r="AE107">
        <v>1610</v>
      </c>
    </row>
    <row r="108" spans="1:32" x14ac:dyDescent="0.3">
      <c r="A108" t="s">
        <v>357</v>
      </c>
      <c r="B108" t="s">
        <v>63</v>
      </c>
      <c r="C108" t="s">
        <v>95</v>
      </c>
      <c r="D108" t="s">
        <v>314</v>
      </c>
      <c r="E108" t="s">
        <v>941</v>
      </c>
      <c r="F108" s="15">
        <v>46232.494386574072</v>
      </c>
      <c r="G108" t="s">
        <v>942</v>
      </c>
      <c r="H108">
        <v>24</v>
      </c>
      <c r="I108" t="s">
        <v>943</v>
      </c>
      <c r="J108" s="15">
        <v>46232.61041666667</v>
      </c>
      <c r="K108" s="15">
        <v>46234.683333333334</v>
      </c>
      <c r="L108" s="15"/>
      <c r="M108">
        <v>24</v>
      </c>
      <c r="O108" t="s">
        <v>627</v>
      </c>
      <c r="S108" t="s">
        <v>375</v>
      </c>
      <c r="T108" t="s">
        <v>361</v>
      </c>
      <c r="U108" t="s">
        <v>265</v>
      </c>
      <c r="V108" t="s">
        <v>7</v>
      </c>
      <c r="W108" t="s">
        <v>7</v>
      </c>
      <c r="X108" t="s">
        <v>7</v>
      </c>
      <c r="AA108" t="s">
        <v>96</v>
      </c>
      <c r="AB108" t="s">
        <v>410</v>
      </c>
      <c r="AC108">
        <v>2011</v>
      </c>
      <c r="AD108" t="s">
        <v>228</v>
      </c>
      <c r="AE108">
        <v>24</v>
      </c>
    </row>
    <row r="109" spans="1:32" x14ac:dyDescent="0.3">
      <c r="A109" t="s">
        <v>357</v>
      </c>
      <c r="B109" t="s">
        <v>57</v>
      </c>
      <c r="C109" t="s">
        <v>117</v>
      </c>
      <c r="D109" t="s">
        <v>314</v>
      </c>
      <c r="E109" t="s">
        <v>941</v>
      </c>
      <c r="F109" s="15">
        <v>46232.494386574072</v>
      </c>
      <c r="G109" t="s">
        <v>942</v>
      </c>
      <c r="H109">
        <v>24</v>
      </c>
      <c r="I109" t="s">
        <v>943</v>
      </c>
      <c r="J109" s="15">
        <v>46232.61041666667</v>
      </c>
      <c r="K109" s="15">
        <v>46234.683333333334</v>
      </c>
      <c r="L109" s="15"/>
      <c r="M109">
        <v>24</v>
      </c>
      <c r="O109" t="s">
        <v>627</v>
      </c>
      <c r="S109" t="s">
        <v>375</v>
      </c>
      <c r="T109" t="s">
        <v>361</v>
      </c>
      <c r="U109" t="s">
        <v>265</v>
      </c>
      <c r="V109" t="s">
        <v>7</v>
      </c>
      <c r="W109" t="s">
        <v>7</v>
      </c>
      <c r="X109" t="s">
        <v>7</v>
      </c>
      <c r="AA109" t="s">
        <v>127</v>
      </c>
      <c r="AB109" t="s">
        <v>410</v>
      </c>
      <c r="AC109">
        <v>2011</v>
      </c>
      <c r="AD109" t="s">
        <v>236</v>
      </c>
      <c r="AE109">
        <v>2.4</v>
      </c>
    </row>
    <row r="110" spans="1:32" x14ac:dyDescent="0.3">
      <c r="A110" t="s">
        <v>357</v>
      </c>
      <c r="B110" t="s">
        <v>282</v>
      </c>
      <c r="C110" t="s">
        <v>195</v>
      </c>
      <c r="D110" t="s">
        <v>314</v>
      </c>
      <c r="E110" t="s">
        <v>941</v>
      </c>
      <c r="F110" s="15">
        <v>46232.494386574072</v>
      </c>
      <c r="G110" t="s">
        <v>942</v>
      </c>
      <c r="H110">
        <v>2130</v>
      </c>
      <c r="I110" t="s">
        <v>943</v>
      </c>
      <c r="J110" s="15">
        <v>46232.61041666667</v>
      </c>
      <c r="K110" s="15">
        <v>46234.683333333334</v>
      </c>
      <c r="L110" s="15"/>
      <c r="M110">
        <v>2130</v>
      </c>
      <c r="O110" t="s">
        <v>627</v>
      </c>
      <c r="S110" t="s">
        <v>375</v>
      </c>
      <c r="T110" t="s">
        <v>361</v>
      </c>
      <c r="U110" t="s">
        <v>265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410</v>
      </c>
      <c r="AC110">
        <v>2011</v>
      </c>
      <c r="AD110" t="s">
        <v>235</v>
      </c>
      <c r="AE110">
        <v>2130</v>
      </c>
    </row>
    <row r="111" spans="1:32" x14ac:dyDescent="0.3">
      <c r="A111" t="s">
        <v>357</v>
      </c>
      <c r="B111" t="s">
        <v>63</v>
      </c>
      <c r="C111" t="s">
        <v>95</v>
      </c>
      <c r="D111" t="s">
        <v>314</v>
      </c>
      <c r="E111" t="s">
        <v>941</v>
      </c>
      <c r="F111" s="15">
        <v>46232.494386574072</v>
      </c>
      <c r="G111" t="s">
        <v>942</v>
      </c>
      <c r="H111">
        <v>36</v>
      </c>
      <c r="I111" t="s">
        <v>943</v>
      </c>
      <c r="J111" s="15">
        <v>46232.61041666667</v>
      </c>
      <c r="K111" s="15">
        <v>46258.618750000001</v>
      </c>
      <c r="L111" s="15"/>
      <c r="M111">
        <v>36</v>
      </c>
      <c r="O111" t="s">
        <v>627</v>
      </c>
      <c r="S111" t="s">
        <v>375</v>
      </c>
      <c r="T111" t="s">
        <v>361</v>
      </c>
      <c r="U111" t="s">
        <v>265</v>
      </c>
      <c r="V111" t="s">
        <v>7</v>
      </c>
      <c r="W111" t="s">
        <v>7</v>
      </c>
      <c r="X111" t="s">
        <v>7</v>
      </c>
      <c r="AA111" t="s">
        <v>96</v>
      </c>
      <c r="AB111" t="s">
        <v>410</v>
      </c>
      <c r="AC111">
        <v>2011</v>
      </c>
      <c r="AD111" t="s">
        <v>228</v>
      </c>
      <c r="AE111">
        <v>36</v>
      </c>
    </row>
    <row r="112" spans="1:32" x14ac:dyDescent="0.3">
      <c r="A112" t="s">
        <v>357</v>
      </c>
      <c r="B112" t="s">
        <v>57</v>
      </c>
      <c r="C112" t="s">
        <v>117</v>
      </c>
      <c r="D112" t="s">
        <v>314</v>
      </c>
      <c r="E112" t="s">
        <v>941</v>
      </c>
      <c r="F112" s="15">
        <v>46232.494386574072</v>
      </c>
      <c r="G112" t="s">
        <v>942</v>
      </c>
      <c r="H112">
        <v>36</v>
      </c>
      <c r="I112" t="s">
        <v>943</v>
      </c>
      <c r="J112" s="15">
        <v>46232.61041666667</v>
      </c>
      <c r="K112" s="15">
        <v>46258.618750000001</v>
      </c>
      <c r="L112" s="15"/>
      <c r="M112">
        <v>36</v>
      </c>
      <c r="O112" t="s">
        <v>627</v>
      </c>
      <c r="S112" t="s">
        <v>375</v>
      </c>
      <c r="T112" t="s">
        <v>361</v>
      </c>
      <c r="U112" t="s">
        <v>265</v>
      </c>
      <c r="V112" t="s">
        <v>7</v>
      </c>
      <c r="W112" t="s">
        <v>7</v>
      </c>
      <c r="X112" t="s">
        <v>7</v>
      </c>
      <c r="AA112" t="s">
        <v>127</v>
      </c>
      <c r="AB112" t="s">
        <v>410</v>
      </c>
      <c r="AC112">
        <v>2011</v>
      </c>
      <c r="AD112" t="s">
        <v>236</v>
      </c>
      <c r="AE112">
        <v>3.6</v>
      </c>
    </row>
    <row r="113" spans="1:31" x14ac:dyDescent="0.3">
      <c r="A113" t="s">
        <v>357</v>
      </c>
      <c r="B113" t="s">
        <v>63</v>
      </c>
      <c r="C113" t="s">
        <v>95</v>
      </c>
      <c r="D113" t="s">
        <v>314</v>
      </c>
      <c r="E113" t="s">
        <v>941</v>
      </c>
      <c r="F113" s="15">
        <v>46232.494386574072</v>
      </c>
      <c r="G113" t="s">
        <v>942</v>
      </c>
      <c r="H113">
        <v>33</v>
      </c>
      <c r="I113" t="s">
        <v>943</v>
      </c>
      <c r="J113" s="15">
        <v>46232.61041666667</v>
      </c>
      <c r="K113" s="15">
        <v>46237.611111111109</v>
      </c>
      <c r="L113" s="15"/>
      <c r="M113">
        <v>33</v>
      </c>
      <c r="O113" t="s">
        <v>627</v>
      </c>
      <c r="S113" t="s">
        <v>375</v>
      </c>
      <c r="T113" t="s">
        <v>361</v>
      </c>
      <c r="U113" t="s">
        <v>265</v>
      </c>
      <c r="V113" t="s">
        <v>7</v>
      </c>
      <c r="W113" t="s">
        <v>7</v>
      </c>
      <c r="X113" t="s">
        <v>7</v>
      </c>
      <c r="AA113" t="s">
        <v>96</v>
      </c>
      <c r="AB113" t="s">
        <v>410</v>
      </c>
      <c r="AC113">
        <v>2011</v>
      </c>
      <c r="AD113" t="s">
        <v>228</v>
      </c>
      <c r="AE113">
        <v>33</v>
      </c>
    </row>
    <row r="114" spans="1:31" x14ac:dyDescent="0.3">
      <c r="A114" t="s">
        <v>357</v>
      </c>
      <c r="B114" t="s">
        <v>63</v>
      </c>
      <c r="C114" t="s">
        <v>95</v>
      </c>
      <c r="D114" t="s">
        <v>314</v>
      </c>
      <c r="E114" t="s">
        <v>912</v>
      </c>
      <c r="F114" s="15">
        <v>46247.459618055553</v>
      </c>
      <c r="G114" t="s">
        <v>913</v>
      </c>
      <c r="H114">
        <v>1</v>
      </c>
      <c r="I114" t="s">
        <v>914</v>
      </c>
      <c r="J114" s="15">
        <v>46247.561030092591</v>
      </c>
      <c r="K114" s="15">
        <v>46254.421527777777</v>
      </c>
      <c r="L114" s="15"/>
      <c r="M114">
        <v>1</v>
      </c>
      <c r="O114" t="s">
        <v>204</v>
      </c>
      <c r="P114" t="s">
        <v>631</v>
      </c>
      <c r="S114" t="s">
        <v>375</v>
      </c>
      <c r="T114" t="s">
        <v>361</v>
      </c>
      <c r="U114" t="s">
        <v>265</v>
      </c>
      <c r="V114" t="s">
        <v>7</v>
      </c>
      <c r="W114" t="s">
        <v>7</v>
      </c>
      <c r="X114" t="s">
        <v>7</v>
      </c>
      <c r="AA114" t="s">
        <v>96</v>
      </c>
      <c r="AB114" t="s">
        <v>410</v>
      </c>
      <c r="AC114">
        <v>2011</v>
      </c>
      <c r="AD114" t="s">
        <v>228</v>
      </c>
      <c r="AE114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3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357</v>
      </c>
      <c r="B2" t="s">
        <v>45</v>
      </c>
      <c r="C2" t="s">
        <v>68</v>
      </c>
      <c r="D2" s="15">
        <v>46223.312245370369</v>
      </c>
      <c r="E2" t="s">
        <v>476</v>
      </c>
      <c r="F2">
        <v>9</v>
      </c>
      <c r="G2" s="15">
        <v>46226.486805555556</v>
      </c>
      <c r="H2" t="s">
        <v>409</v>
      </c>
      <c r="I2" t="s">
        <v>390</v>
      </c>
      <c r="J2" t="s">
        <v>298</v>
      </c>
      <c r="K2" t="s">
        <v>357</v>
      </c>
      <c r="L2" t="s">
        <v>388</v>
      </c>
      <c r="M2" t="s">
        <v>265</v>
      </c>
      <c r="O2" t="s">
        <v>67</v>
      </c>
      <c r="P2" t="s">
        <v>409</v>
      </c>
      <c r="Q2" t="s">
        <v>220</v>
      </c>
      <c r="R2">
        <v>1</v>
      </c>
    </row>
    <row r="3" spans="1:18" x14ac:dyDescent="0.3">
      <c r="A3" t="s">
        <v>357</v>
      </c>
      <c r="B3" t="s">
        <v>45</v>
      </c>
      <c r="C3" t="s">
        <v>68</v>
      </c>
      <c r="D3" s="15">
        <v>46217.387696759259</v>
      </c>
      <c r="E3" t="s">
        <v>467</v>
      </c>
      <c r="F3">
        <v>2</v>
      </c>
      <c r="G3" s="15">
        <v>46230.486111111109</v>
      </c>
      <c r="H3" t="s">
        <v>376</v>
      </c>
      <c r="I3" t="s">
        <v>389</v>
      </c>
      <c r="J3" t="s">
        <v>268</v>
      </c>
      <c r="K3" t="s">
        <v>357</v>
      </c>
      <c r="L3" t="s">
        <v>388</v>
      </c>
      <c r="M3" t="s">
        <v>265</v>
      </c>
      <c r="N3">
        <v>678</v>
      </c>
      <c r="O3" t="s">
        <v>67</v>
      </c>
      <c r="P3" t="s">
        <v>376</v>
      </c>
      <c r="Q3" t="s">
        <v>220</v>
      </c>
      <c r="R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9" t="s">
        <v>136</v>
      </c>
      <c r="B1" s="49" t="s">
        <v>645</v>
      </c>
      <c r="C1" s="49" t="s">
        <v>2</v>
      </c>
      <c r="D1" s="49" t="s">
        <v>646</v>
      </c>
      <c r="E1" s="49" t="s">
        <v>132</v>
      </c>
      <c r="F1" s="49" t="s">
        <v>133</v>
      </c>
      <c r="G1" s="49" t="s">
        <v>134</v>
      </c>
      <c r="H1" s="49" t="s">
        <v>135</v>
      </c>
      <c r="I1" s="50" t="s">
        <v>163</v>
      </c>
      <c r="J1" s="50" t="s">
        <v>798</v>
      </c>
      <c r="K1" s="50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  <row r="3" spans="1:11" x14ac:dyDescent="0.3">
      <c r="A3" t="s">
        <v>355</v>
      </c>
      <c r="B3" t="s">
        <v>497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214</v>
      </c>
    </row>
    <row r="4" spans="1:11" x14ac:dyDescent="0.3">
      <c r="A4" t="s">
        <v>355</v>
      </c>
      <c r="B4" t="s">
        <v>486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215</v>
      </c>
    </row>
    <row r="5" spans="1:11" x14ac:dyDescent="0.3">
      <c r="A5" t="s">
        <v>355</v>
      </c>
      <c r="B5" t="s">
        <v>487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215</v>
      </c>
    </row>
    <row r="6" spans="1:11" x14ac:dyDescent="0.3">
      <c r="A6" t="s">
        <v>355</v>
      </c>
      <c r="B6" t="s">
        <v>488</v>
      </c>
      <c r="C6" t="s">
        <v>157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214</v>
      </c>
    </row>
    <row r="7" spans="1:11" x14ac:dyDescent="0.3">
      <c r="A7" t="s">
        <v>355</v>
      </c>
      <c r="B7" t="s">
        <v>489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216</v>
      </c>
    </row>
    <row r="8" spans="1:11" x14ac:dyDescent="0.3">
      <c r="A8" t="s">
        <v>355</v>
      </c>
      <c r="B8" t="s">
        <v>490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217</v>
      </c>
    </row>
    <row r="9" spans="1:11" x14ac:dyDescent="0.3">
      <c r="A9" t="s">
        <v>355</v>
      </c>
      <c r="B9" t="s">
        <v>491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219</v>
      </c>
    </row>
    <row r="10" spans="1:11" x14ac:dyDescent="0.3">
      <c r="A10" t="s">
        <v>355</v>
      </c>
      <c r="B10" t="s">
        <v>492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219</v>
      </c>
    </row>
    <row r="11" spans="1:11" x14ac:dyDescent="0.3">
      <c r="A11" t="s">
        <v>355</v>
      </c>
      <c r="B11" t="s">
        <v>1913</v>
      </c>
      <c r="C11" t="s">
        <v>169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216</v>
      </c>
    </row>
    <row r="12" spans="1:11" x14ac:dyDescent="0.3">
      <c r="A12" t="s">
        <v>354</v>
      </c>
      <c r="B12" t="s">
        <v>494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214</v>
      </c>
    </row>
    <row r="13" spans="1:11" x14ac:dyDescent="0.3">
      <c r="A13" t="s">
        <v>354</v>
      </c>
      <c r="B13" t="s">
        <v>649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214</v>
      </c>
    </row>
    <row r="14" spans="1:11" x14ac:dyDescent="0.3">
      <c r="A14" t="s">
        <v>354</v>
      </c>
      <c r="B14" t="s">
        <v>488</v>
      </c>
      <c r="C14" t="s">
        <v>157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214</v>
      </c>
    </row>
    <row r="15" spans="1:11" x14ac:dyDescent="0.3">
      <c r="A15" t="s">
        <v>354</v>
      </c>
      <c r="B15" t="s">
        <v>495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214</v>
      </c>
    </row>
    <row r="16" spans="1:11" x14ac:dyDescent="0.3">
      <c r="A16" t="s">
        <v>354</v>
      </c>
      <c r="B16" t="s">
        <v>496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214</v>
      </c>
    </row>
    <row r="17" spans="1:11" x14ac:dyDescent="0.3">
      <c r="A17" t="s">
        <v>354</v>
      </c>
      <c r="B17" t="s">
        <v>495</v>
      </c>
      <c r="C17" t="s">
        <v>650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215</v>
      </c>
    </row>
    <row r="18" spans="1:11" x14ac:dyDescent="0.3">
      <c r="A18" t="s">
        <v>354</v>
      </c>
      <c r="B18" t="s">
        <v>489</v>
      </c>
      <c r="C18" t="s">
        <v>1912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216</v>
      </c>
    </row>
    <row r="19" spans="1:11" x14ac:dyDescent="0.3">
      <c r="A19" t="s">
        <v>354</v>
      </c>
      <c r="B19" t="s">
        <v>486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215</v>
      </c>
    </row>
    <row r="20" spans="1:11" x14ac:dyDescent="0.3">
      <c r="A20" t="s">
        <v>354</v>
      </c>
      <c r="B20" t="s">
        <v>491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218</v>
      </c>
    </row>
    <row r="21" spans="1:11" x14ac:dyDescent="0.3">
      <c r="A21" t="s">
        <v>354</v>
      </c>
      <c r="B21" t="s">
        <v>651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218</v>
      </c>
    </row>
    <row r="22" spans="1:11" x14ac:dyDescent="0.3">
      <c r="A22" t="s">
        <v>354</v>
      </c>
      <c r="B22" t="s">
        <v>492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219</v>
      </c>
    </row>
    <row r="23" spans="1:11" x14ac:dyDescent="0.3">
      <c r="A23" t="s">
        <v>354</v>
      </c>
      <c r="B23" t="s">
        <v>491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218</v>
      </c>
    </row>
    <row r="24" spans="1:11" x14ac:dyDescent="0.3">
      <c r="A24" t="s">
        <v>354</v>
      </c>
      <c r="B24" t="s">
        <v>651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218</v>
      </c>
    </row>
    <row r="25" spans="1:11" x14ac:dyDescent="0.3">
      <c r="A25" t="s">
        <v>357</v>
      </c>
      <c r="B25" t="s">
        <v>498</v>
      </c>
      <c r="C25" t="s">
        <v>68</v>
      </c>
      <c r="D25">
        <v>4</v>
      </c>
      <c r="E25">
        <v>0</v>
      </c>
      <c r="F25">
        <v>0</v>
      </c>
      <c r="G25">
        <v>1</v>
      </c>
      <c r="H25">
        <v>5</v>
      </c>
      <c r="I25">
        <v>1.1322142158979838</v>
      </c>
      <c r="J25">
        <v>5</v>
      </c>
      <c r="K25" t="s">
        <v>214</v>
      </c>
    </row>
    <row r="26" spans="1:11" x14ac:dyDescent="0.3">
      <c r="A26" t="s">
        <v>357</v>
      </c>
      <c r="B26" t="s">
        <v>499</v>
      </c>
      <c r="C26" t="s">
        <v>68</v>
      </c>
      <c r="D26">
        <v>8</v>
      </c>
      <c r="E26">
        <v>0</v>
      </c>
      <c r="F26">
        <v>0</v>
      </c>
      <c r="G26">
        <v>0</v>
      </c>
      <c r="H26">
        <v>8</v>
      </c>
      <c r="I26">
        <v>1.0783903120951059</v>
      </c>
      <c r="J26">
        <v>8</v>
      </c>
      <c r="K26" t="s">
        <v>214</v>
      </c>
    </row>
    <row r="27" spans="1:11" x14ac:dyDescent="0.3">
      <c r="A27" t="s">
        <v>357</v>
      </c>
      <c r="B27" t="s">
        <v>500</v>
      </c>
      <c r="C27" t="s">
        <v>68</v>
      </c>
      <c r="D27">
        <v>17</v>
      </c>
      <c r="E27">
        <v>0</v>
      </c>
      <c r="F27">
        <v>0</v>
      </c>
      <c r="G27">
        <v>3</v>
      </c>
      <c r="H27">
        <v>20</v>
      </c>
      <c r="I27">
        <v>1.1806423749232833</v>
      </c>
      <c r="J27">
        <v>20</v>
      </c>
      <c r="K27" t="s">
        <v>214</v>
      </c>
    </row>
    <row r="28" spans="1:11" x14ac:dyDescent="0.3">
      <c r="A28" t="s">
        <v>357</v>
      </c>
      <c r="B28" t="s">
        <v>501</v>
      </c>
      <c r="C28" t="s">
        <v>68</v>
      </c>
      <c r="D28">
        <v>8084</v>
      </c>
      <c r="E28">
        <v>0</v>
      </c>
      <c r="F28">
        <v>0</v>
      </c>
      <c r="G28">
        <v>3011</v>
      </c>
      <c r="H28">
        <v>11095</v>
      </c>
      <c r="I28">
        <v>1.1337030891278157</v>
      </c>
      <c r="J28">
        <v>11095</v>
      </c>
      <c r="K28" t="s">
        <v>214</v>
      </c>
    </row>
    <row r="29" spans="1:11" x14ac:dyDescent="0.3">
      <c r="A29" t="s">
        <v>357</v>
      </c>
      <c r="B29" t="s">
        <v>502</v>
      </c>
      <c r="C29" t="s">
        <v>68</v>
      </c>
      <c r="D29">
        <v>1904</v>
      </c>
      <c r="E29">
        <v>0</v>
      </c>
      <c r="F29">
        <v>0</v>
      </c>
      <c r="G29">
        <v>645</v>
      </c>
      <c r="H29">
        <v>2549</v>
      </c>
      <c r="I29">
        <v>1.1418180165026255</v>
      </c>
      <c r="J29">
        <v>2549</v>
      </c>
      <c r="K29" t="s">
        <v>214</v>
      </c>
    </row>
    <row r="30" spans="1:11" x14ac:dyDescent="0.3">
      <c r="A30" t="s">
        <v>357</v>
      </c>
      <c r="B30" t="s">
        <v>503</v>
      </c>
      <c r="C30" t="s">
        <v>68</v>
      </c>
      <c r="D30">
        <v>74783</v>
      </c>
      <c r="E30">
        <v>0</v>
      </c>
      <c r="F30">
        <v>0</v>
      </c>
      <c r="G30">
        <v>13706</v>
      </c>
      <c r="H30">
        <v>88489</v>
      </c>
      <c r="I30">
        <v>1.0487804878048781</v>
      </c>
      <c r="J30">
        <v>88489</v>
      </c>
      <c r="K30" t="s">
        <v>214</v>
      </c>
    </row>
    <row r="31" spans="1:11" x14ac:dyDescent="0.3">
      <c r="A31" t="s">
        <v>357</v>
      </c>
      <c r="B31" t="s">
        <v>504</v>
      </c>
      <c r="C31" t="s">
        <v>68</v>
      </c>
      <c r="D31">
        <v>1</v>
      </c>
      <c r="E31">
        <v>0</v>
      </c>
      <c r="F31">
        <v>0</v>
      </c>
      <c r="G31">
        <v>0</v>
      </c>
      <c r="H31">
        <v>1</v>
      </c>
      <c r="I31">
        <v>1.202986838815266</v>
      </c>
      <c r="J31">
        <v>1</v>
      </c>
      <c r="K31" t="s">
        <v>214</v>
      </c>
    </row>
    <row r="32" spans="1:11" x14ac:dyDescent="0.3">
      <c r="A32" t="s">
        <v>357</v>
      </c>
      <c r="B32" t="s">
        <v>505</v>
      </c>
      <c r="C32" t="s">
        <v>73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 t="s">
        <v>215</v>
      </c>
    </row>
    <row r="33" spans="1:11" x14ac:dyDescent="0.3">
      <c r="A33" t="s">
        <v>357</v>
      </c>
      <c r="B33" t="s">
        <v>506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215</v>
      </c>
    </row>
    <row r="34" spans="1:11" x14ac:dyDescent="0.3">
      <c r="A34" t="s">
        <v>357</v>
      </c>
      <c r="B34" t="s">
        <v>507</v>
      </c>
      <c r="C34" t="s">
        <v>76</v>
      </c>
      <c r="D34">
        <v>0</v>
      </c>
      <c r="E34">
        <v>0</v>
      </c>
      <c r="F34">
        <v>0</v>
      </c>
      <c r="G34">
        <v>2</v>
      </c>
      <c r="H34">
        <v>2</v>
      </c>
      <c r="I34">
        <v>3.3103448275862069</v>
      </c>
      <c r="J34">
        <v>2</v>
      </c>
      <c r="K34" t="s">
        <v>216</v>
      </c>
    </row>
    <row r="35" spans="1:11" x14ac:dyDescent="0.3">
      <c r="A35" t="s">
        <v>357</v>
      </c>
      <c r="B35" t="s">
        <v>508</v>
      </c>
      <c r="C35" t="s">
        <v>76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216</v>
      </c>
    </row>
    <row r="36" spans="1:11" x14ac:dyDescent="0.3">
      <c r="A36" t="s">
        <v>357</v>
      </c>
      <c r="B36" t="s">
        <v>509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216</v>
      </c>
    </row>
    <row r="37" spans="1:11" x14ac:dyDescent="0.3">
      <c r="A37" t="s">
        <v>357</v>
      </c>
      <c r="B37" t="s">
        <v>510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t="s">
        <v>216</v>
      </c>
    </row>
    <row r="38" spans="1:11" x14ac:dyDescent="0.3">
      <c r="A38" t="s">
        <v>357</v>
      </c>
      <c r="B38" t="s">
        <v>911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216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482"/>
  <sheetViews>
    <sheetView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72" t="s">
        <v>156</v>
      </c>
      <c r="B1" s="272"/>
      <c r="C1" s="273" t="s">
        <v>154</v>
      </c>
      <c r="D1" s="273"/>
      <c r="E1" s="273"/>
      <c r="F1" s="273"/>
      <c r="G1" s="273"/>
      <c r="H1" s="272" t="s">
        <v>155</v>
      </c>
      <c r="I1" s="272"/>
      <c r="J1" s="272"/>
      <c r="K1" s="272"/>
      <c r="L1" s="272"/>
      <c r="M1" s="273" t="s">
        <v>274</v>
      </c>
      <c r="N1" s="273"/>
      <c r="O1" s="273"/>
      <c r="P1" s="273"/>
      <c r="Q1" s="273"/>
      <c r="R1" s="272" t="s">
        <v>275</v>
      </c>
      <c r="S1" s="272"/>
      <c r="T1" s="272"/>
      <c r="U1" s="268" t="s">
        <v>276</v>
      </c>
      <c r="V1" s="269"/>
      <c r="W1" s="270"/>
      <c r="X1" s="271" t="s">
        <v>799</v>
      </c>
      <c r="Y1" s="271"/>
      <c r="Z1" s="271"/>
      <c r="AA1" s="271"/>
      <c r="AB1" s="271"/>
      <c r="AC1" s="271"/>
      <c r="AD1" s="271"/>
      <c r="AE1" s="169"/>
      <c r="AF1" s="169"/>
    </row>
    <row r="2" spans="1:32" x14ac:dyDescent="0.3">
      <c r="A2" s="209" t="s">
        <v>535</v>
      </c>
      <c r="B2" s="209" t="s">
        <v>0</v>
      </c>
      <c r="C2" s="209" t="s">
        <v>2</v>
      </c>
      <c r="D2" s="209" t="s">
        <v>138</v>
      </c>
      <c r="E2" s="209" t="s">
        <v>513</v>
      </c>
      <c r="F2" s="209" t="s">
        <v>518</v>
      </c>
      <c r="G2" s="209" t="s">
        <v>249</v>
      </c>
      <c r="H2" s="209" t="s">
        <v>516</v>
      </c>
      <c r="I2" s="209" t="s">
        <v>302</v>
      </c>
      <c r="J2" s="209" t="s">
        <v>139</v>
      </c>
      <c r="K2" s="209" t="s">
        <v>248</v>
      </c>
      <c r="L2" s="209" t="s">
        <v>250</v>
      </c>
      <c r="M2" s="209" t="s">
        <v>517</v>
      </c>
      <c r="N2" s="209" t="s">
        <v>140</v>
      </c>
      <c r="O2" s="209" t="s">
        <v>277</v>
      </c>
      <c r="P2" s="209" t="s">
        <v>148</v>
      </c>
      <c r="Q2" s="209" t="s">
        <v>806</v>
      </c>
      <c r="R2" s="209" t="s">
        <v>141</v>
      </c>
      <c r="S2" s="209" t="s">
        <v>800</v>
      </c>
      <c r="T2" s="209" t="s">
        <v>801</v>
      </c>
      <c r="U2" s="209" t="s">
        <v>802</v>
      </c>
      <c r="V2" s="209" t="s">
        <v>803</v>
      </c>
      <c r="W2" s="209" t="s">
        <v>804</v>
      </c>
      <c r="X2" s="209" t="s">
        <v>805</v>
      </c>
      <c r="Y2" s="51" t="s">
        <v>696</v>
      </c>
      <c r="Z2" s="51" t="s">
        <v>163</v>
      </c>
      <c r="AA2" s="51" t="s">
        <v>40</v>
      </c>
      <c r="AB2" s="51" t="s">
        <v>379</v>
      </c>
      <c r="AC2" s="51" t="s">
        <v>664</v>
      </c>
      <c r="AD2" s="51" t="s">
        <v>213</v>
      </c>
      <c r="AE2" s="51" t="s">
        <v>663</v>
      </c>
      <c r="AF2" s="209" t="s">
        <v>697</v>
      </c>
    </row>
    <row r="3" spans="1:32" x14ac:dyDescent="0.3">
      <c r="A3" s="209" t="s">
        <v>354</v>
      </c>
      <c r="B3" s="209" t="s">
        <v>43</v>
      </c>
      <c r="C3" s="209" t="s">
        <v>105</v>
      </c>
      <c r="D3" s="209" t="s">
        <v>314</v>
      </c>
      <c r="E3" s="209" t="s">
        <v>1284</v>
      </c>
      <c r="F3" s="15">
        <v>46240.387291666666</v>
      </c>
      <c r="G3" s="209" t="s">
        <v>420</v>
      </c>
      <c r="H3" s="209">
        <v>2</v>
      </c>
      <c r="I3" s="209" t="s">
        <v>1285</v>
      </c>
      <c r="J3" s="15">
        <v>46240.632638888892</v>
      </c>
      <c r="K3" s="15">
        <v>46241.395138888889</v>
      </c>
      <c r="L3" s="15"/>
      <c r="M3" s="209">
        <v>2</v>
      </c>
      <c r="N3" s="209"/>
      <c r="O3" s="209" t="s">
        <v>204</v>
      </c>
      <c r="P3" s="209" t="s">
        <v>631</v>
      </c>
      <c r="Q3" s="209"/>
      <c r="R3" s="209"/>
      <c r="S3" s="209" t="s">
        <v>370</v>
      </c>
      <c r="T3" s="209" t="s">
        <v>384</v>
      </c>
      <c r="U3" s="209" t="s">
        <v>243</v>
      </c>
      <c r="V3" s="209" t="s">
        <v>354</v>
      </c>
      <c r="W3" s="209" t="s">
        <v>360</v>
      </c>
      <c r="X3" s="209" t="s">
        <v>243</v>
      </c>
      <c r="Y3" s="209">
        <v>13</v>
      </c>
      <c r="Z3" s="209"/>
      <c r="AA3" s="209" t="s">
        <v>67</v>
      </c>
      <c r="AB3" s="209" t="s">
        <v>370</v>
      </c>
      <c r="AC3" s="209">
        <v>2480</v>
      </c>
      <c r="AD3" s="209" t="s">
        <v>220</v>
      </c>
      <c r="AE3" s="209">
        <v>1</v>
      </c>
      <c r="AF3" s="209">
        <v>1</v>
      </c>
    </row>
    <row r="4" spans="1:32" x14ac:dyDescent="0.3">
      <c r="A4" s="209" t="s">
        <v>354</v>
      </c>
      <c r="B4" s="209" t="s">
        <v>47</v>
      </c>
      <c r="C4" s="209" t="s">
        <v>68</v>
      </c>
      <c r="D4" s="209" t="s">
        <v>314</v>
      </c>
      <c r="E4" s="209" t="s">
        <v>1291</v>
      </c>
      <c r="F4" s="15">
        <v>46233.496469907404</v>
      </c>
      <c r="G4" s="209" t="s">
        <v>419</v>
      </c>
      <c r="H4" s="209">
        <v>2</v>
      </c>
      <c r="I4" s="209" t="s">
        <v>1292</v>
      </c>
      <c r="J4" s="15">
        <v>46233.658877314818</v>
      </c>
      <c r="K4" s="15">
        <v>46234.427083333336</v>
      </c>
      <c r="L4" s="15"/>
      <c r="M4" s="209">
        <v>2</v>
      </c>
      <c r="N4" s="209"/>
      <c r="O4" s="209" t="s">
        <v>149</v>
      </c>
      <c r="P4" s="209" t="s">
        <v>631</v>
      </c>
      <c r="Q4" s="209"/>
      <c r="R4" s="209"/>
      <c r="S4" s="209" t="s">
        <v>370</v>
      </c>
      <c r="T4" s="209" t="s">
        <v>384</v>
      </c>
      <c r="U4" s="209" t="s">
        <v>243</v>
      </c>
      <c r="V4" s="209" t="s">
        <v>354</v>
      </c>
      <c r="W4" s="209" t="s">
        <v>360</v>
      </c>
      <c r="X4" s="209" t="s">
        <v>243</v>
      </c>
      <c r="Y4" s="209">
        <v>13</v>
      </c>
      <c r="Z4" s="209"/>
      <c r="AA4" s="209" t="s">
        <v>90</v>
      </c>
      <c r="AB4" s="209" t="s">
        <v>370</v>
      </c>
      <c r="AC4" s="209">
        <v>2480</v>
      </c>
      <c r="AD4" s="209" t="s">
        <v>221</v>
      </c>
      <c r="AE4" s="209">
        <v>1</v>
      </c>
      <c r="AF4" s="209">
        <v>1</v>
      </c>
    </row>
    <row r="5" spans="1:32" x14ac:dyDescent="0.3">
      <c r="A5" s="209" t="s">
        <v>354</v>
      </c>
      <c r="B5" s="209" t="s">
        <v>45</v>
      </c>
      <c r="C5" s="209" t="s">
        <v>68</v>
      </c>
      <c r="D5" s="209" t="s">
        <v>314</v>
      </c>
      <c r="E5" s="209" t="s">
        <v>1293</v>
      </c>
      <c r="F5" s="15">
        <v>46218.662442129629</v>
      </c>
      <c r="G5" s="209" t="s">
        <v>453</v>
      </c>
      <c r="H5" s="209">
        <v>50</v>
      </c>
      <c r="I5" s="209" t="s">
        <v>1294</v>
      </c>
      <c r="J5" s="15">
        <v>46219.407569444447</v>
      </c>
      <c r="K5" s="15">
        <v>46224.486111111109</v>
      </c>
      <c r="L5" s="15">
        <v>46224.486111111109</v>
      </c>
      <c r="M5" s="209">
        <v>50</v>
      </c>
      <c r="N5" s="209"/>
      <c r="O5" s="209" t="s">
        <v>204</v>
      </c>
      <c r="P5" s="209" t="s">
        <v>630</v>
      </c>
      <c r="Q5" s="209"/>
      <c r="R5" s="209"/>
      <c r="S5" s="209" t="s">
        <v>370</v>
      </c>
      <c r="T5" s="209" t="s">
        <v>384</v>
      </c>
      <c r="U5" s="209" t="s">
        <v>243</v>
      </c>
      <c r="V5" s="209" t="s">
        <v>354</v>
      </c>
      <c r="W5" s="209" t="s">
        <v>360</v>
      </c>
      <c r="X5" s="209" t="s">
        <v>243</v>
      </c>
      <c r="Y5" s="209">
        <v>13</v>
      </c>
      <c r="Z5" s="209"/>
      <c r="AA5" s="209" t="s">
        <v>67</v>
      </c>
      <c r="AB5" s="209" t="s">
        <v>370</v>
      </c>
      <c r="AC5" s="209">
        <v>2480</v>
      </c>
      <c r="AD5" s="209" t="s">
        <v>220</v>
      </c>
      <c r="AE5" s="209">
        <v>5</v>
      </c>
      <c r="AF5" s="209">
        <v>1</v>
      </c>
    </row>
    <row r="6" spans="1:32" x14ac:dyDescent="0.3">
      <c r="A6" s="209" t="s">
        <v>354</v>
      </c>
      <c r="B6" s="209" t="s">
        <v>45</v>
      </c>
      <c r="C6" s="209" t="s">
        <v>68</v>
      </c>
      <c r="D6" s="209" t="s">
        <v>314</v>
      </c>
      <c r="E6" s="209" t="s">
        <v>1295</v>
      </c>
      <c r="F6" s="15">
        <v>46218.662719907406</v>
      </c>
      <c r="G6" s="209" t="s">
        <v>453</v>
      </c>
      <c r="H6" s="209">
        <v>50</v>
      </c>
      <c r="I6" s="209" t="s">
        <v>1296</v>
      </c>
      <c r="J6" s="15">
        <v>46219.408703703702</v>
      </c>
      <c r="K6" s="15">
        <v>46224.486111111109</v>
      </c>
      <c r="L6" s="15">
        <v>46224.486111111109</v>
      </c>
      <c r="M6" s="209">
        <v>50</v>
      </c>
      <c r="N6" s="209"/>
      <c r="O6" s="209" t="s">
        <v>204</v>
      </c>
      <c r="P6" s="209" t="s">
        <v>630</v>
      </c>
      <c r="Q6" s="209"/>
      <c r="R6" s="209"/>
      <c r="S6" s="209" t="s">
        <v>370</v>
      </c>
      <c r="T6" s="209" t="s">
        <v>384</v>
      </c>
      <c r="U6" s="209" t="s">
        <v>243</v>
      </c>
      <c r="V6" s="209" t="s">
        <v>354</v>
      </c>
      <c r="W6" s="209" t="s">
        <v>360</v>
      </c>
      <c r="X6" s="209" t="s">
        <v>243</v>
      </c>
      <c r="Y6" s="209"/>
      <c r="Z6" s="209"/>
      <c r="AA6" s="209" t="s">
        <v>67</v>
      </c>
      <c r="AB6" s="209" t="s">
        <v>370</v>
      </c>
      <c r="AC6" s="209">
        <v>2480</v>
      </c>
      <c r="AD6" s="209" t="s">
        <v>220</v>
      </c>
      <c r="AE6" s="209">
        <v>5</v>
      </c>
      <c r="AF6" s="209"/>
    </row>
    <row r="7" spans="1:32" x14ac:dyDescent="0.3">
      <c r="A7" s="209" t="s">
        <v>354</v>
      </c>
      <c r="B7" s="209" t="s">
        <v>48</v>
      </c>
      <c r="C7" s="209" t="s">
        <v>68</v>
      </c>
      <c r="D7" s="209" t="s">
        <v>314</v>
      </c>
      <c r="E7" s="209" t="s">
        <v>1297</v>
      </c>
      <c r="F7" s="15">
        <v>46156.383645833332</v>
      </c>
      <c r="G7" s="209" t="s">
        <v>420</v>
      </c>
      <c r="H7" s="209">
        <v>1</v>
      </c>
      <c r="I7" s="209" t="s">
        <v>1298</v>
      </c>
      <c r="J7" s="15">
        <v>46226.400000000001</v>
      </c>
      <c r="K7" s="15">
        <v>46230.438194444447</v>
      </c>
      <c r="L7" s="15"/>
      <c r="M7" s="209">
        <v>1</v>
      </c>
      <c r="N7" s="209"/>
      <c r="O7" s="209" t="s">
        <v>204</v>
      </c>
      <c r="P7" s="209" t="s">
        <v>630</v>
      </c>
      <c r="Q7" s="209"/>
      <c r="R7" s="209"/>
      <c r="S7" s="209" t="s">
        <v>370</v>
      </c>
      <c r="T7" s="209" t="s">
        <v>384</v>
      </c>
      <c r="U7" s="209" t="s">
        <v>243</v>
      </c>
      <c r="V7" s="209" t="s">
        <v>354</v>
      </c>
      <c r="W7" s="209" t="s">
        <v>360</v>
      </c>
      <c r="X7" s="209" t="s">
        <v>243</v>
      </c>
      <c r="Y7" s="209">
        <v>13</v>
      </c>
      <c r="Z7" s="209"/>
      <c r="AA7" s="209" t="s">
        <v>90</v>
      </c>
      <c r="AB7" s="209" t="s">
        <v>370</v>
      </c>
      <c r="AC7" s="209">
        <v>2480</v>
      </c>
      <c r="AD7" s="209" t="s">
        <v>220</v>
      </c>
      <c r="AE7" s="209">
        <v>1</v>
      </c>
      <c r="AF7" s="209">
        <v>1</v>
      </c>
    </row>
    <row r="8" spans="1:32" x14ac:dyDescent="0.3">
      <c r="A8" s="209" t="s">
        <v>355</v>
      </c>
      <c r="B8" s="209" t="s">
        <v>43</v>
      </c>
      <c r="C8" s="209" t="s">
        <v>105</v>
      </c>
      <c r="D8" s="209" t="s">
        <v>314</v>
      </c>
      <c r="E8" s="209" t="s">
        <v>1157</v>
      </c>
      <c r="F8" s="15">
        <v>46246.307928240742</v>
      </c>
      <c r="G8" s="209" t="s">
        <v>419</v>
      </c>
      <c r="H8" s="209">
        <v>1</v>
      </c>
      <c r="I8" s="209" t="s">
        <v>1158</v>
      </c>
      <c r="J8" s="15">
        <v>46246.375</v>
      </c>
      <c r="K8" s="15">
        <v>46247.461805555555</v>
      </c>
      <c r="L8" s="15"/>
      <c r="M8" s="209">
        <v>1</v>
      </c>
      <c r="N8" s="209"/>
      <c r="O8" s="209" t="s">
        <v>204</v>
      </c>
      <c r="P8" s="209" t="s">
        <v>631</v>
      </c>
      <c r="Q8" s="209"/>
      <c r="R8" s="209"/>
      <c r="S8" s="209" t="s">
        <v>367</v>
      </c>
      <c r="T8" s="209" t="s">
        <v>382</v>
      </c>
      <c r="U8" s="209" t="s">
        <v>242</v>
      </c>
      <c r="V8" s="209" t="s">
        <v>355</v>
      </c>
      <c r="W8" s="209" t="s">
        <v>382</v>
      </c>
      <c r="X8" s="209" t="s">
        <v>242</v>
      </c>
      <c r="Y8" s="209">
        <v>0</v>
      </c>
      <c r="Z8" s="209"/>
      <c r="AA8" s="209" t="s">
        <v>67</v>
      </c>
      <c r="AB8" s="209" t="s">
        <v>367</v>
      </c>
      <c r="AC8" s="209">
        <v>101</v>
      </c>
      <c r="AD8" s="209" t="s">
        <v>220</v>
      </c>
      <c r="AE8" s="209">
        <v>1</v>
      </c>
      <c r="AF8" s="209">
        <v>1</v>
      </c>
    </row>
    <row r="9" spans="1:32" x14ac:dyDescent="0.3">
      <c r="A9" s="209" t="s">
        <v>355</v>
      </c>
      <c r="B9" s="209" t="s">
        <v>43</v>
      </c>
      <c r="C9" s="209" t="s">
        <v>105</v>
      </c>
      <c r="D9" s="209" t="s">
        <v>314</v>
      </c>
      <c r="E9" s="209" t="s">
        <v>1159</v>
      </c>
      <c r="F9" s="15">
        <v>46244.651597222219</v>
      </c>
      <c r="G9" s="209" t="s">
        <v>419</v>
      </c>
      <c r="H9" s="209">
        <v>2</v>
      </c>
      <c r="I9" s="209" t="s">
        <v>1160</v>
      </c>
      <c r="J9" s="15">
        <v>46245.385416666664</v>
      </c>
      <c r="K9" s="15">
        <v>46246.481944444444</v>
      </c>
      <c r="L9" s="15"/>
      <c r="M9" s="209">
        <v>2</v>
      </c>
      <c r="N9" s="209"/>
      <c r="O9" s="209" t="s">
        <v>204</v>
      </c>
      <c r="P9" s="209" t="s">
        <v>631</v>
      </c>
      <c r="Q9" s="209"/>
      <c r="R9" s="209"/>
      <c r="S9" s="209" t="s">
        <v>367</v>
      </c>
      <c r="T9" s="209" t="s">
        <v>382</v>
      </c>
      <c r="U9" s="209" t="s">
        <v>242</v>
      </c>
      <c r="V9" s="209" t="s">
        <v>355</v>
      </c>
      <c r="W9" s="209" t="s">
        <v>382</v>
      </c>
      <c r="X9" s="209" t="s">
        <v>242</v>
      </c>
      <c r="Y9" s="209">
        <v>0</v>
      </c>
      <c r="Z9" s="209"/>
      <c r="AA9" s="209" t="s">
        <v>67</v>
      </c>
      <c r="AB9" s="209" t="s">
        <v>367</v>
      </c>
      <c r="AC9" s="209">
        <v>101</v>
      </c>
      <c r="AD9" s="209" t="s">
        <v>220</v>
      </c>
      <c r="AE9" s="209">
        <v>1</v>
      </c>
      <c r="AF9" s="209">
        <v>1</v>
      </c>
    </row>
    <row r="10" spans="1:32" x14ac:dyDescent="0.3">
      <c r="A10" s="209" t="s">
        <v>355</v>
      </c>
      <c r="B10" s="209" t="s">
        <v>43</v>
      </c>
      <c r="C10" s="209" t="s">
        <v>105</v>
      </c>
      <c r="D10" s="209" t="s">
        <v>314</v>
      </c>
      <c r="E10" s="209" t="s">
        <v>1161</v>
      </c>
      <c r="F10" s="15">
        <v>46241.373356481483</v>
      </c>
      <c r="G10" s="209" t="s">
        <v>419</v>
      </c>
      <c r="H10" s="209">
        <v>2</v>
      </c>
      <c r="I10" s="209" t="s">
        <v>1162</v>
      </c>
      <c r="J10" s="15">
        <v>46241.399305555555</v>
      </c>
      <c r="K10" s="15">
        <v>46244.479166666664</v>
      </c>
      <c r="L10" s="15"/>
      <c r="M10" s="209">
        <v>2</v>
      </c>
      <c r="N10" s="209"/>
      <c r="O10" s="209" t="s">
        <v>204</v>
      </c>
      <c r="P10" s="209" t="s">
        <v>631</v>
      </c>
      <c r="Q10" s="209"/>
      <c r="R10" s="209"/>
      <c r="S10" s="209" t="s">
        <v>367</v>
      </c>
      <c r="T10" s="209" t="s">
        <v>382</v>
      </c>
      <c r="U10" s="209" t="s">
        <v>242</v>
      </c>
      <c r="V10" s="209" t="s">
        <v>355</v>
      </c>
      <c r="W10" s="209" t="s">
        <v>382</v>
      </c>
      <c r="X10" s="209" t="s">
        <v>242</v>
      </c>
      <c r="Y10" s="209">
        <v>0</v>
      </c>
      <c r="Z10" s="209"/>
      <c r="AA10" s="209" t="s">
        <v>67</v>
      </c>
      <c r="AB10" s="209" t="s">
        <v>367</v>
      </c>
      <c r="AC10" s="209">
        <v>101</v>
      </c>
      <c r="AD10" s="209" t="s">
        <v>220</v>
      </c>
      <c r="AE10" s="209">
        <v>1</v>
      </c>
      <c r="AF10" s="209">
        <v>1</v>
      </c>
    </row>
    <row r="11" spans="1:32" x14ac:dyDescent="0.3">
      <c r="A11" s="209" t="s">
        <v>355</v>
      </c>
      <c r="B11" s="209" t="s">
        <v>43</v>
      </c>
      <c r="C11" s="209" t="s">
        <v>105</v>
      </c>
      <c r="D11" s="209" t="s">
        <v>314</v>
      </c>
      <c r="E11" s="209" t="s">
        <v>1163</v>
      </c>
      <c r="F11" s="15">
        <v>46239.511006944442</v>
      </c>
      <c r="G11" s="209" t="s">
        <v>419</v>
      </c>
      <c r="H11" s="209">
        <v>3</v>
      </c>
      <c r="I11" s="209" t="s">
        <v>1164</v>
      </c>
      <c r="J11" s="15">
        <v>46239.690972222219</v>
      </c>
      <c r="K11" s="15">
        <v>46240.486805555556</v>
      </c>
      <c r="L11" s="15"/>
      <c r="M11" s="209">
        <v>3</v>
      </c>
      <c r="N11" s="209"/>
      <c r="O11" s="209" t="s">
        <v>204</v>
      </c>
      <c r="P11" s="209" t="s">
        <v>631</v>
      </c>
      <c r="Q11" s="209"/>
      <c r="R11" s="209"/>
      <c r="S11" s="209" t="s">
        <v>367</v>
      </c>
      <c r="T11" s="209" t="s">
        <v>382</v>
      </c>
      <c r="U11" s="209" t="s">
        <v>242</v>
      </c>
      <c r="V11" s="209" t="s">
        <v>355</v>
      </c>
      <c r="W11" s="209" t="s">
        <v>382</v>
      </c>
      <c r="X11" s="209" t="s">
        <v>242</v>
      </c>
      <c r="Y11" s="209">
        <v>0</v>
      </c>
      <c r="Z11" s="209"/>
      <c r="AA11" s="209" t="s">
        <v>67</v>
      </c>
      <c r="AB11" s="209" t="s">
        <v>367</v>
      </c>
      <c r="AC11" s="209">
        <v>101</v>
      </c>
      <c r="AD11" s="209" t="s">
        <v>220</v>
      </c>
      <c r="AE11" s="209">
        <v>1</v>
      </c>
      <c r="AF11" s="209">
        <v>1</v>
      </c>
    </row>
    <row r="12" spans="1:32" x14ac:dyDescent="0.3">
      <c r="A12" s="209" t="s">
        <v>355</v>
      </c>
      <c r="B12" s="209" t="s">
        <v>45</v>
      </c>
      <c r="C12" s="209" t="s">
        <v>68</v>
      </c>
      <c r="D12" s="209" t="s">
        <v>314</v>
      </c>
      <c r="E12" s="209" t="s">
        <v>1054</v>
      </c>
      <c r="F12" s="15">
        <v>46238.581493055557</v>
      </c>
      <c r="G12" s="209" t="s">
        <v>419</v>
      </c>
      <c r="H12" s="209">
        <v>9</v>
      </c>
      <c r="I12" s="209" t="s">
        <v>1055</v>
      </c>
      <c r="J12" s="15">
        <v>46239.600694444445</v>
      </c>
      <c r="K12" s="15">
        <v>46240.479166666664</v>
      </c>
      <c r="L12" s="15"/>
      <c r="M12" s="209">
        <v>9</v>
      </c>
      <c r="N12" s="209"/>
      <c r="O12" s="209" t="s">
        <v>204</v>
      </c>
      <c r="P12" s="209" t="s">
        <v>631</v>
      </c>
      <c r="Q12" s="209"/>
      <c r="R12" s="209"/>
      <c r="S12" s="209" t="s">
        <v>367</v>
      </c>
      <c r="T12" s="209" t="s">
        <v>382</v>
      </c>
      <c r="U12" s="209" t="s">
        <v>242</v>
      </c>
      <c r="V12" s="209" t="s">
        <v>355</v>
      </c>
      <c r="W12" s="209" t="s">
        <v>382</v>
      </c>
      <c r="X12" s="209" t="s">
        <v>242</v>
      </c>
      <c r="Y12" s="209"/>
      <c r="Z12" s="209"/>
      <c r="AA12" s="209" t="s">
        <v>67</v>
      </c>
      <c r="AB12" s="209" t="s">
        <v>367</v>
      </c>
      <c r="AC12" s="209">
        <v>101</v>
      </c>
      <c r="AD12" s="209" t="s">
        <v>220</v>
      </c>
      <c r="AE12" s="209">
        <v>1</v>
      </c>
      <c r="AF12" s="209"/>
    </row>
    <row r="13" spans="1:32" x14ac:dyDescent="0.3">
      <c r="A13" s="209" t="s">
        <v>355</v>
      </c>
      <c r="B13" s="209" t="s">
        <v>47</v>
      </c>
      <c r="C13" s="209" t="s">
        <v>68</v>
      </c>
      <c r="D13" s="209" t="s">
        <v>314</v>
      </c>
      <c r="E13" s="209" t="s">
        <v>1056</v>
      </c>
      <c r="F13" s="15">
        <v>46239.471967592595</v>
      </c>
      <c r="G13" s="209" t="s">
        <v>419</v>
      </c>
      <c r="H13" s="209">
        <v>1</v>
      </c>
      <c r="I13" s="209" t="s">
        <v>1057</v>
      </c>
      <c r="J13" s="15">
        <v>46239.673611111109</v>
      </c>
      <c r="K13" s="15">
        <v>46240.488194444442</v>
      </c>
      <c r="L13" s="15"/>
      <c r="M13" s="209">
        <v>1</v>
      </c>
      <c r="N13" s="209"/>
      <c r="O13" s="209" t="s">
        <v>149</v>
      </c>
      <c r="P13" s="209" t="s">
        <v>631</v>
      </c>
      <c r="Q13" s="209"/>
      <c r="R13" s="209"/>
      <c r="S13" s="209" t="s">
        <v>367</v>
      </c>
      <c r="T13" s="209" t="s">
        <v>382</v>
      </c>
      <c r="U13" s="209" t="s">
        <v>242</v>
      </c>
      <c r="V13" s="209" t="s">
        <v>355</v>
      </c>
      <c r="W13" s="209" t="s">
        <v>382</v>
      </c>
      <c r="X13" s="209" t="s">
        <v>242</v>
      </c>
      <c r="Y13" s="209">
        <v>0</v>
      </c>
      <c r="Z13" s="209"/>
      <c r="AA13" s="209" t="s">
        <v>90</v>
      </c>
      <c r="AB13" s="209" t="s">
        <v>367</v>
      </c>
      <c r="AC13" s="209">
        <v>101</v>
      </c>
      <c r="AD13" s="209" t="s">
        <v>221</v>
      </c>
      <c r="AE13" s="209">
        <v>1</v>
      </c>
      <c r="AF13" s="209"/>
    </row>
    <row r="14" spans="1:32" x14ac:dyDescent="0.3">
      <c r="A14" s="209" t="s">
        <v>355</v>
      </c>
      <c r="B14" s="209" t="s">
        <v>47</v>
      </c>
      <c r="C14" s="209" t="s">
        <v>68</v>
      </c>
      <c r="D14" s="209" t="s">
        <v>314</v>
      </c>
      <c r="E14" s="209" t="s">
        <v>1327</v>
      </c>
      <c r="F14" s="15">
        <v>46239.466099537036</v>
      </c>
      <c r="G14" s="209" t="s">
        <v>419</v>
      </c>
      <c r="H14" s="209">
        <v>1</v>
      </c>
      <c r="I14" s="209" t="s">
        <v>1328</v>
      </c>
      <c r="J14" s="15">
        <v>46239.635162037041</v>
      </c>
      <c r="K14" s="15">
        <v>46240.467361111114</v>
      </c>
      <c r="L14" s="15"/>
      <c r="M14" s="209">
        <v>1</v>
      </c>
      <c r="N14" s="209"/>
      <c r="O14" s="209" t="s">
        <v>149</v>
      </c>
      <c r="P14" s="209" t="s">
        <v>631</v>
      </c>
      <c r="Q14" s="209"/>
      <c r="R14" s="209"/>
      <c r="S14" s="209" t="s">
        <v>367</v>
      </c>
      <c r="T14" s="209" t="s">
        <v>382</v>
      </c>
      <c r="U14" s="209" t="s">
        <v>242</v>
      </c>
      <c r="V14" s="209" t="s">
        <v>355</v>
      </c>
      <c r="W14" s="209" t="s">
        <v>382</v>
      </c>
      <c r="X14" s="209" t="s">
        <v>242</v>
      </c>
      <c r="Y14" s="209"/>
      <c r="Z14" s="209"/>
      <c r="AA14" s="209" t="s">
        <v>90</v>
      </c>
      <c r="AB14" s="209" t="s">
        <v>367</v>
      </c>
      <c r="AC14" s="209">
        <v>101</v>
      </c>
      <c r="AD14" s="209" t="s">
        <v>221</v>
      </c>
      <c r="AE14" s="209">
        <v>1</v>
      </c>
      <c r="AF14" s="209"/>
    </row>
    <row r="15" spans="1:32" x14ac:dyDescent="0.3">
      <c r="A15" s="209" t="s">
        <v>355</v>
      </c>
      <c r="B15" s="209" t="s">
        <v>43</v>
      </c>
      <c r="C15" s="209" t="s">
        <v>105</v>
      </c>
      <c r="D15" s="209" t="s">
        <v>314</v>
      </c>
      <c r="E15" s="209" t="s">
        <v>1173</v>
      </c>
      <c r="F15" s="15">
        <v>46232.641296296293</v>
      </c>
      <c r="G15" s="209" t="s">
        <v>419</v>
      </c>
      <c r="H15" s="209">
        <v>3</v>
      </c>
      <c r="I15" s="209" t="s">
        <v>1174</v>
      </c>
      <c r="J15" s="15">
        <v>46232.691562499997</v>
      </c>
      <c r="K15" s="15">
        <v>46233.513888888891</v>
      </c>
      <c r="L15" s="15"/>
      <c r="M15" s="209">
        <v>3</v>
      </c>
      <c r="N15" s="209"/>
      <c r="O15" s="209" t="s">
        <v>204</v>
      </c>
      <c r="P15" s="209" t="s">
        <v>631</v>
      </c>
      <c r="Q15" s="209"/>
      <c r="R15" s="209"/>
      <c r="S15" s="209" t="s">
        <v>367</v>
      </c>
      <c r="T15" s="209" t="s">
        <v>382</v>
      </c>
      <c r="U15" s="209" t="s">
        <v>242</v>
      </c>
      <c r="V15" s="209" t="s">
        <v>355</v>
      </c>
      <c r="W15" s="209" t="s">
        <v>382</v>
      </c>
      <c r="X15" s="209" t="s">
        <v>242</v>
      </c>
      <c r="Y15" s="209">
        <v>0</v>
      </c>
      <c r="Z15" s="209"/>
      <c r="AA15" s="209" t="s">
        <v>67</v>
      </c>
      <c r="AB15" s="209" t="s">
        <v>367</v>
      </c>
      <c r="AC15" s="209">
        <v>101</v>
      </c>
      <c r="AD15" s="209" t="s">
        <v>220</v>
      </c>
      <c r="AE15" s="209">
        <v>1</v>
      </c>
      <c r="AF15" s="209">
        <v>1</v>
      </c>
    </row>
    <row r="16" spans="1:32" x14ac:dyDescent="0.3">
      <c r="A16" s="209" t="s">
        <v>355</v>
      </c>
      <c r="B16" s="209" t="s">
        <v>43</v>
      </c>
      <c r="C16" s="209" t="s">
        <v>105</v>
      </c>
      <c r="D16" s="209" t="s">
        <v>314</v>
      </c>
      <c r="E16" s="209" t="s">
        <v>1209</v>
      </c>
      <c r="F16" s="15">
        <v>46220.487835648149</v>
      </c>
      <c r="G16" s="209" t="s">
        <v>419</v>
      </c>
      <c r="H16" s="209">
        <v>3</v>
      </c>
      <c r="I16" s="209" t="s">
        <v>1210</v>
      </c>
      <c r="J16" s="15">
        <v>46220.6875</v>
      </c>
      <c r="K16" s="15">
        <v>46224.423611111109</v>
      </c>
      <c r="L16" s="15"/>
      <c r="M16" s="209">
        <v>3</v>
      </c>
      <c r="N16" s="209"/>
      <c r="O16" s="209" t="s">
        <v>204</v>
      </c>
      <c r="P16" s="209" t="s">
        <v>631</v>
      </c>
      <c r="Q16" s="209"/>
      <c r="R16" s="209"/>
      <c r="S16" s="209" t="s">
        <v>367</v>
      </c>
      <c r="T16" s="209" t="s">
        <v>382</v>
      </c>
      <c r="U16" s="209" t="s">
        <v>242</v>
      </c>
      <c r="V16" s="209" t="s">
        <v>355</v>
      </c>
      <c r="W16" s="209" t="s">
        <v>382</v>
      </c>
      <c r="X16" s="209" t="s">
        <v>242</v>
      </c>
      <c r="Y16" s="209">
        <v>0</v>
      </c>
      <c r="Z16" s="209"/>
      <c r="AA16" s="209" t="s">
        <v>67</v>
      </c>
      <c r="AB16" s="209" t="s">
        <v>367</v>
      </c>
      <c r="AC16" s="209">
        <v>101</v>
      </c>
      <c r="AD16" s="209" t="s">
        <v>220</v>
      </c>
      <c r="AE16" s="209">
        <v>1</v>
      </c>
      <c r="AF16" s="209">
        <v>1</v>
      </c>
    </row>
    <row r="17" spans="1:32" x14ac:dyDescent="0.3">
      <c r="A17" s="209" t="s">
        <v>355</v>
      </c>
      <c r="B17" s="209" t="s">
        <v>47</v>
      </c>
      <c r="C17" s="209" t="s">
        <v>68</v>
      </c>
      <c r="D17" s="209" t="s">
        <v>314</v>
      </c>
      <c r="E17" s="209" t="s">
        <v>1154</v>
      </c>
      <c r="F17" s="15">
        <v>46233.500243055554</v>
      </c>
      <c r="G17" s="209" t="s">
        <v>419</v>
      </c>
      <c r="H17" s="209">
        <v>2</v>
      </c>
      <c r="I17" s="209" t="s">
        <v>1155</v>
      </c>
      <c r="J17" s="15">
        <v>46233.712500000001</v>
      </c>
      <c r="K17" s="15">
        <v>46234.449305555558</v>
      </c>
      <c r="L17" s="15"/>
      <c r="M17" s="209">
        <v>2</v>
      </c>
      <c r="N17" s="209"/>
      <c r="O17" s="209" t="s">
        <v>149</v>
      </c>
      <c r="P17" s="209" t="s">
        <v>631</v>
      </c>
      <c r="Q17" s="209"/>
      <c r="R17" s="209"/>
      <c r="S17" s="209" t="s">
        <v>367</v>
      </c>
      <c r="T17" s="209" t="s">
        <v>382</v>
      </c>
      <c r="U17" s="209" t="s">
        <v>242</v>
      </c>
      <c r="V17" s="209" t="s">
        <v>355</v>
      </c>
      <c r="W17" s="209" t="s">
        <v>382</v>
      </c>
      <c r="X17" s="209" t="s">
        <v>242</v>
      </c>
      <c r="Y17" s="209">
        <v>0</v>
      </c>
      <c r="Z17" s="209"/>
      <c r="AA17" s="209" t="s">
        <v>90</v>
      </c>
      <c r="AB17" s="209" t="s">
        <v>367</v>
      </c>
      <c r="AC17" s="209">
        <v>101</v>
      </c>
      <c r="AD17" s="209" t="s">
        <v>221</v>
      </c>
      <c r="AE17" s="209">
        <v>1</v>
      </c>
      <c r="AF17" s="209">
        <v>1</v>
      </c>
    </row>
    <row r="18" spans="1:32" x14ac:dyDescent="0.3">
      <c r="A18" s="209" t="s">
        <v>355</v>
      </c>
      <c r="B18" s="209" t="s">
        <v>48</v>
      </c>
      <c r="C18" s="209" t="s">
        <v>68</v>
      </c>
      <c r="D18" s="209" t="s">
        <v>314</v>
      </c>
      <c r="E18" s="209" t="s">
        <v>1195</v>
      </c>
      <c r="F18" s="15">
        <v>46224.393900462965</v>
      </c>
      <c r="G18" s="209" t="s">
        <v>419</v>
      </c>
      <c r="H18" s="209">
        <v>1</v>
      </c>
      <c r="I18" s="209" t="s">
        <v>1196</v>
      </c>
      <c r="J18" s="15">
        <v>46233.604861111111</v>
      </c>
      <c r="K18" s="15">
        <v>46234.497916666667</v>
      </c>
      <c r="L18" s="15"/>
      <c r="M18" s="209">
        <v>1</v>
      </c>
      <c r="N18" s="209"/>
      <c r="O18" s="209" t="s">
        <v>204</v>
      </c>
      <c r="P18" s="209" t="s">
        <v>631</v>
      </c>
      <c r="Q18" s="209"/>
      <c r="R18" s="209"/>
      <c r="S18" s="209" t="s">
        <v>367</v>
      </c>
      <c r="T18" s="209" t="s">
        <v>382</v>
      </c>
      <c r="U18" s="209" t="s">
        <v>242</v>
      </c>
      <c r="V18" s="209" t="s">
        <v>355</v>
      </c>
      <c r="W18" s="209" t="s">
        <v>382</v>
      </c>
      <c r="X18" s="209" t="s">
        <v>242</v>
      </c>
      <c r="Y18" s="209">
        <v>0</v>
      </c>
      <c r="Z18" s="209"/>
      <c r="AA18" s="209" t="s">
        <v>90</v>
      </c>
      <c r="AB18" s="209" t="s">
        <v>367</v>
      </c>
      <c r="AC18" s="209">
        <v>101</v>
      </c>
      <c r="AD18" s="209" t="s">
        <v>220</v>
      </c>
      <c r="AE18" s="209">
        <v>1</v>
      </c>
      <c r="AF18" s="209"/>
    </row>
    <row r="19" spans="1:32" x14ac:dyDescent="0.3">
      <c r="A19" s="209" t="s">
        <v>355</v>
      </c>
      <c r="B19" s="209" t="s">
        <v>47</v>
      </c>
      <c r="C19" s="209" t="s">
        <v>68</v>
      </c>
      <c r="D19" s="209" t="s">
        <v>314</v>
      </c>
      <c r="E19" s="209" t="s">
        <v>1156</v>
      </c>
      <c r="F19" s="15">
        <v>46240.53496527778</v>
      </c>
      <c r="G19" s="209" t="s">
        <v>419</v>
      </c>
      <c r="H19" s="209">
        <v>1</v>
      </c>
      <c r="I19" s="209" t="s">
        <v>1105</v>
      </c>
      <c r="J19" s="15">
        <v>46240.617361111108</v>
      </c>
      <c r="K19" s="15">
        <v>46241.430555555555</v>
      </c>
      <c r="L19" s="15"/>
      <c r="M19" s="209">
        <v>1</v>
      </c>
      <c r="N19" s="209"/>
      <c r="O19" s="209" t="s">
        <v>149</v>
      </c>
      <c r="P19" s="209" t="s">
        <v>631</v>
      </c>
      <c r="Q19" s="209"/>
      <c r="R19" s="209"/>
      <c r="S19" s="209" t="s">
        <v>367</v>
      </c>
      <c r="T19" s="209" t="s">
        <v>382</v>
      </c>
      <c r="U19" s="209" t="s">
        <v>242</v>
      </c>
      <c r="V19" s="209" t="s">
        <v>355</v>
      </c>
      <c r="W19" s="209" t="s">
        <v>382</v>
      </c>
      <c r="X19" s="209" t="s">
        <v>242</v>
      </c>
      <c r="Y19" s="209">
        <v>0</v>
      </c>
      <c r="Z19" s="209"/>
      <c r="AA19" s="209" t="s">
        <v>90</v>
      </c>
      <c r="AB19" s="209" t="s">
        <v>367</v>
      </c>
      <c r="AC19" s="209">
        <v>101</v>
      </c>
      <c r="AD19" s="209" t="s">
        <v>221</v>
      </c>
      <c r="AE19" s="209">
        <v>1</v>
      </c>
      <c r="AF19" s="209">
        <v>1</v>
      </c>
    </row>
    <row r="20" spans="1:32" x14ac:dyDescent="0.3">
      <c r="A20" s="209" t="s">
        <v>355</v>
      </c>
      <c r="B20" s="209" t="s">
        <v>48</v>
      </c>
      <c r="C20" s="209" t="s">
        <v>68</v>
      </c>
      <c r="D20" s="209" t="s">
        <v>314</v>
      </c>
      <c r="E20" s="209" t="s">
        <v>1120</v>
      </c>
      <c r="F20" s="15">
        <v>46246.518310185187</v>
      </c>
      <c r="G20" s="209" t="s">
        <v>419</v>
      </c>
      <c r="H20" s="209">
        <v>1</v>
      </c>
      <c r="I20" s="209" t="s">
        <v>1121</v>
      </c>
      <c r="J20" s="15">
        <v>46252.508333333331</v>
      </c>
      <c r="K20" s="15">
        <v>46254.573611111111</v>
      </c>
      <c r="L20" s="15"/>
      <c r="M20" s="209">
        <v>1</v>
      </c>
      <c r="N20" s="209"/>
      <c r="O20" s="209" t="s">
        <v>204</v>
      </c>
      <c r="P20" s="209" t="s">
        <v>630</v>
      </c>
      <c r="Q20" s="209"/>
      <c r="R20" s="209"/>
      <c r="S20" s="209" t="s">
        <v>367</v>
      </c>
      <c r="T20" s="209" t="s">
        <v>382</v>
      </c>
      <c r="U20" s="209" t="s">
        <v>242</v>
      </c>
      <c r="V20" s="209" t="s">
        <v>355</v>
      </c>
      <c r="W20" s="209" t="s">
        <v>382</v>
      </c>
      <c r="X20" s="209" t="s">
        <v>242</v>
      </c>
      <c r="Y20" s="209">
        <v>0</v>
      </c>
      <c r="Z20" s="209"/>
      <c r="AA20" s="209" t="s">
        <v>90</v>
      </c>
      <c r="AB20" s="209" t="s">
        <v>367</v>
      </c>
      <c r="AC20" s="209">
        <v>101</v>
      </c>
      <c r="AD20" s="209" t="s">
        <v>220</v>
      </c>
      <c r="AE20" s="209">
        <v>1</v>
      </c>
      <c r="AF20" s="209">
        <v>1</v>
      </c>
    </row>
    <row r="21" spans="1:32" x14ac:dyDescent="0.3">
      <c r="A21" s="209" t="s">
        <v>355</v>
      </c>
      <c r="B21" s="209" t="s">
        <v>48</v>
      </c>
      <c r="C21" s="209" t="s">
        <v>68</v>
      </c>
      <c r="D21" s="209" t="s">
        <v>314</v>
      </c>
      <c r="E21" s="209" t="s">
        <v>1122</v>
      </c>
      <c r="F21" s="15">
        <v>46251.526550925926</v>
      </c>
      <c r="G21" s="209" t="s">
        <v>419</v>
      </c>
      <c r="H21" s="209">
        <v>1</v>
      </c>
      <c r="I21" s="209" t="s">
        <v>1123</v>
      </c>
      <c r="J21" s="15">
        <v>46252.671527777777</v>
      </c>
      <c r="K21" s="15">
        <v>46254.573611111111</v>
      </c>
      <c r="L21" s="15"/>
      <c r="M21" s="209">
        <v>1</v>
      </c>
      <c r="N21" s="209"/>
      <c r="O21" s="209" t="s">
        <v>204</v>
      </c>
      <c r="P21" s="209" t="s">
        <v>630</v>
      </c>
      <c r="Q21" s="209"/>
      <c r="R21" s="209"/>
      <c r="S21" s="209" t="s">
        <v>367</v>
      </c>
      <c r="T21" s="209" t="s">
        <v>382</v>
      </c>
      <c r="U21" s="209" t="s">
        <v>242</v>
      </c>
      <c r="V21" s="209" t="s">
        <v>355</v>
      </c>
      <c r="W21" s="209" t="s">
        <v>382</v>
      </c>
      <c r="X21" s="209" t="s">
        <v>242</v>
      </c>
      <c r="Y21" s="209"/>
      <c r="Z21" s="209"/>
      <c r="AA21" s="209" t="s">
        <v>90</v>
      </c>
      <c r="AB21" s="209" t="s">
        <v>367</v>
      </c>
      <c r="AC21" s="209">
        <v>101</v>
      </c>
      <c r="AD21" s="209" t="s">
        <v>220</v>
      </c>
      <c r="AE21" s="209">
        <v>1</v>
      </c>
      <c r="AF21" s="209"/>
    </row>
    <row r="22" spans="1:32" x14ac:dyDescent="0.3">
      <c r="A22" s="209" t="s">
        <v>355</v>
      </c>
      <c r="B22" s="209" t="s">
        <v>48</v>
      </c>
      <c r="C22" s="209" t="s">
        <v>68</v>
      </c>
      <c r="D22" s="209" t="s">
        <v>314</v>
      </c>
      <c r="E22" s="209" t="s">
        <v>1122</v>
      </c>
      <c r="F22" s="15">
        <v>46251.620995370373</v>
      </c>
      <c r="G22" s="209" t="s">
        <v>419</v>
      </c>
      <c r="H22" s="209">
        <v>2</v>
      </c>
      <c r="I22" s="209" t="s">
        <v>1124</v>
      </c>
      <c r="J22" s="15">
        <v>46252.650694444441</v>
      </c>
      <c r="K22" s="15">
        <v>46254.573611111111</v>
      </c>
      <c r="L22" s="15"/>
      <c r="M22" s="209">
        <v>2</v>
      </c>
      <c r="N22" s="209"/>
      <c r="O22" s="209" t="s">
        <v>204</v>
      </c>
      <c r="P22" s="209" t="s">
        <v>630</v>
      </c>
      <c r="Q22" s="209"/>
      <c r="R22" s="209"/>
      <c r="S22" s="209" t="s">
        <v>367</v>
      </c>
      <c r="T22" s="209" t="s">
        <v>382</v>
      </c>
      <c r="U22" s="209" t="s">
        <v>242</v>
      </c>
      <c r="V22" s="209" t="s">
        <v>355</v>
      </c>
      <c r="W22" s="209" t="s">
        <v>382</v>
      </c>
      <c r="X22" s="209" t="s">
        <v>242</v>
      </c>
      <c r="Y22" s="209"/>
      <c r="Z22" s="209"/>
      <c r="AA22" s="209" t="s">
        <v>90</v>
      </c>
      <c r="AB22" s="209" t="s">
        <v>367</v>
      </c>
      <c r="AC22" s="209">
        <v>101</v>
      </c>
      <c r="AD22" s="209" t="s">
        <v>220</v>
      </c>
      <c r="AE22" s="209">
        <v>1</v>
      </c>
      <c r="AF22" s="209"/>
    </row>
    <row r="23" spans="1:32" x14ac:dyDescent="0.3">
      <c r="A23" s="209" t="s">
        <v>355</v>
      </c>
      <c r="B23" s="209" t="s">
        <v>48</v>
      </c>
      <c r="C23" s="209" t="s">
        <v>68</v>
      </c>
      <c r="D23" s="209" t="s">
        <v>314</v>
      </c>
      <c r="E23" s="209" t="s">
        <v>1125</v>
      </c>
      <c r="F23" s="15">
        <v>46254.383645833332</v>
      </c>
      <c r="G23" s="209" t="s">
        <v>419</v>
      </c>
      <c r="H23" s="209">
        <v>1</v>
      </c>
      <c r="I23" s="209" t="s">
        <v>1126</v>
      </c>
      <c r="J23" s="15">
        <v>46255.375694444447</v>
      </c>
      <c r="K23" s="15">
        <v>46258.484027777777</v>
      </c>
      <c r="L23" s="15"/>
      <c r="M23" s="209">
        <v>1</v>
      </c>
      <c r="N23" s="209"/>
      <c r="O23" s="209" t="s">
        <v>204</v>
      </c>
      <c r="P23" s="209" t="s">
        <v>630</v>
      </c>
      <c r="Q23" s="209"/>
      <c r="R23" s="209"/>
      <c r="S23" s="209" t="s">
        <v>367</v>
      </c>
      <c r="T23" s="209" t="s">
        <v>382</v>
      </c>
      <c r="U23" s="209" t="s">
        <v>242</v>
      </c>
      <c r="V23" s="209" t="s">
        <v>355</v>
      </c>
      <c r="W23" s="209" t="s">
        <v>382</v>
      </c>
      <c r="X23" s="209" t="s">
        <v>242</v>
      </c>
      <c r="Y23" s="209">
        <v>0</v>
      </c>
      <c r="Z23" s="209"/>
      <c r="AA23" s="209" t="s">
        <v>90</v>
      </c>
      <c r="AB23" s="209" t="s">
        <v>367</v>
      </c>
      <c r="AC23" s="209">
        <v>101</v>
      </c>
      <c r="AD23" s="209" t="s">
        <v>220</v>
      </c>
      <c r="AE23" s="209">
        <v>1</v>
      </c>
      <c r="AF23" s="209">
        <v>1</v>
      </c>
    </row>
    <row r="24" spans="1:32" x14ac:dyDescent="0.3">
      <c r="A24" s="209" t="s">
        <v>355</v>
      </c>
      <c r="B24" s="209" t="s">
        <v>48</v>
      </c>
      <c r="C24" s="209" t="s">
        <v>68</v>
      </c>
      <c r="D24" s="209" t="s">
        <v>314</v>
      </c>
      <c r="E24" s="209" t="s">
        <v>1127</v>
      </c>
      <c r="F24" s="15">
        <v>46246.459398148145</v>
      </c>
      <c r="G24" s="209" t="s">
        <v>419</v>
      </c>
      <c r="H24" s="209">
        <v>1</v>
      </c>
      <c r="I24" s="209" t="s">
        <v>1128</v>
      </c>
      <c r="J24" s="15">
        <v>46255.427777777775</v>
      </c>
      <c r="K24" s="15">
        <v>46258.484027777777</v>
      </c>
      <c r="L24" s="15"/>
      <c r="M24" s="209">
        <v>1</v>
      </c>
      <c r="N24" s="209"/>
      <c r="O24" s="209" t="s">
        <v>204</v>
      </c>
      <c r="P24" s="209" t="s">
        <v>630</v>
      </c>
      <c r="Q24" s="209"/>
      <c r="R24" s="209"/>
      <c r="S24" s="209" t="s">
        <v>367</v>
      </c>
      <c r="T24" s="209" t="s">
        <v>382</v>
      </c>
      <c r="U24" s="209" t="s">
        <v>242</v>
      </c>
      <c r="V24" s="209" t="s">
        <v>355</v>
      </c>
      <c r="W24" s="209" t="s">
        <v>382</v>
      </c>
      <c r="X24" s="209" t="s">
        <v>242</v>
      </c>
      <c r="Y24" s="209"/>
      <c r="Z24" s="209"/>
      <c r="AA24" s="209" t="s">
        <v>90</v>
      </c>
      <c r="AB24" s="209" t="s">
        <v>367</v>
      </c>
      <c r="AC24" s="209">
        <v>101</v>
      </c>
      <c r="AD24" s="209" t="s">
        <v>220</v>
      </c>
      <c r="AE24" s="209">
        <v>1</v>
      </c>
      <c r="AF24" s="209"/>
    </row>
    <row r="25" spans="1:32" x14ac:dyDescent="0.3">
      <c r="A25" s="209" t="s">
        <v>355</v>
      </c>
      <c r="B25" s="209" t="s">
        <v>48</v>
      </c>
      <c r="C25" s="209" t="s">
        <v>68</v>
      </c>
      <c r="D25" s="209" t="s">
        <v>314</v>
      </c>
      <c r="E25" s="209" t="s">
        <v>1129</v>
      </c>
      <c r="F25" s="15">
        <v>46245.580497685187</v>
      </c>
      <c r="G25" s="209" t="s">
        <v>419</v>
      </c>
      <c r="H25" s="209">
        <v>1</v>
      </c>
      <c r="I25" s="209" t="s">
        <v>1128</v>
      </c>
      <c r="J25" s="15">
        <v>46255.427777777775</v>
      </c>
      <c r="K25" s="15">
        <v>46258.484027777777</v>
      </c>
      <c r="L25" s="15"/>
      <c r="M25" s="209">
        <v>1</v>
      </c>
      <c r="N25" s="209"/>
      <c r="O25" s="209" t="s">
        <v>204</v>
      </c>
      <c r="P25" s="209" t="s">
        <v>630</v>
      </c>
      <c r="Q25" s="209"/>
      <c r="R25" s="209"/>
      <c r="S25" s="209" t="s">
        <v>367</v>
      </c>
      <c r="T25" s="209" t="s">
        <v>382</v>
      </c>
      <c r="U25" s="209" t="s">
        <v>242</v>
      </c>
      <c r="V25" s="209" t="s">
        <v>355</v>
      </c>
      <c r="W25" s="209" t="s">
        <v>382</v>
      </c>
      <c r="X25" s="209" t="s">
        <v>242</v>
      </c>
      <c r="Y25" s="209"/>
      <c r="Z25" s="209"/>
      <c r="AA25" s="209" t="s">
        <v>90</v>
      </c>
      <c r="AB25" s="209" t="s">
        <v>367</v>
      </c>
      <c r="AC25" s="209">
        <v>101</v>
      </c>
      <c r="AD25" s="209" t="s">
        <v>220</v>
      </c>
      <c r="AE25" s="209">
        <v>1</v>
      </c>
      <c r="AF25" s="209"/>
    </row>
    <row r="26" spans="1:32" x14ac:dyDescent="0.3">
      <c r="A26" s="209" t="s">
        <v>355</v>
      </c>
      <c r="B26" s="209" t="s">
        <v>48</v>
      </c>
      <c r="C26" s="209" t="s">
        <v>68</v>
      </c>
      <c r="D26" s="209" t="s">
        <v>314</v>
      </c>
      <c r="E26" s="209" t="s">
        <v>1130</v>
      </c>
      <c r="F26" s="15">
        <v>46253.381192129629</v>
      </c>
      <c r="G26" s="209" t="s">
        <v>419</v>
      </c>
      <c r="H26" s="209">
        <v>1</v>
      </c>
      <c r="I26" s="209" t="s">
        <v>1131</v>
      </c>
      <c r="J26" s="15">
        <v>46254.517361111109</v>
      </c>
      <c r="K26" s="15">
        <v>46255.386805555558</v>
      </c>
      <c r="L26" s="15"/>
      <c r="M26" s="209">
        <v>1</v>
      </c>
      <c r="N26" s="209"/>
      <c r="O26" s="209" t="s">
        <v>204</v>
      </c>
      <c r="P26" s="209" t="s">
        <v>631</v>
      </c>
      <c r="Q26" s="209"/>
      <c r="R26" s="209"/>
      <c r="S26" s="209" t="s">
        <v>367</v>
      </c>
      <c r="T26" s="209" t="s">
        <v>382</v>
      </c>
      <c r="U26" s="209" t="s">
        <v>242</v>
      </c>
      <c r="V26" s="209" t="s">
        <v>355</v>
      </c>
      <c r="W26" s="209" t="s">
        <v>382</v>
      </c>
      <c r="X26" s="209" t="s">
        <v>242</v>
      </c>
      <c r="Y26" s="209">
        <v>0</v>
      </c>
      <c r="Z26" s="209"/>
      <c r="AA26" s="209" t="s">
        <v>90</v>
      </c>
      <c r="AB26" s="209" t="s">
        <v>367</v>
      </c>
      <c r="AC26" s="209">
        <v>101</v>
      </c>
      <c r="AD26" s="209" t="s">
        <v>220</v>
      </c>
      <c r="AE26" s="209">
        <v>1</v>
      </c>
      <c r="AF26" s="209">
        <v>1</v>
      </c>
    </row>
    <row r="27" spans="1:32" x14ac:dyDescent="0.3">
      <c r="A27" s="209" t="s">
        <v>355</v>
      </c>
      <c r="B27" s="209" t="s">
        <v>48</v>
      </c>
      <c r="C27" s="209" t="s">
        <v>68</v>
      </c>
      <c r="D27" s="209" t="s">
        <v>314</v>
      </c>
      <c r="E27" s="209" t="s">
        <v>1132</v>
      </c>
      <c r="F27" s="15">
        <v>46237.501354166663</v>
      </c>
      <c r="G27" s="209" t="s">
        <v>419</v>
      </c>
      <c r="H27" s="209">
        <v>1</v>
      </c>
      <c r="I27" s="209" t="s">
        <v>1133</v>
      </c>
      <c r="J27" s="15">
        <v>46237.692361111112</v>
      </c>
      <c r="K27" s="15">
        <v>46239.477777777778</v>
      </c>
      <c r="L27" s="15"/>
      <c r="M27" s="209">
        <v>1</v>
      </c>
      <c r="N27" s="209"/>
      <c r="O27" s="209" t="s">
        <v>204</v>
      </c>
      <c r="P27" s="209" t="s">
        <v>630</v>
      </c>
      <c r="Q27" s="209"/>
      <c r="R27" s="209"/>
      <c r="S27" s="209" t="s">
        <v>367</v>
      </c>
      <c r="T27" s="209" t="s">
        <v>382</v>
      </c>
      <c r="U27" s="209" t="s">
        <v>242</v>
      </c>
      <c r="V27" s="209" t="s">
        <v>355</v>
      </c>
      <c r="W27" s="209" t="s">
        <v>382</v>
      </c>
      <c r="X27" s="209" t="s">
        <v>242</v>
      </c>
      <c r="Y27" s="209">
        <v>0</v>
      </c>
      <c r="Z27" s="209"/>
      <c r="AA27" s="209" t="s">
        <v>90</v>
      </c>
      <c r="AB27" s="209" t="s">
        <v>367</v>
      </c>
      <c r="AC27" s="209">
        <v>101</v>
      </c>
      <c r="AD27" s="209" t="s">
        <v>220</v>
      </c>
      <c r="AE27" s="209">
        <v>1</v>
      </c>
      <c r="AF27" s="209">
        <v>1</v>
      </c>
    </row>
    <row r="28" spans="1:32" x14ac:dyDescent="0.3">
      <c r="A28" s="209" t="s">
        <v>355</v>
      </c>
      <c r="B28" s="209" t="s">
        <v>48</v>
      </c>
      <c r="C28" s="209" t="s">
        <v>68</v>
      </c>
      <c r="D28" s="209" t="s">
        <v>314</v>
      </c>
      <c r="E28" s="209" t="s">
        <v>1239</v>
      </c>
      <c r="F28" s="15">
        <v>46237.522916666669</v>
      </c>
      <c r="G28" s="209" t="s">
        <v>419</v>
      </c>
      <c r="H28" s="209">
        <v>2</v>
      </c>
      <c r="I28" s="209" t="s">
        <v>1240</v>
      </c>
      <c r="J28" s="15">
        <v>46237.661747685182</v>
      </c>
      <c r="K28" s="15">
        <v>46239.477777777778</v>
      </c>
      <c r="L28" s="15"/>
      <c r="M28" s="209">
        <v>2</v>
      </c>
      <c r="N28" s="209"/>
      <c r="O28" s="209" t="s">
        <v>204</v>
      </c>
      <c r="P28" s="209" t="s">
        <v>630</v>
      </c>
      <c r="Q28" s="209"/>
      <c r="R28" s="209"/>
      <c r="S28" s="209" t="s">
        <v>367</v>
      </c>
      <c r="T28" s="209" t="s">
        <v>382</v>
      </c>
      <c r="U28" s="209" t="s">
        <v>242</v>
      </c>
      <c r="V28" s="209" t="s">
        <v>355</v>
      </c>
      <c r="W28" s="209" t="s">
        <v>382</v>
      </c>
      <c r="X28" s="209" t="s">
        <v>242</v>
      </c>
      <c r="Y28" s="209"/>
      <c r="Z28" s="209"/>
      <c r="AA28" s="209" t="s">
        <v>90</v>
      </c>
      <c r="AB28" s="209" t="s">
        <v>367</v>
      </c>
      <c r="AC28" s="209">
        <v>101</v>
      </c>
      <c r="AD28" s="209" t="s">
        <v>220</v>
      </c>
      <c r="AE28" s="209">
        <v>1</v>
      </c>
      <c r="AF28" s="209"/>
    </row>
    <row r="29" spans="1:32" x14ac:dyDescent="0.3">
      <c r="A29" s="209" t="s">
        <v>355</v>
      </c>
      <c r="B29" s="209" t="s">
        <v>48</v>
      </c>
      <c r="C29" s="209" t="s">
        <v>68</v>
      </c>
      <c r="D29" s="209" t="s">
        <v>314</v>
      </c>
      <c r="E29" s="209" t="s">
        <v>1189</v>
      </c>
      <c r="F29" s="15">
        <v>46226.405069444445</v>
      </c>
      <c r="G29" s="209" t="s">
        <v>419</v>
      </c>
      <c r="H29" s="209">
        <v>2</v>
      </c>
      <c r="I29" s="209" t="s">
        <v>1190</v>
      </c>
      <c r="J29" s="15">
        <v>46226.479988425926</v>
      </c>
      <c r="K29" s="15">
        <v>46230.652777777781</v>
      </c>
      <c r="L29" s="15"/>
      <c r="M29" s="209">
        <v>2</v>
      </c>
      <c r="N29" s="209"/>
      <c r="O29" s="209" t="s">
        <v>204</v>
      </c>
      <c r="P29" s="209" t="s">
        <v>630</v>
      </c>
      <c r="Q29" s="209"/>
      <c r="R29" s="209"/>
      <c r="S29" s="209" t="s">
        <v>367</v>
      </c>
      <c r="T29" s="209" t="s">
        <v>382</v>
      </c>
      <c r="U29" s="209" t="s">
        <v>242</v>
      </c>
      <c r="V29" s="209" t="s">
        <v>355</v>
      </c>
      <c r="W29" s="209" t="s">
        <v>382</v>
      </c>
      <c r="X29" s="209" t="s">
        <v>242</v>
      </c>
      <c r="Y29" s="209">
        <v>0</v>
      </c>
      <c r="Z29" s="209"/>
      <c r="AA29" s="209" t="s">
        <v>90</v>
      </c>
      <c r="AB29" s="209" t="s">
        <v>367</v>
      </c>
      <c r="AC29" s="209">
        <v>101</v>
      </c>
      <c r="AD29" s="209" t="s">
        <v>220</v>
      </c>
      <c r="AE29" s="209">
        <v>1</v>
      </c>
      <c r="AF29" s="209">
        <v>1</v>
      </c>
    </row>
    <row r="30" spans="1:32" x14ac:dyDescent="0.3">
      <c r="A30" s="209" t="s">
        <v>355</v>
      </c>
      <c r="B30" s="209" t="s">
        <v>43</v>
      </c>
      <c r="C30" s="209" t="s">
        <v>105</v>
      </c>
      <c r="D30" s="209" t="s">
        <v>314</v>
      </c>
      <c r="E30" s="209" t="s">
        <v>1167</v>
      </c>
      <c r="F30" s="15">
        <v>46244.369768518518</v>
      </c>
      <c r="G30" s="209" t="s">
        <v>420</v>
      </c>
      <c r="H30" s="209">
        <v>4</v>
      </c>
      <c r="I30" s="209" t="s">
        <v>1168</v>
      </c>
      <c r="J30" s="15">
        <v>46244.668749999997</v>
      </c>
      <c r="K30" s="15">
        <v>46246.443055555559</v>
      </c>
      <c r="L30" s="15"/>
      <c r="M30" s="209">
        <v>4</v>
      </c>
      <c r="N30" s="209"/>
      <c r="O30" s="209" t="s">
        <v>204</v>
      </c>
      <c r="P30" s="209" t="s">
        <v>631</v>
      </c>
      <c r="Q30" s="209"/>
      <c r="R30" s="209"/>
      <c r="S30" s="209" t="s">
        <v>364</v>
      </c>
      <c r="T30" s="209" t="s">
        <v>382</v>
      </c>
      <c r="U30" s="209" t="s">
        <v>242</v>
      </c>
      <c r="V30" s="209" t="s">
        <v>355</v>
      </c>
      <c r="W30" s="209" t="s">
        <v>382</v>
      </c>
      <c r="X30" s="209" t="s">
        <v>242</v>
      </c>
      <c r="Y30" s="209">
        <v>0</v>
      </c>
      <c r="Z30" s="209"/>
      <c r="AA30" s="209" t="s">
        <v>67</v>
      </c>
      <c r="AB30" s="209" t="s">
        <v>364</v>
      </c>
      <c r="AC30" s="209">
        <v>50</v>
      </c>
      <c r="AD30" s="209" t="s">
        <v>220</v>
      </c>
      <c r="AE30" s="209">
        <v>1</v>
      </c>
      <c r="AF30" s="209">
        <v>1</v>
      </c>
    </row>
    <row r="31" spans="1:32" x14ac:dyDescent="0.3">
      <c r="A31" s="209" t="s">
        <v>355</v>
      </c>
      <c r="B31" s="209" t="s">
        <v>48</v>
      </c>
      <c r="C31" s="209" t="s">
        <v>68</v>
      </c>
      <c r="D31" s="209" t="s">
        <v>314</v>
      </c>
      <c r="E31" s="209" t="s">
        <v>1323</v>
      </c>
      <c r="F31" s="15">
        <v>46244.381539351853</v>
      </c>
      <c r="G31" s="209" t="s">
        <v>420</v>
      </c>
      <c r="H31" s="209">
        <v>1</v>
      </c>
      <c r="I31" s="209" t="s">
        <v>1324</v>
      </c>
      <c r="J31" s="15">
        <v>46244.708368055559</v>
      </c>
      <c r="K31" s="15">
        <v>46246.443055555559</v>
      </c>
      <c r="L31" s="15"/>
      <c r="M31" s="209">
        <v>1</v>
      </c>
      <c r="N31" s="209"/>
      <c r="O31" s="209" t="s">
        <v>204</v>
      </c>
      <c r="P31" s="209" t="s">
        <v>630</v>
      </c>
      <c r="Q31" s="209"/>
      <c r="R31" s="209"/>
      <c r="S31" s="209" t="s">
        <v>364</v>
      </c>
      <c r="T31" s="209" t="s">
        <v>382</v>
      </c>
      <c r="U31" s="209" t="s">
        <v>242</v>
      </c>
      <c r="V31" s="209" t="s">
        <v>355</v>
      </c>
      <c r="W31" s="209" t="s">
        <v>382</v>
      </c>
      <c r="X31" s="209" t="s">
        <v>242</v>
      </c>
      <c r="Y31" s="209"/>
      <c r="Z31" s="209"/>
      <c r="AA31" s="209" t="s">
        <v>90</v>
      </c>
      <c r="AB31" s="209" t="s">
        <v>364</v>
      </c>
      <c r="AC31" s="209">
        <v>50</v>
      </c>
      <c r="AD31" s="209" t="s">
        <v>220</v>
      </c>
      <c r="AE31" s="209">
        <v>1</v>
      </c>
      <c r="AF31" s="209"/>
    </row>
    <row r="32" spans="1:32" x14ac:dyDescent="0.3">
      <c r="A32" s="209" t="s">
        <v>355</v>
      </c>
      <c r="B32" s="209" t="s">
        <v>43</v>
      </c>
      <c r="C32" s="209" t="s">
        <v>105</v>
      </c>
      <c r="D32" s="209" t="s">
        <v>314</v>
      </c>
      <c r="E32" s="209" t="s">
        <v>1179</v>
      </c>
      <c r="F32" s="15">
        <v>46227.579050925924</v>
      </c>
      <c r="G32" s="209" t="s">
        <v>420</v>
      </c>
      <c r="H32" s="209">
        <v>2</v>
      </c>
      <c r="I32" s="209" t="s">
        <v>1180</v>
      </c>
      <c r="J32" s="15">
        <v>46227.624965277777</v>
      </c>
      <c r="K32" s="15">
        <v>46231.416666666664</v>
      </c>
      <c r="L32" s="15"/>
      <c r="M32" s="209">
        <v>2</v>
      </c>
      <c r="N32" s="209"/>
      <c r="O32" s="209" t="s">
        <v>204</v>
      </c>
      <c r="P32" s="209" t="s">
        <v>631</v>
      </c>
      <c r="Q32" s="209"/>
      <c r="R32" s="209"/>
      <c r="S32" s="209" t="s">
        <v>364</v>
      </c>
      <c r="T32" s="209" t="s">
        <v>382</v>
      </c>
      <c r="U32" s="209" t="s">
        <v>242</v>
      </c>
      <c r="V32" s="209" t="s">
        <v>355</v>
      </c>
      <c r="W32" s="209" t="s">
        <v>382</v>
      </c>
      <c r="X32" s="209" t="s">
        <v>242</v>
      </c>
      <c r="Y32" s="209">
        <v>0</v>
      </c>
      <c r="Z32" s="209"/>
      <c r="AA32" s="209" t="s">
        <v>67</v>
      </c>
      <c r="AB32" s="209" t="s">
        <v>364</v>
      </c>
      <c r="AC32" s="209">
        <v>50</v>
      </c>
      <c r="AD32" s="209" t="s">
        <v>220</v>
      </c>
      <c r="AE32" s="209">
        <v>1</v>
      </c>
      <c r="AF32" s="209">
        <v>1</v>
      </c>
    </row>
    <row r="33" spans="1:32" x14ac:dyDescent="0.3">
      <c r="A33" s="209" t="s">
        <v>355</v>
      </c>
      <c r="B33" s="209" t="s">
        <v>47</v>
      </c>
      <c r="C33" s="209" t="s">
        <v>68</v>
      </c>
      <c r="D33" s="209" t="s">
        <v>314</v>
      </c>
      <c r="E33" s="209" t="s">
        <v>1104</v>
      </c>
      <c r="F33" s="15">
        <v>46240.53496527778</v>
      </c>
      <c r="G33" s="209" t="s">
        <v>419</v>
      </c>
      <c r="H33" s="209">
        <v>1</v>
      </c>
      <c r="I33" s="209" t="s">
        <v>1105</v>
      </c>
      <c r="J33" s="15">
        <v>46240.617361111108</v>
      </c>
      <c r="K33" s="15">
        <v>46241.430555555555</v>
      </c>
      <c r="L33" s="15"/>
      <c r="M33" s="209">
        <v>2</v>
      </c>
      <c r="N33" s="209"/>
      <c r="O33" s="209" t="s">
        <v>149</v>
      </c>
      <c r="P33" s="209" t="s">
        <v>631</v>
      </c>
      <c r="Q33" s="209"/>
      <c r="R33" s="209"/>
      <c r="S33" s="209" t="s">
        <v>364</v>
      </c>
      <c r="T33" s="209" t="s">
        <v>382</v>
      </c>
      <c r="U33" s="209" t="s">
        <v>242</v>
      </c>
      <c r="V33" s="209" t="s">
        <v>355</v>
      </c>
      <c r="W33" s="209" t="s">
        <v>382</v>
      </c>
      <c r="X33" s="209" t="s">
        <v>242</v>
      </c>
      <c r="Y33" s="209">
        <v>0</v>
      </c>
      <c r="Z33" s="209"/>
      <c r="AA33" s="209" t="s">
        <v>90</v>
      </c>
      <c r="AB33" s="209" t="s">
        <v>364</v>
      </c>
      <c r="AC33" s="209">
        <v>50</v>
      </c>
      <c r="AD33" s="209" t="s">
        <v>221</v>
      </c>
      <c r="AE33" s="209">
        <v>1</v>
      </c>
      <c r="AF33" s="209">
        <v>1</v>
      </c>
    </row>
    <row r="34" spans="1:32" x14ac:dyDescent="0.3">
      <c r="A34" s="209" t="s">
        <v>355</v>
      </c>
      <c r="B34" s="209" t="s">
        <v>45</v>
      </c>
      <c r="C34" s="209" t="s">
        <v>68</v>
      </c>
      <c r="D34" s="209" t="s">
        <v>314</v>
      </c>
      <c r="E34" s="209" t="s">
        <v>1096</v>
      </c>
      <c r="F34" s="15">
        <v>46238.415856481479</v>
      </c>
      <c r="G34" s="209" t="s">
        <v>432</v>
      </c>
      <c r="H34" s="209">
        <v>3</v>
      </c>
      <c r="I34" s="209" t="s">
        <v>1097</v>
      </c>
      <c r="J34" s="15">
        <v>46238.662499999999</v>
      </c>
      <c r="K34" s="15">
        <v>46240.430555555555</v>
      </c>
      <c r="L34" s="15"/>
      <c r="M34" s="209">
        <v>3</v>
      </c>
      <c r="N34" s="209"/>
      <c r="O34" s="209" t="s">
        <v>204</v>
      </c>
      <c r="P34" s="209" t="s">
        <v>630</v>
      </c>
      <c r="Q34" s="209"/>
      <c r="R34" s="209"/>
      <c r="S34" s="209" t="s">
        <v>364</v>
      </c>
      <c r="T34" s="209" t="s">
        <v>382</v>
      </c>
      <c r="U34" s="209" t="s">
        <v>242</v>
      </c>
      <c r="V34" s="209" t="s">
        <v>355</v>
      </c>
      <c r="W34" s="209" t="s">
        <v>382</v>
      </c>
      <c r="X34" s="209" t="s">
        <v>242</v>
      </c>
      <c r="Y34" s="209">
        <v>0</v>
      </c>
      <c r="Z34" s="209"/>
      <c r="AA34" s="209" t="s">
        <v>67</v>
      </c>
      <c r="AB34" s="209" t="s">
        <v>364</v>
      </c>
      <c r="AC34" s="209">
        <v>50</v>
      </c>
      <c r="AD34" s="209" t="s">
        <v>220</v>
      </c>
      <c r="AE34" s="209">
        <v>1</v>
      </c>
      <c r="AF34" s="209">
        <v>1</v>
      </c>
    </row>
    <row r="35" spans="1:32" x14ac:dyDescent="0.3">
      <c r="A35" s="209" t="s">
        <v>355</v>
      </c>
      <c r="B35" s="209" t="s">
        <v>45</v>
      </c>
      <c r="C35" s="209" t="s">
        <v>68</v>
      </c>
      <c r="D35" s="209" t="s">
        <v>314</v>
      </c>
      <c r="E35" s="209" t="s">
        <v>1098</v>
      </c>
      <c r="F35" s="15">
        <v>46238.416307870371</v>
      </c>
      <c r="G35" s="209" t="s">
        <v>432</v>
      </c>
      <c r="H35" s="209">
        <v>10</v>
      </c>
      <c r="I35" s="209" t="s">
        <v>1099</v>
      </c>
      <c r="J35" s="15">
        <v>46238.654166666667</v>
      </c>
      <c r="K35" s="15">
        <v>46240.430555555555</v>
      </c>
      <c r="L35" s="15"/>
      <c r="M35" s="209">
        <v>10</v>
      </c>
      <c r="N35" s="209"/>
      <c r="O35" s="209" t="s">
        <v>204</v>
      </c>
      <c r="P35" s="209" t="s">
        <v>630</v>
      </c>
      <c r="Q35" s="209"/>
      <c r="R35" s="209"/>
      <c r="S35" s="209" t="s">
        <v>364</v>
      </c>
      <c r="T35" s="209" t="s">
        <v>382</v>
      </c>
      <c r="U35" s="209" t="s">
        <v>242</v>
      </c>
      <c r="V35" s="209" t="s">
        <v>355</v>
      </c>
      <c r="W35" s="209" t="s">
        <v>382</v>
      </c>
      <c r="X35" s="209" t="s">
        <v>242</v>
      </c>
      <c r="Y35" s="209"/>
      <c r="Z35" s="209"/>
      <c r="AA35" s="209" t="s">
        <v>67</v>
      </c>
      <c r="AB35" s="209" t="s">
        <v>364</v>
      </c>
      <c r="AC35" s="209">
        <v>50</v>
      </c>
      <c r="AD35" s="209" t="s">
        <v>220</v>
      </c>
      <c r="AE35" s="209">
        <v>1</v>
      </c>
      <c r="AF35" s="209"/>
    </row>
    <row r="36" spans="1:32" x14ac:dyDescent="0.3">
      <c r="A36" s="209" t="s">
        <v>355</v>
      </c>
      <c r="B36" s="209" t="s">
        <v>45</v>
      </c>
      <c r="C36" s="209" t="s">
        <v>68</v>
      </c>
      <c r="D36" s="209" t="s">
        <v>314</v>
      </c>
      <c r="E36" s="209" t="s">
        <v>1100</v>
      </c>
      <c r="F36" s="15">
        <v>46238.415497685186</v>
      </c>
      <c r="G36" s="209" t="s">
        <v>432</v>
      </c>
      <c r="H36" s="209">
        <v>9</v>
      </c>
      <c r="I36" s="209" t="s">
        <v>1101</v>
      </c>
      <c r="J36" s="15">
        <v>46238.628472222219</v>
      </c>
      <c r="K36" s="15">
        <v>46240.430555555555</v>
      </c>
      <c r="L36" s="15"/>
      <c r="M36" s="209">
        <v>9</v>
      </c>
      <c r="N36" s="209"/>
      <c r="O36" s="209" t="s">
        <v>204</v>
      </c>
      <c r="P36" s="209" t="s">
        <v>630</v>
      </c>
      <c r="Q36" s="209"/>
      <c r="R36" s="209"/>
      <c r="S36" s="209" t="s">
        <v>364</v>
      </c>
      <c r="T36" s="209" t="s">
        <v>382</v>
      </c>
      <c r="U36" s="209" t="s">
        <v>242</v>
      </c>
      <c r="V36" s="209" t="s">
        <v>355</v>
      </c>
      <c r="W36" s="209" t="s">
        <v>382</v>
      </c>
      <c r="X36" s="209" t="s">
        <v>242</v>
      </c>
      <c r="Y36" s="209"/>
      <c r="Z36" s="209"/>
      <c r="AA36" s="209" t="s">
        <v>67</v>
      </c>
      <c r="AB36" s="209" t="s">
        <v>364</v>
      </c>
      <c r="AC36" s="209">
        <v>50</v>
      </c>
      <c r="AD36" s="209" t="s">
        <v>220</v>
      </c>
      <c r="AE36" s="209">
        <v>1</v>
      </c>
      <c r="AF36" s="209"/>
    </row>
    <row r="37" spans="1:32" x14ac:dyDescent="0.3">
      <c r="A37" s="209" t="s">
        <v>355</v>
      </c>
      <c r="B37" s="209" t="s">
        <v>45</v>
      </c>
      <c r="C37" s="209" t="s">
        <v>68</v>
      </c>
      <c r="D37" s="209" t="s">
        <v>314</v>
      </c>
      <c r="E37" s="209" t="s">
        <v>1102</v>
      </c>
      <c r="F37" s="15">
        <v>46237.469942129632</v>
      </c>
      <c r="G37" s="209" t="s">
        <v>420</v>
      </c>
      <c r="H37" s="209">
        <v>1</v>
      </c>
      <c r="I37" s="209" t="s">
        <v>1103</v>
      </c>
      <c r="J37" s="15">
        <v>46240.430555555555</v>
      </c>
      <c r="K37" s="15">
        <v>46240.388888888891</v>
      </c>
      <c r="L37" s="15"/>
      <c r="M37" s="209">
        <v>1</v>
      </c>
      <c r="N37" s="209"/>
      <c r="O37" s="209" t="s">
        <v>204</v>
      </c>
      <c r="P37" s="209" t="s">
        <v>631</v>
      </c>
      <c r="Q37" s="209"/>
      <c r="R37" s="209"/>
      <c r="S37" s="209" t="s">
        <v>364</v>
      </c>
      <c r="T37" s="209" t="s">
        <v>382</v>
      </c>
      <c r="U37" s="209" t="s">
        <v>242</v>
      </c>
      <c r="V37" s="209" t="s">
        <v>355</v>
      </c>
      <c r="W37" s="209" t="s">
        <v>382</v>
      </c>
      <c r="X37" s="209" t="s">
        <v>242</v>
      </c>
      <c r="Y37" s="209">
        <v>0</v>
      </c>
      <c r="Z37" s="209"/>
      <c r="AA37" s="209" t="s">
        <v>67</v>
      </c>
      <c r="AB37" s="209" t="s">
        <v>364</v>
      </c>
      <c r="AC37" s="209">
        <v>50</v>
      </c>
      <c r="AD37" s="209" t="s">
        <v>220</v>
      </c>
      <c r="AE37" s="209">
        <v>1</v>
      </c>
      <c r="AF37" s="209"/>
    </row>
    <row r="38" spans="1:32" x14ac:dyDescent="0.3">
      <c r="A38" s="209" t="s">
        <v>355</v>
      </c>
      <c r="B38" s="209" t="s">
        <v>48</v>
      </c>
      <c r="C38" s="209" t="s">
        <v>68</v>
      </c>
      <c r="D38" s="209" t="s">
        <v>314</v>
      </c>
      <c r="E38" s="209" t="s">
        <v>1144</v>
      </c>
      <c r="F38" s="15">
        <v>46233.385277777779</v>
      </c>
      <c r="G38" s="209" t="s">
        <v>420</v>
      </c>
      <c r="H38" s="209">
        <v>1</v>
      </c>
      <c r="I38" s="209" t="s">
        <v>1145</v>
      </c>
      <c r="J38" s="15">
        <v>46239.651388888888</v>
      </c>
      <c r="K38" s="15">
        <v>46240.420138888891</v>
      </c>
      <c r="L38" s="15"/>
      <c r="M38" s="209">
        <v>1</v>
      </c>
      <c r="N38" s="209"/>
      <c r="O38" s="209" t="s">
        <v>204</v>
      </c>
      <c r="P38" s="209" t="s">
        <v>631</v>
      </c>
      <c r="Q38" s="209"/>
      <c r="R38" s="209"/>
      <c r="S38" s="209" t="s">
        <v>364</v>
      </c>
      <c r="T38" s="209" t="s">
        <v>382</v>
      </c>
      <c r="U38" s="209" t="s">
        <v>242</v>
      </c>
      <c r="V38" s="209" t="s">
        <v>355</v>
      </c>
      <c r="W38" s="209" t="s">
        <v>382</v>
      </c>
      <c r="X38" s="209" t="s">
        <v>242</v>
      </c>
      <c r="Y38" s="209">
        <v>0</v>
      </c>
      <c r="Z38" s="209"/>
      <c r="AA38" s="209" t="s">
        <v>90</v>
      </c>
      <c r="AB38" s="209" t="s">
        <v>364</v>
      </c>
      <c r="AC38" s="209">
        <v>50</v>
      </c>
      <c r="AD38" s="209" t="s">
        <v>220</v>
      </c>
      <c r="AE38" s="209">
        <v>1</v>
      </c>
      <c r="AF38" s="209"/>
    </row>
    <row r="39" spans="1:32" x14ac:dyDescent="0.3">
      <c r="A39" s="209" t="s">
        <v>355</v>
      </c>
      <c r="B39" s="209" t="s">
        <v>45</v>
      </c>
      <c r="C39" s="209" t="s">
        <v>68</v>
      </c>
      <c r="D39" s="209" t="s">
        <v>314</v>
      </c>
      <c r="E39" s="209" t="s">
        <v>1203</v>
      </c>
      <c r="F39" s="15">
        <v>46225.311331018522</v>
      </c>
      <c r="G39" s="209" t="s">
        <v>415</v>
      </c>
      <c r="H39" s="209">
        <v>3</v>
      </c>
      <c r="I39" s="209" t="s">
        <v>1204</v>
      </c>
      <c r="J39" s="15">
        <v>46225.67083333333</v>
      </c>
      <c r="K39" s="15">
        <v>46227.42291666667</v>
      </c>
      <c r="L39" s="15"/>
      <c r="M39" s="209">
        <v>3</v>
      </c>
      <c r="N39" s="209"/>
      <c r="O39" s="209" t="s">
        <v>204</v>
      </c>
      <c r="P39" s="209" t="s">
        <v>630</v>
      </c>
      <c r="Q39" s="209"/>
      <c r="R39" s="209"/>
      <c r="S39" s="209" t="s">
        <v>364</v>
      </c>
      <c r="T39" s="209" t="s">
        <v>382</v>
      </c>
      <c r="U39" s="209" t="s">
        <v>242</v>
      </c>
      <c r="V39" s="209" t="s">
        <v>355</v>
      </c>
      <c r="W39" s="209" t="s">
        <v>382</v>
      </c>
      <c r="X39" s="209" t="s">
        <v>242</v>
      </c>
      <c r="Y39" s="209">
        <v>0</v>
      </c>
      <c r="Z39" s="209"/>
      <c r="AA39" s="209" t="s">
        <v>67</v>
      </c>
      <c r="AB39" s="209" t="s">
        <v>364</v>
      </c>
      <c r="AC39" s="209">
        <v>50</v>
      </c>
      <c r="AD39" s="209" t="s">
        <v>220</v>
      </c>
      <c r="AE39" s="209">
        <v>1</v>
      </c>
      <c r="AF39" s="209">
        <v>1</v>
      </c>
    </row>
    <row r="40" spans="1:32" x14ac:dyDescent="0.3">
      <c r="A40" s="209" t="s">
        <v>355</v>
      </c>
      <c r="B40" s="209" t="s">
        <v>45</v>
      </c>
      <c r="C40" s="209" t="s">
        <v>68</v>
      </c>
      <c r="D40" s="209" t="s">
        <v>314</v>
      </c>
      <c r="E40" s="209" t="s">
        <v>1205</v>
      </c>
      <c r="F40" s="15">
        <v>46225.310555555552</v>
      </c>
      <c r="G40" s="209" t="s">
        <v>415</v>
      </c>
      <c r="H40" s="209">
        <v>4</v>
      </c>
      <c r="I40" s="209" t="s">
        <v>1204</v>
      </c>
      <c r="J40" s="15">
        <v>46225.67083333333</v>
      </c>
      <c r="K40" s="15">
        <v>46227.42291666667</v>
      </c>
      <c r="L40" s="15"/>
      <c r="M40" s="209">
        <v>4</v>
      </c>
      <c r="N40" s="209"/>
      <c r="O40" s="209" t="s">
        <v>204</v>
      </c>
      <c r="P40" s="209" t="s">
        <v>630</v>
      </c>
      <c r="Q40" s="209"/>
      <c r="R40" s="209"/>
      <c r="S40" s="209" t="s">
        <v>364</v>
      </c>
      <c r="T40" s="209" t="s">
        <v>382</v>
      </c>
      <c r="U40" s="209" t="s">
        <v>242</v>
      </c>
      <c r="V40" s="209" t="s">
        <v>355</v>
      </c>
      <c r="W40" s="209" t="s">
        <v>382</v>
      </c>
      <c r="X40" s="209" t="s">
        <v>242</v>
      </c>
      <c r="Y40" s="209"/>
      <c r="Z40" s="209"/>
      <c r="AA40" s="209" t="s">
        <v>67</v>
      </c>
      <c r="AB40" s="209" t="s">
        <v>364</v>
      </c>
      <c r="AC40" s="209">
        <v>50</v>
      </c>
      <c r="AD40" s="209" t="s">
        <v>220</v>
      </c>
      <c r="AE40" s="209">
        <v>1</v>
      </c>
      <c r="AF40" s="209"/>
    </row>
    <row r="41" spans="1:32" x14ac:dyDescent="0.3">
      <c r="A41" s="209" t="s">
        <v>355</v>
      </c>
      <c r="B41" s="209" t="s">
        <v>48</v>
      </c>
      <c r="C41" s="209" t="s">
        <v>68</v>
      </c>
      <c r="D41" s="209" t="s">
        <v>314</v>
      </c>
      <c r="E41" s="209" t="s">
        <v>1235</v>
      </c>
      <c r="F41" s="15">
        <v>46225.384560185186</v>
      </c>
      <c r="G41" s="209" t="s">
        <v>420</v>
      </c>
      <c r="H41" s="209">
        <v>1</v>
      </c>
      <c r="I41" s="209" t="s">
        <v>1236</v>
      </c>
      <c r="J41" s="15">
        <v>46225.698611111111</v>
      </c>
      <c r="K41" s="15">
        <v>46227.40347222222</v>
      </c>
      <c r="L41" s="15"/>
      <c r="M41" s="209">
        <v>1</v>
      </c>
      <c r="N41" s="209"/>
      <c r="O41" s="209" t="s">
        <v>204</v>
      </c>
      <c r="P41" s="209" t="s">
        <v>630</v>
      </c>
      <c r="Q41" s="209"/>
      <c r="R41" s="209"/>
      <c r="S41" s="209" t="s">
        <v>364</v>
      </c>
      <c r="T41" s="209" t="s">
        <v>382</v>
      </c>
      <c r="U41" s="209" t="s">
        <v>242</v>
      </c>
      <c r="V41" s="209" t="s">
        <v>355</v>
      </c>
      <c r="W41" s="209" t="s">
        <v>382</v>
      </c>
      <c r="X41" s="209" t="s">
        <v>242</v>
      </c>
      <c r="Y41" s="209"/>
      <c r="Z41" s="209"/>
      <c r="AA41" s="209" t="s">
        <v>90</v>
      </c>
      <c r="AB41" s="209" t="s">
        <v>364</v>
      </c>
      <c r="AC41" s="209">
        <v>50</v>
      </c>
      <c r="AD41" s="209" t="s">
        <v>220</v>
      </c>
      <c r="AE41" s="209">
        <v>1</v>
      </c>
      <c r="AF41" s="209"/>
    </row>
    <row r="42" spans="1:32" x14ac:dyDescent="0.3">
      <c r="A42" s="209" t="s">
        <v>355</v>
      </c>
      <c r="B42" s="209" t="s">
        <v>48</v>
      </c>
      <c r="C42" s="209" t="s">
        <v>68</v>
      </c>
      <c r="D42" s="209" t="s">
        <v>314</v>
      </c>
      <c r="E42" s="209" t="s">
        <v>1212</v>
      </c>
      <c r="F42" s="15">
        <v>46225.554189814815</v>
      </c>
      <c r="G42" s="209" t="s">
        <v>420</v>
      </c>
      <c r="H42" s="209">
        <v>1</v>
      </c>
      <c r="I42" s="209" t="s">
        <v>1213</v>
      </c>
      <c r="J42" s="15">
        <v>46225.708333333336</v>
      </c>
      <c r="K42" s="15">
        <v>46227.40347222222</v>
      </c>
      <c r="L42" s="15"/>
      <c r="M42" s="209">
        <v>1</v>
      </c>
      <c r="N42" s="209"/>
      <c r="O42" s="209" t="s">
        <v>204</v>
      </c>
      <c r="P42" s="209" t="s">
        <v>630</v>
      </c>
      <c r="Q42" s="209"/>
      <c r="R42" s="209"/>
      <c r="S42" s="209" t="s">
        <v>364</v>
      </c>
      <c r="T42" s="209" t="s">
        <v>382</v>
      </c>
      <c r="U42" s="209" t="s">
        <v>242</v>
      </c>
      <c r="V42" s="209" t="s">
        <v>355</v>
      </c>
      <c r="W42" s="209" t="s">
        <v>382</v>
      </c>
      <c r="X42" s="209" t="s">
        <v>242</v>
      </c>
      <c r="Y42" s="209"/>
      <c r="Z42" s="209"/>
      <c r="AA42" s="209" t="s">
        <v>90</v>
      </c>
      <c r="AB42" s="209" t="s">
        <v>364</v>
      </c>
      <c r="AC42" s="209">
        <v>50</v>
      </c>
      <c r="AD42" s="209" t="s">
        <v>220</v>
      </c>
      <c r="AE42" s="209">
        <v>1</v>
      </c>
      <c r="AF42" s="209"/>
    </row>
    <row r="43" spans="1:32" x14ac:dyDescent="0.3">
      <c r="A43" s="209" t="s">
        <v>355</v>
      </c>
      <c r="B43" s="209" t="s">
        <v>43</v>
      </c>
      <c r="C43" s="209" t="s">
        <v>105</v>
      </c>
      <c r="D43" s="209" t="s">
        <v>314</v>
      </c>
      <c r="E43" s="209" t="s">
        <v>1233</v>
      </c>
      <c r="F43" s="15">
        <v>46226.328611111108</v>
      </c>
      <c r="G43" s="209" t="s">
        <v>420</v>
      </c>
      <c r="H43" s="209">
        <v>6</v>
      </c>
      <c r="I43" s="209" t="s">
        <v>1234</v>
      </c>
      <c r="J43" s="15">
        <v>46226.431250000001</v>
      </c>
      <c r="K43" s="15">
        <v>46227.40347222222</v>
      </c>
      <c r="L43" s="15"/>
      <c r="M43" s="209">
        <v>6</v>
      </c>
      <c r="N43" s="209"/>
      <c r="O43" s="209" t="s">
        <v>204</v>
      </c>
      <c r="P43" s="209" t="s">
        <v>631</v>
      </c>
      <c r="Q43" s="209"/>
      <c r="R43" s="209"/>
      <c r="S43" s="209" t="s">
        <v>364</v>
      </c>
      <c r="T43" s="209" t="s">
        <v>382</v>
      </c>
      <c r="U43" s="209" t="s">
        <v>242</v>
      </c>
      <c r="V43" s="209" t="s">
        <v>355</v>
      </c>
      <c r="W43" s="209" t="s">
        <v>382</v>
      </c>
      <c r="X43" s="209" t="s">
        <v>242</v>
      </c>
      <c r="Y43" s="209"/>
      <c r="Z43" s="209"/>
      <c r="AA43" s="209" t="s">
        <v>67</v>
      </c>
      <c r="AB43" s="209" t="s">
        <v>364</v>
      </c>
      <c r="AC43" s="209">
        <v>50</v>
      </c>
      <c r="AD43" s="209" t="s">
        <v>220</v>
      </c>
      <c r="AE43" s="209">
        <v>1</v>
      </c>
      <c r="AF43" s="209"/>
    </row>
    <row r="44" spans="1:32" x14ac:dyDescent="0.3">
      <c r="A44" s="209" t="s">
        <v>355</v>
      </c>
      <c r="B44" s="209" t="s">
        <v>48</v>
      </c>
      <c r="C44" s="209" t="s">
        <v>68</v>
      </c>
      <c r="D44" s="209" t="s">
        <v>314</v>
      </c>
      <c r="E44" s="209" t="s">
        <v>1137</v>
      </c>
      <c r="F44" s="15">
        <v>46252.400995370372</v>
      </c>
      <c r="G44" s="209" t="s">
        <v>420</v>
      </c>
      <c r="H44" s="209">
        <v>1</v>
      </c>
      <c r="I44" s="209" t="s">
        <v>1138</v>
      </c>
      <c r="J44" s="15">
        <v>46253.65</v>
      </c>
      <c r="K44" s="15">
        <v>46254.420138888891</v>
      </c>
      <c r="L44" s="15"/>
      <c r="M44" s="209">
        <v>1</v>
      </c>
      <c r="N44" s="209"/>
      <c r="O44" s="209" t="s">
        <v>204</v>
      </c>
      <c r="P44" s="209" t="s">
        <v>631</v>
      </c>
      <c r="Q44" s="209"/>
      <c r="R44" s="209"/>
      <c r="S44" s="209" t="s">
        <v>364</v>
      </c>
      <c r="T44" s="209" t="s">
        <v>382</v>
      </c>
      <c r="U44" s="209" t="s">
        <v>242</v>
      </c>
      <c r="V44" s="209" t="s">
        <v>355</v>
      </c>
      <c r="W44" s="209" t="s">
        <v>382</v>
      </c>
      <c r="X44" s="209" t="s">
        <v>242</v>
      </c>
      <c r="Y44" s="209">
        <v>0</v>
      </c>
      <c r="Z44" s="209"/>
      <c r="AA44" s="209" t="s">
        <v>90</v>
      </c>
      <c r="AB44" s="209" t="s">
        <v>364</v>
      </c>
      <c r="AC44" s="209">
        <v>50</v>
      </c>
      <c r="AD44" s="209" t="s">
        <v>220</v>
      </c>
      <c r="AE44" s="209">
        <v>1</v>
      </c>
      <c r="AF44" s="209">
        <v>1</v>
      </c>
    </row>
    <row r="45" spans="1:32" x14ac:dyDescent="0.3">
      <c r="A45" s="209" t="s">
        <v>355</v>
      </c>
      <c r="B45" s="209" t="s">
        <v>48</v>
      </c>
      <c r="C45" s="209" t="s">
        <v>68</v>
      </c>
      <c r="D45" s="209" t="s">
        <v>314</v>
      </c>
      <c r="E45" s="209" t="s">
        <v>1137</v>
      </c>
      <c r="F45" s="15">
        <v>46252.400995370372</v>
      </c>
      <c r="G45" s="209" t="s">
        <v>420</v>
      </c>
      <c r="H45" s="209">
        <v>1</v>
      </c>
      <c r="I45" s="209" t="s">
        <v>1139</v>
      </c>
      <c r="J45" s="15">
        <v>46253.374305555553</v>
      </c>
      <c r="K45" s="15">
        <v>46254.420138888891</v>
      </c>
      <c r="L45" s="15"/>
      <c r="M45" s="209">
        <v>1</v>
      </c>
      <c r="N45" s="209"/>
      <c r="O45" s="209" t="s">
        <v>204</v>
      </c>
      <c r="P45" s="209" t="s">
        <v>630</v>
      </c>
      <c r="Q45" s="209"/>
      <c r="R45" s="209"/>
      <c r="S45" s="209" t="s">
        <v>364</v>
      </c>
      <c r="T45" s="209" t="s">
        <v>382</v>
      </c>
      <c r="U45" s="209" t="s">
        <v>242</v>
      </c>
      <c r="V45" s="209" t="s">
        <v>355</v>
      </c>
      <c r="W45" s="209" t="s">
        <v>382</v>
      </c>
      <c r="X45" s="209" t="s">
        <v>242</v>
      </c>
      <c r="Y45" s="209"/>
      <c r="Z45" s="209"/>
      <c r="AA45" s="209" t="s">
        <v>90</v>
      </c>
      <c r="AB45" s="209" t="s">
        <v>364</v>
      </c>
      <c r="AC45" s="209">
        <v>50</v>
      </c>
      <c r="AD45" s="209" t="s">
        <v>220</v>
      </c>
      <c r="AE45" s="209">
        <v>1</v>
      </c>
      <c r="AF45" s="209"/>
    </row>
    <row r="46" spans="1:32" x14ac:dyDescent="0.3">
      <c r="A46" s="209" t="s">
        <v>355</v>
      </c>
      <c r="B46" s="209" t="s">
        <v>48</v>
      </c>
      <c r="C46" s="209" t="s">
        <v>68</v>
      </c>
      <c r="D46" s="209" t="s">
        <v>314</v>
      </c>
      <c r="E46" s="209" t="s">
        <v>1140</v>
      </c>
      <c r="F46" s="15">
        <v>46251.60728009259</v>
      </c>
      <c r="G46" s="209" t="s">
        <v>420</v>
      </c>
      <c r="H46" s="209">
        <v>1</v>
      </c>
      <c r="I46" s="209" t="s">
        <v>1141</v>
      </c>
      <c r="J46" s="15">
        <v>46252.679166666669</v>
      </c>
      <c r="K46" s="15">
        <v>46254.420138888891</v>
      </c>
      <c r="L46" s="15"/>
      <c r="M46" s="209">
        <v>1</v>
      </c>
      <c r="N46" s="209"/>
      <c r="O46" s="209" t="s">
        <v>204</v>
      </c>
      <c r="P46" s="209" t="s">
        <v>630</v>
      </c>
      <c r="Q46" s="209"/>
      <c r="R46" s="209"/>
      <c r="S46" s="209" t="s">
        <v>364</v>
      </c>
      <c r="T46" s="209" t="s">
        <v>382</v>
      </c>
      <c r="U46" s="209" t="s">
        <v>242</v>
      </c>
      <c r="V46" s="209" t="s">
        <v>355</v>
      </c>
      <c r="W46" s="209" t="s">
        <v>382</v>
      </c>
      <c r="X46" s="209" t="s">
        <v>242</v>
      </c>
      <c r="Y46" s="209">
        <v>0</v>
      </c>
      <c r="Z46" s="209"/>
      <c r="AA46" s="209" t="s">
        <v>90</v>
      </c>
      <c r="AB46" s="209" t="s">
        <v>364</v>
      </c>
      <c r="AC46" s="209">
        <v>50</v>
      </c>
      <c r="AD46" s="209" t="s">
        <v>220</v>
      </c>
      <c r="AE46" s="209">
        <v>1</v>
      </c>
      <c r="AF46" s="209"/>
    </row>
    <row r="47" spans="1:32" x14ac:dyDescent="0.3">
      <c r="A47" s="209" t="s">
        <v>355</v>
      </c>
      <c r="B47" s="209" t="s">
        <v>48</v>
      </c>
      <c r="C47" s="209" t="s">
        <v>68</v>
      </c>
      <c r="D47" s="209" t="s">
        <v>314</v>
      </c>
      <c r="E47" s="209" t="s">
        <v>1142</v>
      </c>
      <c r="F47" s="15">
        <v>46237.403981481482</v>
      </c>
      <c r="G47" s="209" t="s">
        <v>420</v>
      </c>
      <c r="H47" s="209">
        <v>1</v>
      </c>
      <c r="I47" s="209" t="s">
        <v>1143</v>
      </c>
      <c r="J47" s="15">
        <v>46237.502083333333</v>
      </c>
      <c r="K47" s="15">
        <v>46239.458333333336</v>
      </c>
      <c r="L47" s="15"/>
      <c r="M47" s="209">
        <v>1</v>
      </c>
      <c r="N47" s="209"/>
      <c r="O47" s="209" t="s">
        <v>204</v>
      </c>
      <c r="P47" s="209" t="s">
        <v>630</v>
      </c>
      <c r="Q47" s="209"/>
      <c r="R47" s="209"/>
      <c r="S47" s="209" t="s">
        <v>364</v>
      </c>
      <c r="T47" s="209" t="s">
        <v>382</v>
      </c>
      <c r="U47" s="209" t="s">
        <v>242</v>
      </c>
      <c r="V47" s="209" t="s">
        <v>355</v>
      </c>
      <c r="W47" s="209" t="s">
        <v>382</v>
      </c>
      <c r="X47" s="209" t="s">
        <v>242</v>
      </c>
      <c r="Y47" s="209">
        <v>0</v>
      </c>
      <c r="Z47" s="209"/>
      <c r="AA47" s="209" t="s">
        <v>90</v>
      </c>
      <c r="AB47" s="209" t="s">
        <v>364</v>
      </c>
      <c r="AC47" s="209">
        <v>50</v>
      </c>
      <c r="AD47" s="209" t="s">
        <v>220</v>
      </c>
      <c r="AE47" s="209">
        <v>1</v>
      </c>
      <c r="AF47" s="209">
        <v>1</v>
      </c>
    </row>
    <row r="48" spans="1:32" x14ac:dyDescent="0.3">
      <c r="A48" s="209" t="s">
        <v>355</v>
      </c>
      <c r="B48" s="209" t="s">
        <v>48</v>
      </c>
      <c r="C48" s="209" t="s">
        <v>68</v>
      </c>
      <c r="D48" s="209" t="s">
        <v>314</v>
      </c>
      <c r="E48" s="209" t="s">
        <v>1146</v>
      </c>
      <c r="F48" s="15">
        <v>46245.504618055558</v>
      </c>
      <c r="G48" s="209" t="s">
        <v>420</v>
      </c>
      <c r="H48" s="209">
        <v>1</v>
      </c>
      <c r="I48" s="209" t="s">
        <v>1147</v>
      </c>
      <c r="J48" s="15">
        <v>46251.37777777778</v>
      </c>
      <c r="K48" s="15">
        <v>46252.390972222223</v>
      </c>
      <c r="L48" s="15"/>
      <c r="M48" s="209">
        <v>1</v>
      </c>
      <c r="N48" s="209"/>
      <c r="O48" s="209" t="s">
        <v>204</v>
      </c>
      <c r="P48" s="209" t="s">
        <v>630</v>
      </c>
      <c r="Q48" s="209"/>
      <c r="R48" s="209"/>
      <c r="S48" s="209" t="s">
        <v>364</v>
      </c>
      <c r="T48" s="209" t="s">
        <v>382</v>
      </c>
      <c r="U48" s="209" t="s">
        <v>242</v>
      </c>
      <c r="V48" s="209" t="s">
        <v>355</v>
      </c>
      <c r="W48" s="209" t="s">
        <v>382</v>
      </c>
      <c r="X48" s="209" t="s">
        <v>242</v>
      </c>
      <c r="Y48" s="209">
        <v>0</v>
      </c>
      <c r="Z48" s="209"/>
      <c r="AA48" s="209" t="s">
        <v>90</v>
      </c>
      <c r="AB48" s="209" t="s">
        <v>364</v>
      </c>
      <c r="AC48" s="209">
        <v>50</v>
      </c>
      <c r="AD48" s="209" t="s">
        <v>220</v>
      </c>
      <c r="AE48" s="209">
        <v>1</v>
      </c>
      <c r="AF48" s="209">
        <v>1</v>
      </c>
    </row>
    <row r="49" spans="1:32" x14ac:dyDescent="0.3">
      <c r="A49" s="209" t="s">
        <v>355</v>
      </c>
      <c r="B49" s="209" t="s">
        <v>48</v>
      </c>
      <c r="C49" s="209" t="s">
        <v>68</v>
      </c>
      <c r="D49" s="209" t="s">
        <v>314</v>
      </c>
      <c r="E49" s="209" t="s">
        <v>1193</v>
      </c>
      <c r="F49" s="15">
        <v>46224.674085648148</v>
      </c>
      <c r="G49" s="209" t="s">
        <v>420</v>
      </c>
      <c r="H49" s="209">
        <v>1</v>
      </c>
      <c r="I49" s="209" t="s">
        <v>1194</v>
      </c>
      <c r="J49" s="15">
        <v>46226.561562499999</v>
      </c>
      <c r="K49" s="15">
        <v>46230.489583333336</v>
      </c>
      <c r="L49" s="15"/>
      <c r="M49" s="209">
        <v>1</v>
      </c>
      <c r="N49" s="209"/>
      <c r="O49" s="209" t="s">
        <v>204</v>
      </c>
      <c r="P49" s="209" t="s">
        <v>630</v>
      </c>
      <c r="Q49" s="209"/>
      <c r="R49" s="209"/>
      <c r="S49" s="209" t="s">
        <v>364</v>
      </c>
      <c r="T49" s="209" t="s">
        <v>382</v>
      </c>
      <c r="U49" s="209" t="s">
        <v>242</v>
      </c>
      <c r="V49" s="209" t="s">
        <v>355</v>
      </c>
      <c r="W49" s="209" t="s">
        <v>382</v>
      </c>
      <c r="X49" s="209" t="s">
        <v>242</v>
      </c>
      <c r="Y49" s="209">
        <v>0</v>
      </c>
      <c r="Z49" s="209"/>
      <c r="AA49" s="209" t="s">
        <v>90</v>
      </c>
      <c r="AB49" s="209" t="s">
        <v>364</v>
      </c>
      <c r="AC49" s="209">
        <v>50</v>
      </c>
      <c r="AD49" s="209" t="s">
        <v>220</v>
      </c>
      <c r="AE49" s="209">
        <v>1</v>
      </c>
      <c r="AF49" s="209">
        <v>1</v>
      </c>
    </row>
    <row r="50" spans="1:32" x14ac:dyDescent="0.3">
      <c r="A50" s="209" t="s">
        <v>355</v>
      </c>
      <c r="B50" s="209" t="s">
        <v>48</v>
      </c>
      <c r="C50" s="209" t="s">
        <v>68</v>
      </c>
      <c r="D50" s="209" t="s">
        <v>314</v>
      </c>
      <c r="E50" s="209" t="s">
        <v>1199</v>
      </c>
      <c r="F50" s="15">
        <v>46220.546053240738</v>
      </c>
      <c r="G50" s="209" t="s">
        <v>420</v>
      </c>
      <c r="H50" s="209">
        <v>1</v>
      </c>
      <c r="I50" s="209" t="s">
        <v>1200</v>
      </c>
      <c r="J50" s="15">
        <v>46224.709398148145</v>
      </c>
      <c r="K50" s="15">
        <v>46226.411805555559</v>
      </c>
      <c r="L50" s="15"/>
      <c r="M50" s="209">
        <v>1</v>
      </c>
      <c r="N50" s="209"/>
      <c r="O50" s="209" t="s">
        <v>204</v>
      </c>
      <c r="P50" s="209" t="s">
        <v>630</v>
      </c>
      <c r="Q50" s="209"/>
      <c r="R50" s="209"/>
      <c r="S50" s="209" t="s">
        <v>364</v>
      </c>
      <c r="T50" s="209" t="s">
        <v>382</v>
      </c>
      <c r="U50" s="209" t="s">
        <v>242</v>
      </c>
      <c r="V50" s="209" t="s">
        <v>355</v>
      </c>
      <c r="W50" s="209" t="s">
        <v>382</v>
      </c>
      <c r="X50" s="209" t="s">
        <v>242</v>
      </c>
      <c r="Y50" s="209">
        <v>0</v>
      </c>
      <c r="Z50" s="209"/>
      <c r="AA50" s="209" t="s">
        <v>90</v>
      </c>
      <c r="AB50" s="209" t="s">
        <v>364</v>
      </c>
      <c r="AC50" s="209">
        <v>50</v>
      </c>
      <c r="AD50" s="209" t="s">
        <v>220</v>
      </c>
      <c r="AE50" s="209">
        <v>1</v>
      </c>
      <c r="AF50" s="209">
        <v>1</v>
      </c>
    </row>
    <row r="51" spans="1:32" x14ac:dyDescent="0.3">
      <c r="A51" s="209" t="s">
        <v>355</v>
      </c>
      <c r="B51" s="209" t="s">
        <v>51</v>
      </c>
      <c r="C51" s="209" t="s">
        <v>261</v>
      </c>
      <c r="D51" s="209" t="s">
        <v>314</v>
      </c>
      <c r="E51" s="209" t="s">
        <v>996</v>
      </c>
      <c r="F51" s="15">
        <v>46232.614351851851</v>
      </c>
      <c r="G51" s="209" t="s">
        <v>420</v>
      </c>
      <c r="H51" s="209">
        <v>50</v>
      </c>
      <c r="I51" s="209" t="s">
        <v>997</v>
      </c>
      <c r="J51" s="15">
        <v>46232.63958333333</v>
      </c>
      <c r="K51" s="15">
        <v>46233.408333333333</v>
      </c>
      <c r="L51" s="15"/>
      <c r="M51" s="209">
        <v>50</v>
      </c>
      <c r="N51" s="209"/>
      <c r="O51" s="209" t="s">
        <v>204</v>
      </c>
      <c r="P51" s="209" t="s">
        <v>631</v>
      </c>
      <c r="Q51" s="209"/>
      <c r="R51" s="209"/>
      <c r="S51" s="209" t="s">
        <v>365</v>
      </c>
      <c r="T51" s="209" t="s">
        <v>382</v>
      </c>
      <c r="U51" s="209" t="s">
        <v>242</v>
      </c>
      <c r="V51" s="209" t="s">
        <v>7</v>
      </c>
      <c r="W51" s="209" t="s">
        <v>7</v>
      </c>
      <c r="X51" s="209" t="s">
        <v>7</v>
      </c>
      <c r="Y51" s="209"/>
      <c r="Z51" s="209"/>
      <c r="AA51" s="209" t="s">
        <v>241</v>
      </c>
      <c r="AB51" s="209" t="s">
        <v>365</v>
      </c>
      <c r="AC51" s="209">
        <v>2200</v>
      </c>
      <c r="AD51" s="209" t="s">
        <v>7</v>
      </c>
      <c r="AE51" s="209"/>
      <c r="AF51" s="209">
        <v>0</v>
      </c>
    </row>
    <row r="52" spans="1:32" x14ac:dyDescent="0.3">
      <c r="A52" s="209" t="s">
        <v>355</v>
      </c>
      <c r="B52" s="209" t="s">
        <v>51</v>
      </c>
      <c r="C52" s="209" t="s">
        <v>261</v>
      </c>
      <c r="D52" s="209" t="s">
        <v>314</v>
      </c>
      <c r="E52" s="209" t="s">
        <v>992</v>
      </c>
      <c r="F52" s="15">
        <v>46252.483842592592</v>
      </c>
      <c r="G52" s="209" t="s">
        <v>420</v>
      </c>
      <c r="H52" s="209">
        <v>50</v>
      </c>
      <c r="I52" s="209" t="s">
        <v>993</v>
      </c>
      <c r="J52" s="15">
        <v>46253.598611111112</v>
      </c>
      <c r="K52" s="15">
        <v>46254.503472222219</v>
      </c>
      <c r="L52" s="15"/>
      <c r="M52" s="209">
        <v>50</v>
      </c>
      <c r="N52" s="209"/>
      <c r="O52" s="209" t="s">
        <v>204</v>
      </c>
      <c r="P52" s="209" t="s">
        <v>631</v>
      </c>
      <c r="Q52" s="209"/>
      <c r="R52" s="209"/>
      <c r="S52" s="209" t="s">
        <v>365</v>
      </c>
      <c r="T52" s="209" t="s">
        <v>382</v>
      </c>
      <c r="U52" s="209" t="s">
        <v>242</v>
      </c>
      <c r="V52" s="209" t="s">
        <v>7</v>
      </c>
      <c r="W52" s="209" t="s">
        <v>7</v>
      </c>
      <c r="X52" s="209" t="s">
        <v>7</v>
      </c>
      <c r="Y52" s="209"/>
      <c r="Z52" s="209"/>
      <c r="AA52" s="209" t="s">
        <v>241</v>
      </c>
      <c r="AB52" s="209" t="s">
        <v>365</v>
      </c>
      <c r="AC52" s="209">
        <v>2200</v>
      </c>
      <c r="AD52" s="209" t="s">
        <v>7</v>
      </c>
      <c r="AE52" s="209"/>
      <c r="AF52" s="209">
        <v>0</v>
      </c>
    </row>
    <row r="53" spans="1:32" x14ac:dyDescent="0.3">
      <c r="A53" s="209" t="s">
        <v>355</v>
      </c>
      <c r="B53" s="209" t="s">
        <v>51</v>
      </c>
      <c r="C53" s="209" t="s">
        <v>261</v>
      </c>
      <c r="D53" s="209" t="s">
        <v>314</v>
      </c>
      <c r="E53" s="209" t="s">
        <v>995</v>
      </c>
      <c r="F53" s="15">
        <v>46252.480428240742</v>
      </c>
      <c r="G53" s="209" t="s">
        <v>420</v>
      </c>
      <c r="H53" s="209">
        <v>50</v>
      </c>
      <c r="I53" s="209" t="s">
        <v>993</v>
      </c>
      <c r="J53" s="15">
        <v>46253.598611111112</v>
      </c>
      <c r="K53" s="15">
        <v>46254.503472222219</v>
      </c>
      <c r="L53" s="15"/>
      <c r="M53" s="209">
        <v>50</v>
      </c>
      <c r="N53" s="209"/>
      <c r="O53" s="209" t="s">
        <v>204</v>
      </c>
      <c r="P53" s="209" t="s">
        <v>631</v>
      </c>
      <c r="Q53" s="209"/>
      <c r="R53" s="209"/>
      <c r="S53" s="209" t="s">
        <v>365</v>
      </c>
      <c r="T53" s="209" t="s">
        <v>382</v>
      </c>
      <c r="U53" s="209" t="s">
        <v>242</v>
      </c>
      <c r="V53" s="209" t="s">
        <v>7</v>
      </c>
      <c r="W53" s="209" t="s">
        <v>7</v>
      </c>
      <c r="X53" s="209" t="s">
        <v>7</v>
      </c>
      <c r="Y53" s="209"/>
      <c r="Z53" s="209"/>
      <c r="AA53" s="209" t="s">
        <v>241</v>
      </c>
      <c r="AB53" s="209" t="s">
        <v>365</v>
      </c>
      <c r="AC53" s="209">
        <v>2200</v>
      </c>
      <c r="AD53" s="209" t="s">
        <v>7</v>
      </c>
      <c r="AE53" s="209"/>
      <c r="AF53" s="209"/>
    </row>
    <row r="54" spans="1:32" x14ac:dyDescent="0.3">
      <c r="A54" s="209" t="s">
        <v>355</v>
      </c>
      <c r="B54" s="209" t="s">
        <v>51</v>
      </c>
      <c r="C54" s="209" t="s">
        <v>261</v>
      </c>
      <c r="D54" s="209" t="s">
        <v>314</v>
      </c>
      <c r="E54" s="209" t="s">
        <v>994</v>
      </c>
      <c r="F54" s="15">
        <v>46252.482303240744</v>
      </c>
      <c r="G54" s="209" t="s">
        <v>420</v>
      </c>
      <c r="H54" s="209">
        <v>50</v>
      </c>
      <c r="I54" s="209" t="s">
        <v>993</v>
      </c>
      <c r="J54" s="15">
        <v>46253.598611111112</v>
      </c>
      <c r="K54" s="15">
        <v>46254.503472222219</v>
      </c>
      <c r="L54" s="15"/>
      <c r="M54" s="209">
        <v>50</v>
      </c>
      <c r="N54" s="209"/>
      <c r="O54" s="209" t="s">
        <v>204</v>
      </c>
      <c r="P54" s="209" t="s">
        <v>631</v>
      </c>
      <c r="Q54" s="209"/>
      <c r="R54" s="209"/>
      <c r="S54" s="209" t="s">
        <v>365</v>
      </c>
      <c r="T54" s="209" t="s">
        <v>382</v>
      </c>
      <c r="U54" s="209" t="s">
        <v>242</v>
      </c>
      <c r="V54" s="209" t="s">
        <v>7</v>
      </c>
      <c r="W54" s="209" t="s">
        <v>7</v>
      </c>
      <c r="X54" s="209" t="s">
        <v>7</v>
      </c>
      <c r="Y54" s="209"/>
      <c r="Z54" s="209"/>
      <c r="AA54" s="209" t="s">
        <v>241</v>
      </c>
      <c r="AB54" s="209" t="s">
        <v>365</v>
      </c>
      <c r="AC54" s="209">
        <v>2200</v>
      </c>
      <c r="AD54" s="209" t="s">
        <v>7</v>
      </c>
      <c r="AE54" s="209"/>
      <c r="AF54" s="209"/>
    </row>
    <row r="55" spans="1:32" x14ac:dyDescent="0.3">
      <c r="A55" s="209" t="s">
        <v>355</v>
      </c>
      <c r="B55" s="209" t="s">
        <v>51</v>
      </c>
      <c r="C55" s="209" t="s">
        <v>261</v>
      </c>
      <c r="D55" s="209" t="s">
        <v>314</v>
      </c>
      <c r="E55" s="209" t="s">
        <v>1004</v>
      </c>
      <c r="F55" s="15">
        <v>46227.419386574074</v>
      </c>
      <c r="G55" s="209" t="s">
        <v>420</v>
      </c>
      <c r="H55" s="209">
        <v>100</v>
      </c>
      <c r="I55" s="209" t="s">
        <v>1005</v>
      </c>
      <c r="J55" s="15">
        <v>46227.607638888891</v>
      </c>
      <c r="K55" s="15">
        <v>46231.386805555558</v>
      </c>
      <c r="L55" s="15"/>
      <c r="M55" s="209">
        <v>100</v>
      </c>
      <c r="N55" s="209"/>
      <c r="O55" s="209" t="s">
        <v>204</v>
      </c>
      <c r="P55" s="209" t="s">
        <v>630</v>
      </c>
      <c r="Q55" s="209"/>
      <c r="R55" s="209"/>
      <c r="S55" s="209" t="s">
        <v>364</v>
      </c>
      <c r="T55" s="209" t="s">
        <v>382</v>
      </c>
      <c r="U55" s="209" t="s">
        <v>242</v>
      </c>
      <c r="V55" s="209" t="s">
        <v>7</v>
      </c>
      <c r="W55" s="209" t="s">
        <v>7</v>
      </c>
      <c r="X55" s="209" t="s">
        <v>7</v>
      </c>
      <c r="Y55" s="209"/>
      <c r="Z55" s="209"/>
      <c r="AA55" s="209" t="s">
        <v>241</v>
      </c>
      <c r="AB55" s="209" t="s">
        <v>364</v>
      </c>
      <c r="AC55" s="209">
        <v>50</v>
      </c>
      <c r="AD55" s="209" t="s">
        <v>7</v>
      </c>
      <c r="AE55" s="209"/>
      <c r="AF55" s="209">
        <v>0</v>
      </c>
    </row>
    <row r="56" spans="1:32" x14ac:dyDescent="0.3">
      <c r="A56" s="209" t="s">
        <v>355</v>
      </c>
      <c r="B56" s="209" t="s">
        <v>51</v>
      </c>
      <c r="C56" s="209" t="s">
        <v>261</v>
      </c>
      <c r="D56" s="209" t="s">
        <v>314</v>
      </c>
      <c r="E56" s="209" t="s">
        <v>1006</v>
      </c>
      <c r="F56" s="15">
        <v>46225.586296296293</v>
      </c>
      <c r="G56" s="209" t="s">
        <v>1007</v>
      </c>
      <c r="H56" s="209">
        <v>5</v>
      </c>
      <c r="I56" s="209" t="s">
        <v>1008</v>
      </c>
      <c r="J56" s="15">
        <v>46225.654861111114</v>
      </c>
      <c r="K56" s="15">
        <v>46230.291666666664</v>
      </c>
      <c r="L56" s="15"/>
      <c r="M56" s="209">
        <v>5</v>
      </c>
      <c r="N56" s="209"/>
      <c r="O56" s="209" t="s">
        <v>204</v>
      </c>
      <c r="P56" s="209" t="s">
        <v>630</v>
      </c>
      <c r="Q56" s="209"/>
      <c r="R56" s="209"/>
      <c r="S56" s="209" t="s">
        <v>364</v>
      </c>
      <c r="T56" s="209" t="s">
        <v>382</v>
      </c>
      <c r="U56" s="209" t="s">
        <v>242</v>
      </c>
      <c r="V56" s="209" t="s">
        <v>7</v>
      </c>
      <c r="W56" s="209" t="s">
        <v>7</v>
      </c>
      <c r="X56" s="209" t="s">
        <v>7</v>
      </c>
      <c r="Y56" s="209"/>
      <c r="Z56" s="209"/>
      <c r="AA56" s="209" t="s">
        <v>241</v>
      </c>
      <c r="AB56" s="209" t="s">
        <v>364</v>
      </c>
      <c r="AC56" s="209">
        <v>50</v>
      </c>
      <c r="AD56" s="209" t="s">
        <v>7</v>
      </c>
      <c r="AE56" s="209"/>
      <c r="AF56" s="209">
        <v>0</v>
      </c>
    </row>
    <row r="57" spans="1:32" x14ac:dyDescent="0.3">
      <c r="A57" s="209" t="s">
        <v>355</v>
      </c>
      <c r="B57" s="209" t="s">
        <v>51</v>
      </c>
      <c r="C57" s="209" t="s">
        <v>261</v>
      </c>
      <c r="D57" s="209" t="s">
        <v>314</v>
      </c>
      <c r="E57" s="209" t="s">
        <v>1051</v>
      </c>
      <c r="F57" s="15">
        <v>46225.464629629627</v>
      </c>
      <c r="G57" s="209" t="s">
        <v>1052</v>
      </c>
      <c r="H57" s="209">
        <v>18</v>
      </c>
      <c r="I57" s="209" t="s">
        <v>1053</v>
      </c>
      <c r="J57" s="15">
        <v>46225.601388888892</v>
      </c>
      <c r="K57" s="15">
        <v>46231.378472222219</v>
      </c>
      <c r="L57" s="15"/>
      <c r="M57" s="209">
        <v>18</v>
      </c>
      <c r="N57" s="209"/>
      <c r="O57" s="209" t="s">
        <v>204</v>
      </c>
      <c r="P57" s="209" t="s">
        <v>630</v>
      </c>
      <c r="Q57" s="209"/>
      <c r="R57" s="209"/>
      <c r="S57" s="209" t="s">
        <v>366</v>
      </c>
      <c r="T57" s="209" t="s">
        <v>382</v>
      </c>
      <c r="U57" s="209" t="s">
        <v>242</v>
      </c>
      <c r="V57" s="209" t="s">
        <v>7</v>
      </c>
      <c r="W57" s="209" t="s">
        <v>7</v>
      </c>
      <c r="X57" s="209" t="s">
        <v>7</v>
      </c>
      <c r="Y57" s="209"/>
      <c r="Z57" s="209"/>
      <c r="AA57" s="209" t="s">
        <v>241</v>
      </c>
      <c r="AB57" s="209" t="s">
        <v>366</v>
      </c>
      <c r="AC57" s="209">
        <v>109</v>
      </c>
      <c r="AD57" s="209" t="s">
        <v>7</v>
      </c>
      <c r="AE57" s="209"/>
      <c r="AF57" s="209">
        <v>0</v>
      </c>
    </row>
    <row r="58" spans="1:32" x14ac:dyDescent="0.3">
      <c r="A58" s="209" t="s">
        <v>354</v>
      </c>
      <c r="B58" s="209" t="s">
        <v>51</v>
      </c>
      <c r="C58" s="209" t="s">
        <v>261</v>
      </c>
      <c r="D58" s="209" t="s">
        <v>314</v>
      </c>
      <c r="E58" s="209" t="s">
        <v>1289</v>
      </c>
      <c r="F58" s="15">
        <v>46232.64707175926</v>
      </c>
      <c r="G58" s="209" t="s">
        <v>1287</v>
      </c>
      <c r="H58" s="209">
        <v>150</v>
      </c>
      <c r="I58" s="209" t="s">
        <v>1290</v>
      </c>
      <c r="J58" s="15">
        <v>46233.367361111108</v>
      </c>
      <c r="K58" s="15">
        <v>46234.420138888891</v>
      </c>
      <c r="L58" s="15"/>
      <c r="M58" s="209">
        <v>150</v>
      </c>
      <c r="N58" s="209"/>
      <c r="O58" s="209" t="s">
        <v>204</v>
      </c>
      <c r="P58" s="209" t="s">
        <v>631</v>
      </c>
      <c r="Q58" s="209"/>
      <c r="R58" s="209"/>
      <c r="S58" s="209" t="s">
        <v>370</v>
      </c>
      <c r="T58" s="209" t="s">
        <v>384</v>
      </c>
      <c r="U58" s="209" t="s">
        <v>243</v>
      </c>
      <c r="V58" s="209" t="s">
        <v>7</v>
      </c>
      <c r="W58" s="209" t="s">
        <v>7</v>
      </c>
      <c r="X58" s="209" t="s">
        <v>7</v>
      </c>
      <c r="Y58" s="209"/>
      <c r="Z58" s="209"/>
      <c r="AA58" s="209" t="s">
        <v>241</v>
      </c>
      <c r="AB58" s="209" t="s">
        <v>370</v>
      </c>
      <c r="AC58" s="209">
        <v>2480</v>
      </c>
      <c r="AD58" s="209" t="s">
        <v>7</v>
      </c>
      <c r="AE58" s="209"/>
      <c r="AF58" s="209">
        <v>0</v>
      </c>
    </row>
    <row r="59" spans="1:32" x14ac:dyDescent="0.3">
      <c r="A59" s="209" t="s">
        <v>354</v>
      </c>
      <c r="B59" s="209" t="s">
        <v>51</v>
      </c>
      <c r="C59" s="209" t="s">
        <v>261</v>
      </c>
      <c r="D59" s="209" t="s">
        <v>314</v>
      </c>
      <c r="E59" s="209" t="s">
        <v>1286</v>
      </c>
      <c r="F59" s="15">
        <v>46232.645833333336</v>
      </c>
      <c r="G59" s="209" t="s">
        <v>1287</v>
      </c>
      <c r="H59" s="209">
        <v>150</v>
      </c>
      <c r="I59" s="209" t="s">
        <v>1288</v>
      </c>
      <c r="J59" s="15">
        <v>46232.686111111114</v>
      </c>
      <c r="K59" s="15">
        <v>46234.420138888891</v>
      </c>
      <c r="L59" s="15"/>
      <c r="M59" s="209">
        <v>150</v>
      </c>
      <c r="N59" s="209"/>
      <c r="O59" s="209" t="s">
        <v>204</v>
      </c>
      <c r="P59" s="209" t="s">
        <v>631</v>
      </c>
      <c r="Q59" s="209"/>
      <c r="R59" s="209"/>
      <c r="S59" s="209" t="s">
        <v>370</v>
      </c>
      <c r="T59" s="209" t="s">
        <v>384</v>
      </c>
      <c r="U59" s="209" t="s">
        <v>243</v>
      </c>
      <c r="V59" s="209" t="s">
        <v>7</v>
      </c>
      <c r="W59" s="209" t="s">
        <v>7</v>
      </c>
      <c r="X59" s="209" t="s">
        <v>7</v>
      </c>
      <c r="Y59" s="209"/>
      <c r="Z59" s="209"/>
      <c r="AA59" s="209" t="s">
        <v>241</v>
      </c>
      <c r="AB59" s="209" t="s">
        <v>370</v>
      </c>
      <c r="AC59" s="209">
        <v>2480</v>
      </c>
      <c r="AD59" s="209" t="s">
        <v>7</v>
      </c>
      <c r="AE59" s="209"/>
      <c r="AF59" s="209"/>
    </row>
    <row r="60" spans="1:32" x14ac:dyDescent="0.3">
      <c r="A60" s="209" t="s">
        <v>355</v>
      </c>
      <c r="B60" s="209" t="s">
        <v>45</v>
      </c>
      <c r="C60" s="209" t="s">
        <v>68</v>
      </c>
      <c r="D60" s="209" t="s">
        <v>314</v>
      </c>
      <c r="E60" s="209" t="s">
        <v>1112</v>
      </c>
      <c r="F60" s="15">
        <v>46255.309004629627</v>
      </c>
      <c r="G60" s="209" t="s">
        <v>420</v>
      </c>
      <c r="H60" s="209">
        <v>9</v>
      </c>
      <c r="I60" s="209" t="s">
        <v>1113</v>
      </c>
      <c r="J60" s="15">
        <v>46255.447222222225</v>
      </c>
      <c r="K60" s="15">
        <v>46258.458333333336</v>
      </c>
      <c r="L60" s="15"/>
      <c r="M60" s="209">
        <v>9</v>
      </c>
      <c r="N60" s="209"/>
      <c r="O60" s="209" t="s">
        <v>204</v>
      </c>
      <c r="P60" s="209" t="s">
        <v>630</v>
      </c>
      <c r="Q60" s="209"/>
      <c r="R60" s="209"/>
      <c r="S60" s="209" t="s">
        <v>365</v>
      </c>
      <c r="T60" s="209" t="s">
        <v>382</v>
      </c>
      <c r="U60" s="209" t="s">
        <v>242</v>
      </c>
      <c r="V60" s="209" t="s">
        <v>355</v>
      </c>
      <c r="W60" s="209" t="s">
        <v>382</v>
      </c>
      <c r="X60" s="209" t="s">
        <v>242</v>
      </c>
      <c r="Y60" s="209">
        <v>0</v>
      </c>
      <c r="Z60" s="209"/>
      <c r="AA60" s="209" t="s">
        <v>67</v>
      </c>
      <c r="AB60" s="209" t="s">
        <v>365</v>
      </c>
      <c r="AC60" s="209">
        <v>2200</v>
      </c>
      <c r="AD60" s="209" t="s">
        <v>220</v>
      </c>
      <c r="AE60" s="209">
        <v>1</v>
      </c>
      <c r="AF60" s="209">
        <v>1</v>
      </c>
    </row>
    <row r="61" spans="1:32" x14ac:dyDescent="0.3">
      <c r="A61" s="209" t="s">
        <v>355</v>
      </c>
      <c r="B61" s="209" t="s">
        <v>45</v>
      </c>
      <c r="C61" s="209" t="s">
        <v>68</v>
      </c>
      <c r="D61" s="209" t="s">
        <v>314</v>
      </c>
      <c r="E61" s="209" t="s">
        <v>1114</v>
      </c>
      <c r="F61" s="15">
        <v>46254.394618055558</v>
      </c>
      <c r="G61" s="209" t="s">
        <v>420</v>
      </c>
      <c r="H61" s="209">
        <v>3</v>
      </c>
      <c r="I61" s="209" t="s">
        <v>1115</v>
      </c>
      <c r="J61" s="15">
        <v>46254.607638888891</v>
      </c>
      <c r="K61" s="15">
        <v>46255.493055555555</v>
      </c>
      <c r="L61" s="15"/>
      <c r="M61" s="209">
        <v>3</v>
      </c>
      <c r="N61" s="209"/>
      <c r="O61" s="209" t="s">
        <v>204</v>
      </c>
      <c r="P61" s="209" t="s">
        <v>631</v>
      </c>
      <c r="Q61" s="209"/>
      <c r="R61" s="209"/>
      <c r="S61" s="209" t="s">
        <v>365</v>
      </c>
      <c r="T61" s="209" t="s">
        <v>382</v>
      </c>
      <c r="U61" s="209" t="s">
        <v>242</v>
      </c>
      <c r="V61" s="209" t="s">
        <v>355</v>
      </c>
      <c r="W61" s="209" t="s">
        <v>382</v>
      </c>
      <c r="X61" s="209" t="s">
        <v>242</v>
      </c>
      <c r="Y61" s="209">
        <v>0</v>
      </c>
      <c r="Z61" s="209"/>
      <c r="AA61" s="209" t="s">
        <v>67</v>
      </c>
      <c r="AB61" s="209" t="s">
        <v>365</v>
      </c>
      <c r="AC61" s="209">
        <v>2200</v>
      </c>
      <c r="AD61" s="209" t="s">
        <v>220</v>
      </c>
      <c r="AE61" s="209">
        <v>1</v>
      </c>
      <c r="AF61" s="209">
        <v>1</v>
      </c>
    </row>
    <row r="62" spans="1:32" x14ac:dyDescent="0.3">
      <c r="A62" s="209" t="s">
        <v>355</v>
      </c>
      <c r="B62" s="209" t="s">
        <v>45</v>
      </c>
      <c r="C62" s="209" t="s">
        <v>68</v>
      </c>
      <c r="D62" s="209" t="s">
        <v>314</v>
      </c>
      <c r="E62" s="209" t="s">
        <v>1116</v>
      </c>
      <c r="F62" s="15">
        <v>46254.395497685182</v>
      </c>
      <c r="G62" s="209" t="s">
        <v>420</v>
      </c>
      <c r="H62" s="209">
        <v>7</v>
      </c>
      <c r="I62" s="209" t="s">
        <v>1115</v>
      </c>
      <c r="J62" s="15">
        <v>46254.607638888891</v>
      </c>
      <c r="K62" s="15">
        <v>46255.493055555555</v>
      </c>
      <c r="L62" s="15"/>
      <c r="M62" s="209">
        <v>7</v>
      </c>
      <c r="N62" s="209"/>
      <c r="O62" s="209" t="s">
        <v>204</v>
      </c>
      <c r="P62" s="209" t="s">
        <v>631</v>
      </c>
      <c r="Q62" s="209"/>
      <c r="R62" s="209"/>
      <c r="S62" s="209" t="s">
        <v>365</v>
      </c>
      <c r="T62" s="209" t="s">
        <v>382</v>
      </c>
      <c r="U62" s="209" t="s">
        <v>242</v>
      </c>
      <c r="V62" s="209" t="s">
        <v>355</v>
      </c>
      <c r="W62" s="209" t="s">
        <v>382</v>
      </c>
      <c r="X62" s="209" t="s">
        <v>242</v>
      </c>
      <c r="Y62" s="209"/>
      <c r="Z62" s="209"/>
      <c r="AA62" s="209" t="s">
        <v>67</v>
      </c>
      <c r="AB62" s="209" t="s">
        <v>365</v>
      </c>
      <c r="AC62" s="209">
        <v>2200</v>
      </c>
      <c r="AD62" s="209" t="s">
        <v>220</v>
      </c>
      <c r="AE62" s="209">
        <v>1</v>
      </c>
      <c r="AF62" s="209"/>
    </row>
    <row r="63" spans="1:32" x14ac:dyDescent="0.3">
      <c r="A63" s="209" t="s">
        <v>355</v>
      </c>
      <c r="B63" s="209" t="s">
        <v>45</v>
      </c>
      <c r="C63" s="209" t="s">
        <v>68</v>
      </c>
      <c r="D63" s="209" t="s">
        <v>314</v>
      </c>
      <c r="E63" s="209" t="s">
        <v>1117</v>
      </c>
      <c r="F63" s="15">
        <v>46254.396273148152</v>
      </c>
      <c r="G63" s="209" t="s">
        <v>420</v>
      </c>
      <c r="H63" s="209">
        <v>6</v>
      </c>
      <c r="I63" s="209" t="s">
        <v>1115</v>
      </c>
      <c r="J63" s="15">
        <v>46254.607638888891</v>
      </c>
      <c r="K63" s="15">
        <v>46255.493055555555</v>
      </c>
      <c r="L63" s="15"/>
      <c r="M63" s="209">
        <v>6</v>
      </c>
      <c r="N63" s="209"/>
      <c r="O63" s="209" t="s">
        <v>204</v>
      </c>
      <c r="P63" s="209" t="s">
        <v>631</v>
      </c>
      <c r="Q63" s="209"/>
      <c r="R63" s="209"/>
      <c r="S63" s="209" t="s">
        <v>365</v>
      </c>
      <c r="T63" s="209" t="s">
        <v>382</v>
      </c>
      <c r="U63" s="209" t="s">
        <v>242</v>
      </c>
      <c r="V63" s="209" t="s">
        <v>355</v>
      </c>
      <c r="W63" s="209" t="s">
        <v>382</v>
      </c>
      <c r="X63" s="209" t="s">
        <v>242</v>
      </c>
      <c r="Y63" s="209"/>
      <c r="Z63" s="209"/>
      <c r="AA63" s="209" t="s">
        <v>67</v>
      </c>
      <c r="AB63" s="209" t="s">
        <v>365</v>
      </c>
      <c r="AC63" s="209">
        <v>2200</v>
      </c>
      <c r="AD63" s="209" t="s">
        <v>220</v>
      </c>
      <c r="AE63" s="209">
        <v>1</v>
      </c>
      <c r="AF63" s="209"/>
    </row>
    <row r="64" spans="1:32" x14ac:dyDescent="0.3">
      <c r="A64" s="209" t="s">
        <v>355</v>
      </c>
      <c r="B64" s="209" t="s">
        <v>45</v>
      </c>
      <c r="C64" s="209" t="s">
        <v>68</v>
      </c>
      <c r="D64" s="209" t="s">
        <v>314</v>
      </c>
      <c r="E64" s="209" t="s">
        <v>1216</v>
      </c>
      <c r="F64" s="15">
        <v>46231.659247685187</v>
      </c>
      <c r="G64" s="209" t="s">
        <v>1217</v>
      </c>
      <c r="H64" s="209">
        <v>13</v>
      </c>
      <c r="I64" s="209" t="s">
        <v>1218</v>
      </c>
      <c r="J64" s="15">
        <v>46231.713194444441</v>
      </c>
      <c r="K64" s="15">
        <v>46233.416666666664</v>
      </c>
      <c r="L64" s="15"/>
      <c r="M64" s="209">
        <v>13</v>
      </c>
      <c r="N64" s="209"/>
      <c r="O64" s="209" t="s">
        <v>204</v>
      </c>
      <c r="P64" s="209" t="s">
        <v>630</v>
      </c>
      <c r="Q64" s="209"/>
      <c r="R64" s="209"/>
      <c r="S64" s="209" t="s">
        <v>365</v>
      </c>
      <c r="T64" s="209" t="s">
        <v>382</v>
      </c>
      <c r="U64" s="209" t="s">
        <v>242</v>
      </c>
      <c r="V64" s="209" t="s">
        <v>355</v>
      </c>
      <c r="W64" s="209" t="s">
        <v>382</v>
      </c>
      <c r="X64" s="209" t="s">
        <v>242</v>
      </c>
      <c r="Y64" s="209">
        <v>0</v>
      </c>
      <c r="Z64" s="209"/>
      <c r="AA64" s="209" t="s">
        <v>67</v>
      </c>
      <c r="AB64" s="209" t="s">
        <v>365</v>
      </c>
      <c r="AC64" s="209">
        <v>2200</v>
      </c>
      <c r="AD64" s="209" t="s">
        <v>220</v>
      </c>
      <c r="AE64" s="209">
        <v>1.3</v>
      </c>
      <c r="AF64" s="209">
        <v>1</v>
      </c>
    </row>
    <row r="65" spans="1:32" x14ac:dyDescent="0.3">
      <c r="A65" s="209" t="s">
        <v>355</v>
      </c>
      <c r="B65" s="209" t="s">
        <v>45</v>
      </c>
      <c r="C65" s="209" t="s">
        <v>68</v>
      </c>
      <c r="D65" s="209" t="s">
        <v>314</v>
      </c>
      <c r="E65" s="209" t="s">
        <v>1219</v>
      </c>
      <c r="F65" s="15">
        <v>46231.635254629633</v>
      </c>
      <c r="G65" s="209" t="s">
        <v>1217</v>
      </c>
      <c r="H65" s="209">
        <v>6</v>
      </c>
      <c r="I65" s="209" t="s">
        <v>1218</v>
      </c>
      <c r="J65" s="15">
        <v>46231.713194444441</v>
      </c>
      <c r="K65" s="15">
        <v>46233.416666666664</v>
      </c>
      <c r="L65" s="15"/>
      <c r="M65" s="209">
        <v>6</v>
      </c>
      <c r="N65" s="209"/>
      <c r="O65" s="209" t="s">
        <v>204</v>
      </c>
      <c r="P65" s="209" t="s">
        <v>630</v>
      </c>
      <c r="Q65" s="209"/>
      <c r="R65" s="209"/>
      <c r="S65" s="209" t="s">
        <v>365</v>
      </c>
      <c r="T65" s="209" t="s">
        <v>382</v>
      </c>
      <c r="U65" s="209" t="s">
        <v>242</v>
      </c>
      <c r="V65" s="209" t="s">
        <v>355</v>
      </c>
      <c r="W65" s="209" t="s">
        <v>382</v>
      </c>
      <c r="X65" s="209" t="s">
        <v>242</v>
      </c>
      <c r="Y65" s="209"/>
      <c r="Z65" s="209"/>
      <c r="AA65" s="209" t="s">
        <v>67</v>
      </c>
      <c r="AB65" s="209" t="s">
        <v>365</v>
      </c>
      <c r="AC65" s="209">
        <v>2200</v>
      </c>
      <c r="AD65" s="209" t="s">
        <v>220</v>
      </c>
      <c r="AE65" s="209">
        <v>1</v>
      </c>
      <c r="AF65" s="209"/>
    </row>
    <row r="66" spans="1:32" x14ac:dyDescent="0.3">
      <c r="A66" s="209" t="s">
        <v>355</v>
      </c>
      <c r="B66" s="209" t="s">
        <v>45</v>
      </c>
      <c r="C66" s="209" t="s">
        <v>68</v>
      </c>
      <c r="D66" s="209" t="s">
        <v>314</v>
      </c>
      <c r="E66" s="209" t="s">
        <v>1220</v>
      </c>
      <c r="F66" s="15">
        <v>46231.634583333333</v>
      </c>
      <c r="G66" s="209" t="s">
        <v>1217</v>
      </c>
      <c r="H66" s="209">
        <v>4</v>
      </c>
      <c r="I66" s="209" t="s">
        <v>1218</v>
      </c>
      <c r="J66" s="15">
        <v>46231.713194444441</v>
      </c>
      <c r="K66" s="15">
        <v>46233.416666666664</v>
      </c>
      <c r="L66" s="15"/>
      <c r="M66" s="209">
        <v>4</v>
      </c>
      <c r="N66" s="209"/>
      <c r="O66" s="209" t="s">
        <v>204</v>
      </c>
      <c r="P66" s="209" t="s">
        <v>630</v>
      </c>
      <c r="Q66" s="209"/>
      <c r="R66" s="209"/>
      <c r="S66" s="209" t="s">
        <v>365</v>
      </c>
      <c r="T66" s="209" t="s">
        <v>382</v>
      </c>
      <c r="U66" s="209" t="s">
        <v>242</v>
      </c>
      <c r="V66" s="209" t="s">
        <v>355</v>
      </c>
      <c r="W66" s="209" t="s">
        <v>382</v>
      </c>
      <c r="X66" s="209" t="s">
        <v>242</v>
      </c>
      <c r="Y66" s="209"/>
      <c r="Z66" s="209"/>
      <c r="AA66" s="209" t="s">
        <v>67</v>
      </c>
      <c r="AB66" s="209" t="s">
        <v>365</v>
      </c>
      <c r="AC66" s="209">
        <v>2200</v>
      </c>
      <c r="AD66" s="209" t="s">
        <v>220</v>
      </c>
      <c r="AE66" s="209">
        <v>1</v>
      </c>
      <c r="AF66" s="209"/>
    </row>
    <row r="67" spans="1:32" x14ac:dyDescent="0.3">
      <c r="A67" s="209" t="s">
        <v>355</v>
      </c>
      <c r="B67" s="209" t="s">
        <v>45</v>
      </c>
      <c r="C67" s="209" t="s">
        <v>68</v>
      </c>
      <c r="D67" s="209" t="s">
        <v>314</v>
      </c>
      <c r="E67" s="209" t="s">
        <v>1221</v>
      </c>
      <c r="F67" s="15">
        <v>46231.633784722224</v>
      </c>
      <c r="G67" s="209" t="s">
        <v>1217</v>
      </c>
      <c r="H67" s="209">
        <v>4</v>
      </c>
      <c r="I67" s="209" t="s">
        <v>1218</v>
      </c>
      <c r="J67" s="15">
        <v>46231.713194444441</v>
      </c>
      <c r="K67" s="15">
        <v>46233.416666666664</v>
      </c>
      <c r="L67" s="15"/>
      <c r="M67" s="209">
        <v>4</v>
      </c>
      <c r="N67" s="209"/>
      <c r="O67" s="209" t="s">
        <v>204</v>
      </c>
      <c r="P67" s="209" t="s">
        <v>630</v>
      </c>
      <c r="Q67" s="209"/>
      <c r="R67" s="209"/>
      <c r="S67" s="209" t="s">
        <v>365</v>
      </c>
      <c r="T67" s="209" t="s">
        <v>382</v>
      </c>
      <c r="U67" s="209" t="s">
        <v>242</v>
      </c>
      <c r="V67" s="209" t="s">
        <v>355</v>
      </c>
      <c r="W67" s="209" t="s">
        <v>382</v>
      </c>
      <c r="X67" s="209" t="s">
        <v>242</v>
      </c>
      <c r="Y67" s="209"/>
      <c r="Z67" s="209"/>
      <c r="AA67" s="209" t="s">
        <v>67</v>
      </c>
      <c r="AB67" s="209" t="s">
        <v>365</v>
      </c>
      <c r="AC67" s="209">
        <v>2200</v>
      </c>
      <c r="AD67" s="209" t="s">
        <v>220</v>
      </c>
      <c r="AE67" s="209">
        <v>1</v>
      </c>
      <c r="AF67" s="209"/>
    </row>
    <row r="68" spans="1:32" x14ac:dyDescent="0.3">
      <c r="A68" s="209" t="s">
        <v>355</v>
      </c>
      <c r="B68" s="209" t="s">
        <v>45</v>
      </c>
      <c r="C68" s="209" t="s">
        <v>68</v>
      </c>
      <c r="D68" s="209" t="s">
        <v>314</v>
      </c>
      <c r="E68" s="209" t="s">
        <v>1222</v>
      </c>
      <c r="F68" s="15">
        <v>46231.632465277777</v>
      </c>
      <c r="G68" s="209" t="s">
        <v>1217</v>
      </c>
      <c r="H68" s="209">
        <v>1</v>
      </c>
      <c r="I68" s="209" t="s">
        <v>1218</v>
      </c>
      <c r="J68" s="15">
        <v>46231.713194444441</v>
      </c>
      <c r="K68" s="15">
        <v>46233.416666666664</v>
      </c>
      <c r="L68" s="15"/>
      <c r="M68" s="209">
        <v>1</v>
      </c>
      <c r="N68" s="209"/>
      <c r="O68" s="209" t="s">
        <v>204</v>
      </c>
      <c r="P68" s="209" t="s">
        <v>630</v>
      </c>
      <c r="Q68" s="209"/>
      <c r="R68" s="209"/>
      <c r="S68" s="209" t="s">
        <v>365</v>
      </c>
      <c r="T68" s="209" t="s">
        <v>382</v>
      </c>
      <c r="U68" s="209" t="s">
        <v>242</v>
      </c>
      <c r="V68" s="209" t="s">
        <v>355</v>
      </c>
      <c r="W68" s="209" t="s">
        <v>382</v>
      </c>
      <c r="X68" s="209" t="s">
        <v>242</v>
      </c>
      <c r="Y68" s="209"/>
      <c r="Z68" s="209"/>
      <c r="AA68" s="209" t="s">
        <v>67</v>
      </c>
      <c r="AB68" s="209" t="s">
        <v>365</v>
      </c>
      <c r="AC68" s="209">
        <v>2200</v>
      </c>
      <c r="AD68" s="209" t="s">
        <v>220</v>
      </c>
      <c r="AE68" s="209">
        <v>1</v>
      </c>
      <c r="AF68" s="209"/>
    </row>
    <row r="69" spans="1:32" x14ac:dyDescent="0.3">
      <c r="A69" s="209" t="s">
        <v>355</v>
      </c>
      <c r="B69" s="209" t="s">
        <v>45</v>
      </c>
      <c r="C69" s="209" t="s">
        <v>68</v>
      </c>
      <c r="D69" s="209" t="s">
        <v>314</v>
      </c>
      <c r="E69" s="209" t="s">
        <v>1223</v>
      </c>
      <c r="F69" s="15">
        <v>46231.631620370368</v>
      </c>
      <c r="G69" s="209" t="s">
        <v>420</v>
      </c>
      <c r="H69" s="209">
        <v>1</v>
      </c>
      <c r="I69" s="209" t="s">
        <v>1224</v>
      </c>
      <c r="J69" s="15">
        <v>46231.706250000003</v>
      </c>
      <c r="K69" s="15">
        <v>46233.416666666664</v>
      </c>
      <c r="L69" s="15"/>
      <c r="M69" s="209">
        <v>1</v>
      </c>
      <c r="N69" s="209"/>
      <c r="O69" s="209" t="s">
        <v>204</v>
      </c>
      <c r="P69" s="209" t="s">
        <v>630</v>
      </c>
      <c r="Q69" s="209"/>
      <c r="R69" s="209"/>
      <c r="S69" s="209" t="s">
        <v>365</v>
      </c>
      <c r="T69" s="209" t="s">
        <v>382</v>
      </c>
      <c r="U69" s="209" t="s">
        <v>242</v>
      </c>
      <c r="V69" s="209" t="s">
        <v>355</v>
      </c>
      <c r="W69" s="209" t="s">
        <v>382</v>
      </c>
      <c r="X69" s="209" t="s">
        <v>242</v>
      </c>
      <c r="Y69" s="209"/>
      <c r="Z69" s="209"/>
      <c r="AA69" s="209" t="s">
        <v>67</v>
      </c>
      <c r="AB69" s="209" t="s">
        <v>365</v>
      </c>
      <c r="AC69" s="209">
        <v>2200</v>
      </c>
      <c r="AD69" s="209" t="s">
        <v>220</v>
      </c>
      <c r="AE69" s="209">
        <v>1</v>
      </c>
      <c r="AF69" s="209"/>
    </row>
    <row r="70" spans="1:32" x14ac:dyDescent="0.3">
      <c r="A70" s="209" t="s">
        <v>355</v>
      </c>
      <c r="B70" s="209" t="s">
        <v>48</v>
      </c>
      <c r="C70" s="209" t="s">
        <v>68</v>
      </c>
      <c r="D70" s="209" t="s">
        <v>314</v>
      </c>
      <c r="E70" s="209" t="s">
        <v>1134</v>
      </c>
      <c r="F70" s="15">
        <v>46245.434259259258</v>
      </c>
      <c r="G70" s="209" t="s">
        <v>420</v>
      </c>
      <c r="H70" s="209">
        <v>3</v>
      </c>
      <c r="I70" s="209" t="s">
        <v>1136</v>
      </c>
      <c r="J70" s="15">
        <v>46246.470138888886</v>
      </c>
      <c r="K70" s="15">
        <v>46247.425694444442</v>
      </c>
      <c r="L70" s="15"/>
      <c r="M70" s="209">
        <v>3</v>
      </c>
      <c r="N70" s="209"/>
      <c r="O70" s="209" t="s">
        <v>204</v>
      </c>
      <c r="P70" s="209" t="s">
        <v>631</v>
      </c>
      <c r="Q70" s="209"/>
      <c r="R70" s="209"/>
      <c r="S70" s="209" t="s">
        <v>365</v>
      </c>
      <c r="T70" s="209" t="s">
        <v>382</v>
      </c>
      <c r="U70" s="209" t="s">
        <v>242</v>
      </c>
      <c r="V70" s="209" t="s">
        <v>355</v>
      </c>
      <c r="W70" s="209" t="s">
        <v>382</v>
      </c>
      <c r="X70" s="209" t="s">
        <v>242</v>
      </c>
      <c r="Y70" s="209">
        <v>0</v>
      </c>
      <c r="Z70" s="209"/>
      <c r="AA70" s="209" t="s">
        <v>90</v>
      </c>
      <c r="AB70" s="209" t="s">
        <v>365</v>
      </c>
      <c r="AC70" s="209">
        <v>2200</v>
      </c>
      <c r="AD70" s="209" t="s">
        <v>220</v>
      </c>
      <c r="AE70" s="209">
        <v>1</v>
      </c>
      <c r="AF70" s="209">
        <v>1</v>
      </c>
    </row>
    <row r="71" spans="1:32" x14ac:dyDescent="0.3">
      <c r="A71" s="209" t="s">
        <v>355</v>
      </c>
      <c r="B71" s="209" t="s">
        <v>48</v>
      </c>
      <c r="C71" s="209" t="s">
        <v>68</v>
      </c>
      <c r="D71" s="209" t="s">
        <v>314</v>
      </c>
      <c r="E71" s="209" t="s">
        <v>1134</v>
      </c>
      <c r="F71" s="15">
        <v>46245.434259259258</v>
      </c>
      <c r="G71" s="209" t="s">
        <v>420</v>
      </c>
      <c r="H71" s="209">
        <v>1</v>
      </c>
      <c r="I71" s="209" t="s">
        <v>1135</v>
      </c>
      <c r="J71" s="15">
        <v>46252.685416666667</v>
      </c>
      <c r="K71" s="15">
        <v>46254.503472222219</v>
      </c>
      <c r="L71" s="15"/>
      <c r="M71" s="209">
        <v>1</v>
      </c>
      <c r="N71" s="209"/>
      <c r="O71" s="209" t="s">
        <v>204</v>
      </c>
      <c r="P71" s="209" t="s">
        <v>630</v>
      </c>
      <c r="Q71" s="209"/>
      <c r="R71" s="209"/>
      <c r="S71" s="209" t="s">
        <v>365</v>
      </c>
      <c r="T71" s="209" t="s">
        <v>382</v>
      </c>
      <c r="U71" s="209" t="s">
        <v>242</v>
      </c>
      <c r="V71" s="209" t="s">
        <v>355</v>
      </c>
      <c r="W71" s="209" t="s">
        <v>382</v>
      </c>
      <c r="X71" s="209" t="s">
        <v>242</v>
      </c>
      <c r="Y71" s="209">
        <v>0</v>
      </c>
      <c r="Z71" s="209"/>
      <c r="AA71" s="209" t="s">
        <v>90</v>
      </c>
      <c r="AB71" s="209" t="s">
        <v>365</v>
      </c>
      <c r="AC71" s="209">
        <v>2200</v>
      </c>
      <c r="AD71" s="209" t="s">
        <v>220</v>
      </c>
      <c r="AE71" s="209">
        <v>1</v>
      </c>
      <c r="AF71" s="209">
        <v>1</v>
      </c>
    </row>
    <row r="72" spans="1:32" x14ac:dyDescent="0.3">
      <c r="A72" s="209" t="s">
        <v>355</v>
      </c>
      <c r="B72" s="209" t="s">
        <v>48</v>
      </c>
      <c r="C72" s="209" t="s">
        <v>68</v>
      </c>
      <c r="D72" s="209" t="s">
        <v>314</v>
      </c>
      <c r="E72" s="209" t="s">
        <v>1187</v>
      </c>
      <c r="F72" s="15">
        <v>46213.750648148147</v>
      </c>
      <c r="G72" s="209" t="s">
        <v>420</v>
      </c>
      <c r="H72" s="209">
        <v>5</v>
      </c>
      <c r="I72" s="209" t="s">
        <v>1188</v>
      </c>
      <c r="J72" s="15">
        <v>46230.428946759261</v>
      </c>
      <c r="K72" s="15">
        <v>46231.397222222222</v>
      </c>
      <c r="L72" s="15"/>
      <c r="M72" s="209">
        <v>5</v>
      </c>
      <c r="N72" s="209"/>
      <c r="O72" s="209" t="s">
        <v>204</v>
      </c>
      <c r="P72" s="209" t="s">
        <v>631</v>
      </c>
      <c r="Q72" s="209"/>
      <c r="R72" s="209"/>
      <c r="S72" s="209" t="s">
        <v>365</v>
      </c>
      <c r="T72" s="209" t="s">
        <v>382</v>
      </c>
      <c r="U72" s="209" t="s">
        <v>242</v>
      </c>
      <c r="V72" s="209" t="s">
        <v>355</v>
      </c>
      <c r="W72" s="209" t="s">
        <v>382</v>
      </c>
      <c r="X72" s="209" t="s">
        <v>242</v>
      </c>
      <c r="Y72" s="209">
        <v>0</v>
      </c>
      <c r="Z72" s="209"/>
      <c r="AA72" s="209" t="s">
        <v>90</v>
      </c>
      <c r="AB72" s="209" t="s">
        <v>365</v>
      </c>
      <c r="AC72" s="209">
        <v>2200</v>
      </c>
      <c r="AD72" s="209" t="s">
        <v>220</v>
      </c>
      <c r="AE72" s="209">
        <v>1</v>
      </c>
      <c r="AF72" s="209">
        <v>1</v>
      </c>
    </row>
    <row r="73" spans="1:32" x14ac:dyDescent="0.3">
      <c r="A73" s="209" t="s">
        <v>355</v>
      </c>
      <c r="B73" s="209" t="s">
        <v>45</v>
      </c>
      <c r="C73" s="209" t="s">
        <v>68</v>
      </c>
      <c r="D73" s="209" t="s">
        <v>314</v>
      </c>
      <c r="E73" s="209" t="s">
        <v>1110</v>
      </c>
      <c r="F73" s="15">
        <v>46251.387743055559</v>
      </c>
      <c r="G73" s="209" t="s">
        <v>422</v>
      </c>
      <c r="H73" s="209">
        <v>15</v>
      </c>
      <c r="I73" s="209" t="s">
        <v>1111</v>
      </c>
      <c r="J73" s="15">
        <v>46251.49722222222</v>
      </c>
      <c r="K73" s="15">
        <v>46252.638888888891</v>
      </c>
      <c r="L73" s="15"/>
      <c r="M73" s="209">
        <v>15</v>
      </c>
      <c r="N73" s="209"/>
      <c r="O73" s="209" t="s">
        <v>204</v>
      </c>
      <c r="P73" s="209" t="s">
        <v>630</v>
      </c>
      <c r="Q73" s="209"/>
      <c r="R73" s="209"/>
      <c r="S73" s="209" t="s">
        <v>366</v>
      </c>
      <c r="T73" s="209" t="s">
        <v>382</v>
      </c>
      <c r="U73" s="209" t="s">
        <v>242</v>
      </c>
      <c r="V73" s="209" t="s">
        <v>355</v>
      </c>
      <c r="W73" s="209" t="s">
        <v>382</v>
      </c>
      <c r="X73" s="209" t="s">
        <v>242</v>
      </c>
      <c r="Y73" s="209">
        <v>0</v>
      </c>
      <c r="Z73" s="209"/>
      <c r="AA73" s="209" t="s">
        <v>67</v>
      </c>
      <c r="AB73" s="209" t="s">
        <v>366</v>
      </c>
      <c r="AC73" s="209">
        <v>109</v>
      </c>
      <c r="AD73" s="209" t="s">
        <v>220</v>
      </c>
      <c r="AE73" s="209">
        <v>1.5</v>
      </c>
      <c r="AF73" s="209">
        <v>1</v>
      </c>
    </row>
    <row r="74" spans="1:32" x14ac:dyDescent="0.3">
      <c r="A74" s="209" t="s">
        <v>355</v>
      </c>
      <c r="B74" s="209" t="s">
        <v>45</v>
      </c>
      <c r="C74" s="209" t="s">
        <v>68</v>
      </c>
      <c r="D74" s="209" t="s">
        <v>314</v>
      </c>
      <c r="E74" s="209" t="s">
        <v>1169</v>
      </c>
      <c r="F74" s="15">
        <v>46230.391215277778</v>
      </c>
      <c r="G74" s="209" t="s">
        <v>422</v>
      </c>
      <c r="H74" s="209">
        <v>15</v>
      </c>
      <c r="I74" s="209" t="s">
        <v>1170</v>
      </c>
      <c r="J74" s="15">
        <v>46230.46465277778</v>
      </c>
      <c r="K74" s="15">
        <v>46231.458333333336</v>
      </c>
      <c r="L74" s="15"/>
      <c r="M74" s="209">
        <v>15</v>
      </c>
      <c r="N74" s="209"/>
      <c r="O74" s="209" t="s">
        <v>204</v>
      </c>
      <c r="P74" s="209" t="s">
        <v>631</v>
      </c>
      <c r="Q74" s="209"/>
      <c r="R74" s="209"/>
      <c r="S74" s="209" t="s">
        <v>366</v>
      </c>
      <c r="T74" s="209" t="s">
        <v>382</v>
      </c>
      <c r="U74" s="209" t="s">
        <v>242</v>
      </c>
      <c r="V74" s="209" t="s">
        <v>355</v>
      </c>
      <c r="W74" s="209" t="s">
        <v>382</v>
      </c>
      <c r="X74" s="209" t="s">
        <v>242</v>
      </c>
      <c r="Y74" s="209">
        <v>0</v>
      </c>
      <c r="Z74" s="209"/>
      <c r="AA74" s="209" t="s">
        <v>67</v>
      </c>
      <c r="AB74" s="209" t="s">
        <v>366</v>
      </c>
      <c r="AC74" s="209">
        <v>109</v>
      </c>
      <c r="AD74" s="209" t="s">
        <v>220</v>
      </c>
      <c r="AE74" s="209">
        <v>1.5</v>
      </c>
      <c r="AF74" s="209">
        <v>1</v>
      </c>
    </row>
    <row r="75" spans="1:32" x14ac:dyDescent="0.3">
      <c r="A75" s="209" t="s">
        <v>355</v>
      </c>
      <c r="B75" s="209" t="s">
        <v>45</v>
      </c>
      <c r="C75" s="209" t="s">
        <v>68</v>
      </c>
      <c r="D75" s="209" t="s">
        <v>314</v>
      </c>
      <c r="E75" s="209" t="s">
        <v>1227</v>
      </c>
      <c r="F75" s="15">
        <v>46230.398877314816</v>
      </c>
      <c r="G75" s="209" t="s">
        <v>422</v>
      </c>
      <c r="H75" s="209">
        <v>10</v>
      </c>
      <c r="I75" s="209" t="s">
        <v>1228</v>
      </c>
      <c r="J75" s="15">
        <v>46230.632638888892</v>
      </c>
      <c r="K75" s="15">
        <v>46232.696527777778</v>
      </c>
      <c r="L75" s="15"/>
      <c r="M75" s="209">
        <v>10</v>
      </c>
      <c r="N75" s="209"/>
      <c r="O75" s="209" t="s">
        <v>204</v>
      </c>
      <c r="P75" s="209" t="s">
        <v>630</v>
      </c>
      <c r="Q75" s="209"/>
      <c r="R75" s="209"/>
      <c r="S75" s="209" t="s">
        <v>366</v>
      </c>
      <c r="T75" s="209" t="s">
        <v>382</v>
      </c>
      <c r="U75" s="209" t="s">
        <v>242</v>
      </c>
      <c r="V75" s="209" t="s">
        <v>355</v>
      </c>
      <c r="W75" s="209" t="s">
        <v>382</v>
      </c>
      <c r="X75" s="209" t="s">
        <v>242</v>
      </c>
      <c r="Y75" s="209"/>
      <c r="Z75" s="209"/>
      <c r="AA75" s="209" t="s">
        <v>67</v>
      </c>
      <c r="AB75" s="209" t="s">
        <v>366</v>
      </c>
      <c r="AC75" s="209">
        <v>109</v>
      </c>
      <c r="AD75" s="209" t="s">
        <v>220</v>
      </c>
      <c r="AE75" s="209">
        <v>1</v>
      </c>
      <c r="AF75" s="209">
        <v>1</v>
      </c>
    </row>
    <row r="76" spans="1:32" x14ac:dyDescent="0.3">
      <c r="A76" s="209" t="s">
        <v>355</v>
      </c>
      <c r="B76" s="209" t="s">
        <v>48</v>
      </c>
      <c r="C76" s="209" t="s">
        <v>68</v>
      </c>
      <c r="D76" s="209" t="s">
        <v>314</v>
      </c>
      <c r="E76" s="209" t="s">
        <v>1148</v>
      </c>
      <c r="F76" s="15">
        <v>46252.576365740744</v>
      </c>
      <c r="G76" s="209" t="s">
        <v>1047</v>
      </c>
      <c r="H76" s="209">
        <v>25</v>
      </c>
      <c r="I76" s="209" t="s">
        <v>1149</v>
      </c>
      <c r="J76" s="15">
        <v>46253.647222222222</v>
      </c>
      <c r="K76" s="15">
        <v>46255.477083333331</v>
      </c>
      <c r="L76" s="15"/>
      <c r="M76" s="209">
        <v>25</v>
      </c>
      <c r="N76" s="209"/>
      <c r="O76" s="209" t="s">
        <v>204</v>
      </c>
      <c r="P76" s="209" t="s">
        <v>630</v>
      </c>
      <c r="Q76" s="209"/>
      <c r="R76" s="209"/>
      <c r="S76" s="209" t="s">
        <v>366</v>
      </c>
      <c r="T76" s="209" t="s">
        <v>382</v>
      </c>
      <c r="U76" s="209" t="s">
        <v>242</v>
      </c>
      <c r="V76" s="209" t="s">
        <v>355</v>
      </c>
      <c r="W76" s="209" t="s">
        <v>382</v>
      </c>
      <c r="X76" s="209" t="s">
        <v>242</v>
      </c>
      <c r="Y76" s="209">
        <v>0</v>
      </c>
      <c r="Z76" s="209"/>
      <c r="AA76" s="209" t="s">
        <v>90</v>
      </c>
      <c r="AB76" s="209" t="s">
        <v>366</v>
      </c>
      <c r="AC76" s="209">
        <v>109</v>
      </c>
      <c r="AD76" s="209" t="s">
        <v>220</v>
      </c>
      <c r="AE76" s="209">
        <v>2.5</v>
      </c>
      <c r="AF76" s="209">
        <v>1</v>
      </c>
    </row>
    <row r="77" spans="1:32" x14ac:dyDescent="0.3">
      <c r="A77" s="209" t="s">
        <v>355</v>
      </c>
      <c r="B77" s="209" t="s">
        <v>48</v>
      </c>
      <c r="C77" s="209" t="s">
        <v>68</v>
      </c>
      <c r="D77" s="209" t="s">
        <v>314</v>
      </c>
      <c r="E77" s="209" t="s">
        <v>1150</v>
      </c>
      <c r="F77" s="15">
        <v>46252.581203703703</v>
      </c>
      <c r="G77" s="209" t="s">
        <v>1047</v>
      </c>
      <c r="H77" s="209">
        <v>15</v>
      </c>
      <c r="I77" s="209" t="s">
        <v>1151</v>
      </c>
      <c r="J77" s="15">
        <v>46254.392361111109</v>
      </c>
      <c r="K77" s="15">
        <v>46255.477083333331</v>
      </c>
      <c r="L77" s="15"/>
      <c r="M77" s="209">
        <v>15</v>
      </c>
      <c r="N77" s="209"/>
      <c r="O77" s="209" t="s">
        <v>204</v>
      </c>
      <c r="P77" s="209" t="s">
        <v>630</v>
      </c>
      <c r="Q77" s="209"/>
      <c r="R77" s="209"/>
      <c r="S77" s="209" t="s">
        <v>366</v>
      </c>
      <c r="T77" s="209" t="s">
        <v>382</v>
      </c>
      <c r="U77" s="209" t="s">
        <v>242</v>
      </c>
      <c r="V77" s="209" t="s">
        <v>355</v>
      </c>
      <c r="W77" s="209" t="s">
        <v>382</v>
      </c>
      <c r="X77" s="209" t="s">
        <v>242</v>
      </c>
      <c r="Y77" s="209">
        <v>0</v>
      </c>
      <c r="Z77" s="209"/>
      <c r="AA77" s="209" t="s">
        <v>90</v>
      </c>
      <c r="AB77" s="209" t="s">
        <v>366</v>
      </c>
      <c r="AC77" s="209">
        <v>109</v>
      </c>
      <c r="AD77" s="209" t="s">
        <v>220</v>
      </c>
      <c r="AE77" s="209">
        <v>1.5</v>
      </c>
      <c r="AF77" s="209"/>
    </row>
    <row r="78" spans="1:32" x14ac:dyDescent="0.3">
      <c r="A78" s="209" t="s">
        <v>355</v>
      </c>
      <c r="B78" s="209" t="s">
        <v>48</v>
      </c>
      <c r="C78" s="209" t="s">
        <v>68</v>
      </c>
      <c r="D78" s="209" t="s">
        <v>314</v>
      </c>
      <c r="E78" s="209" t="s">
        <v>1176</v>
      </c>
      <c r="F78" s="15">
        <v>46231.625231481485</v>
      </c>
      <c r="G78" s="209" t="s">
        <v>1177</v>
      </c>
      <c r="H78" s="209">
        <v>10</v>
      </c>
      <c r="I78" s="209" t="s">
        <v>1178</v>
      </c>
      <c r="J78" s="15">
        <v>46234.652581018519</v>
      </c>
      <c r="K78" s="15">
        <v>46238.509722222225</v>
      </c>
      <c r="L78" s="15"/>
      <c r="M78" s="209">
        <v>10</v>
      </c>
      <c r="N78" s="209"/>
      <c r="O78" s="209" t="s">
        <v>204</v>
      </c>
      <c r="P78" s="209" t="s">
        <v>630</v>
      </c>
      <c r="Q78" s="209"/>
      <c r="R78" s="209"/>
      <c r="S78" s="209" t="s">
        <v>366</v>
      </c>
      <c r="T78" s="209" t="s">
        <v>382</v>
      </c>
      <c r="U78" s="209" t="s">
        <v>242</v>
      </c>
      <c r="V78" s="209" t="s">
        <v>355</v>
      </c>
      <c r="W78" s="209" t="s">
        <v>382</v>
      </c>
      <c r="X78" s="209" t="s">
        <v>242</v>
      </c>
      <c r="Y78" s="209">
        <v>0</v>
      </c>
      <c r="Z78" s="209"/>
      <c r="AA78" s="209" t="s">
        <v>90</v>
      </c>
      <c r="AB78" s="209" t="s">
        <v>366</v>
      </c>
      <c r="AC78" s="209">
        <v>109</v>
      </c>
      <c r="AD78" s="209" t="s">
        <v>220</v>
      </c>
      <c r="AE78" s="209">
        <v>1</v>
      </c>
      <c r="AF78" s="209">
        <v>1</v>
      </c>
    </row>
    <row r="79" spans="1:32" x14ac:dyDescent="0.3">
      <c r="A79" s="209" t="s">
        <v>355</v>
      </c>
      <c r="B79" s="209" t="s">
        <v>48</v>
      </c>
      <c r="C79" s="209" t="s">
        <v>68</v>
      </c>
      <c r="D79" s="209" t="s">
        <v>314</v>
      </c>
      <c r="E79" s="209" t="s">
        <v>1171</v>
      </c>
      <c r="F79" s="15">
        <v>46227.725787037038</v>
      </c>
      <c r="G79" s="209" t="s">
        <v>422</v>
      </c>
      <c r="H79" s="209">
        <v>16</v>
      </c>
      <c r="I79" s="209" t="s">
        <v>1172</v>
      </c>
      <c r="J79" s="15">
        <v>46232.603437500002</v>
      </c>
      <c r="K79" s="15">
        <v>46234.413194444445</v>
      </c>
      <c r="L79" s="15"/>
      <c r="M79" s="209">
        <v>16</v>
      </c>
      <c r="N79" s="209"/>
      <c r="O79" s="209" t="s">
        <v>204</v>
      </c>
      <c r="P79" s="209" t="s">
        <v>630</v>
      </c>
      <c r="Q79" s="209"/>
      <c r="R79" s="209"/>
      <c r="S79" s="209" t="s">
        <v>366</v>
      </c>
      <c r="T79" s="209" t="s">
        <v>382</v>
      </c>
      <c r="U79" s="209" t="s">
        <v>242</v>
      </c>
      <c r="V79" s="209" t="s">
        <v>355</v>
      </c>
      <c r="W79" s="209" t="s">
        <v>382</v>
      </c>
      <c r="X79" s="209" t="s">
        <v>242</v>
      </c>
      <c r="Y79" s="209">
        <v>0</v>
      </c>
      <c r="Z79" s="209"/>
      <c r="AA79" s="209" t="s">
        <v>90</v>
      </c>
      <c r="AB79" s="209" t="s">
        <v>366</v>
      </c>
      <c r="AC79" s="209">
        <v>109</v>
      </c>
      <c r="AD79" s="209" t="s">
        <v>220</v>
      </c>
      <c r="AE79" s="209">
        <v>1.6</v>
      </c>
      <c r="AF79" s="209">
        <v>1</v>
      </c>
    </row>
    <row r="80" spans="1:32" x14ac:dyDescent="0.3">
      <c r="A80" s="209" t="s">
        <v>355</v>
      </c>
      <c r="B80" s="209" t="s">
        <v>45</v>
      </c>
      <c r="C80" s="209" t="s">
        <v>68</v>
      </c>
      <c r="D80" s="209" t="s">
        <v>314</v>
      </c>
      <c r="E80" s="209" t="s">
        <v>1106</v>
      </c>
      <c r="F80" s="15">
        <v>46245.50304398148</v>
      </c>
      <c r="G80" s="209" t="s">
        <v>433</v>
      </c>
      <c r="H80" s="209">
        <v>5</v>
      </c>
      <c r="I80" s="209" t="s">
        <v>1107</v>
      </c>
      <c r="J80" s="15">
        <v>46245.540277777778</v>
      </c>
      <c r="K80" s="15">
        <v>46247.46875</v>
      </c>
      <c r="L80" s="15"/>
      <c r="M80" s="209">
        <v>5</v>
      </c>
      <c r="N80" s="209"/>
      <c r="O80" s="209" t="s">
        <v>204</v>
      </c>
      <c r="P80" s="209" t="s">
        <v>630</v>
      </c>
      <c r="Q80" s="209"/>
      <c r="R80" s="209"/>
      <c r="S80" s="209" t="s">
        <v>533</v>
      </c>
      <c r="T80" s="209" t="s">
        <v>382</v>
      </c>
      <c r="U80" s="209" t="s">
        <v>242</v>
      </c>
      <c r="V80" s="209" t="s">
        <v>355</v>
      </c>
      <c r="W80" s="209" t="s">
        <v>382</v>
      </c>
      <c r="X80" s="209" t="s">
        <v>242</v>
      </c>
      <c r="Y80" s="209"/>
      <c r="Z80" s="209"/>
      <c r="AA80" s="209" t="s">
        <v>67</v>
      </c>
      <c r="AB80" s="209" t="s">
        <v>533</v>
      </c>
      <c r="AC80" s="209">
        <v>288</v>
      </c>
      <c r="AD80" s="209" t="s">
        <v>220</v>
      </c>
      <c r="AE80" s="209">
        <v>1</v>
      </c>
      <c r="AF80" s="209">
        <v>1</v>
      </c>
    </row>
    <row r="81" spans="1:32" x14ac:dyDescent="0.3">
      <c r="A81" s="209" t="s">
        <v>355</v>
      </c>
      <c r="B81" s="209" t="s">
        <v>45</v>
      </c>
      <c r="C81" s="209" t="s">
        <v>68</v>
      </c>
      <c r="D81" s="209" t="s">
        <v>314</v>
      </c>
      <c r="E81" s="209" t="s">
        <v>1108</v>
      </c>
      <c r="F81" s="15">
        <v>46245.502650462964</v>
      </c>
      <c r="G81" s="209" t="s">
        <v>433</v>
      </c>
      <c r="H81" s="209">
        <v>11</v>
      </c>
      <c r="I81" s="209" t="s">
        <v>1109</v>
      </c>
      <c r="J81" s="15">
        <v>46245.53125</v>
      </c>
      <c r="K81" s="15">
        <v>46247.46875</v>
      </c>
      <c r="L81" s="15"/>
      <c r="M81" s="209">
        <v>11</v>
      </c>
      <c r="N81" s="209"/>
      <c r="O81" s="209" t="s">
        <v>204</v>
      </c>
      <c r="P81" s="209" t="s">
        <v>630</v>
      </c>
      <c r="Q81" s="209"/>
      <c r="R81" s="209"/>
      <c r="S81" s="209" t="s">
        <v>533</v>
      </c>
      <c r="T81" s="209" t="s">
        <v>382</v>
      </c>
      <c r="U81" s="209" t="s">
        <v>242</v>
      </c>
      <c r="V81" s="209" t="s">
        <v>355</v>
      </c>
      <c r="W81" s="209" t="s">
        <v>382</v>
      </c>
      <c r="X81" s="209" t="s">
        <v>242</v>
      </c>
      <c r="Y81" s="209"/>
      <c r="Z81" s="209"/>
      <c r="AA81" s="209" t="s">
        <v>67</v>
      </c>
      <c r="AB81" s="209" t="s">
        <v>533</v>
      </c>
      <c r="AC81" s="209">
        <v>288</v>
      </c>
      <c r="AD81" s="209" t="s">
        <v>220</v>
      </c>
      <c r="AE81" s="209">
        <v>1.1000000000000001</v>
      </c>
      <c r="AF81" s="209"/>
    </row>
    <row r="82" spans="1:32" x14ac:dyDescent="0.3">
      <c r="A82" s="209" t="s">
        <v>355</v>
      </c>
      <c r="B82" s="209" t="s">
        <v>48</v>
      </c>
      <c r="C82" s="209" t="s">
        <v>68</v>
      </c>
      <c r="D82" s="209" t="s">
        <v>314</v>
      </c>
      <c r="E82" s="209" t="s">
        <v>1152</v>
      </c>
      <c r="F82" s="15">
        <v>46252.486481481479</v>
      </c>
      <c r="G82" s="209" t="s">
        <v>433</v>
      </c>
      <c r="H82" s="209">
        <v>5</v>
      </c>
      <c r="I82" s="209" t="s">
        <v>1153</v>
      </c>
      <c r="J82" s="15">
        <v>46253.540277777778</v>
      </c>
      <c r="K82" s="15">
        <v>46254.458333333336</v>
      </c>
      <c r="L82" s="15"/>
      <c r="M82" s="209">
        <v>5</v>
      </c>
      <c r="N82" s="209"/>
      <c r="O82" s="209" t="s">
        <v>204</v>
      </c>
      <c r="P82" s="209" t="s">
        <v>631</v>
      </c>
      <c r="Q82" s="209"/>
      <c r="R82" s="209"/>
      <c r="S82" s="209" t="s">
        <v>533</v>
      </c>
      <c r="T82" s="209" t="s">
        <v>382</v>
      </c>
      <c r="U82" s="209" t="s">
        <v>242</v>
      </c>
      <c r="V82" s="209" t="s">
        <v>355</v>
      </c>
      <c r="W82" s="209" t="s">
        <v>382</v>
      </c>
      <c r="X82" s="209" t="s">
        <v>242</v>
      </c>
      <c r="Y82" s="209"/>
      <c r="Z82" s="209"/>
      <c r="AA82" s="209" t="s">
        <v>90</v>
      </c>
      <c r="AB82" s="209" t="s">
        <v>533</v>
      </c>
      <c r="AC82" s="209">
        <v>288</v>
      </c>
      <c r="AD82" s="209" t="s">
        <v>220</v>
      </c>
      <c r="AE82" s="209">
        <v>1</v>
      </c>
      <c r="AF82" s="209">
        <v>1</v>
      </c>
    </row>
    <row r="83" spans="1:32" x14ac:dyDescent="0.3">
      <c r="A83" s="209" t="s">
        <v>355</v>
      </c>
      <c r="B83" s="209" t="s">
        <v>48</v>
      </c>
      <c r="C83" s="209" t="s">
        <v>68</v>
      </c>
      <c r="D83" s="209" t="s">
        <v>314</v>
      </c>
      <c r="E83" s="209" t="s">
        <v>1214</v>
      </c>
      <c r="F83" s="15">
        <v>46231.743472222224</v>
      </c>
      <c r="G83" s="209" t="s">
        <v>420</v>
      </c>
      <c r="H83" s="209">
        <v>1</v>
      </c>
      <c r="I83" s="209" t="s">
        <v>1215</v>
      </c>
      <c r="J83" s="15">
        <v>46239.520138888889</v>
      </c>
      <c r="K83" s="15">
        <v>46240.513194444444</v>
      </c>
      <c r="L83" s="15"/>
      <c r="M83" s="209">
        <v>1</v>
      </c>
      <c r="N83" s="209"/>
      <c r="O83" s="209" t="s">
        <v>204</v>
      </c>
      <c r="P83" s="209" t="s">
        <v>630</v>
      </c>
      <c r="Q83" s="209"/>
      <c r="R83" s="209"/>
      <c r="S83" s="209" t="s">
        <v>365</v>
      </c>
      <c r="T83" s="209" t="s">
        <v>382</v>
      </c>
      <c r="U83" s="209" t="s">
        <v>242</v>
      </c>
      <c r="V83" s="209" t="s">
        <v>355</v>
      </c>
      <c r="W83" s="209" t="s">
        <v>382</v>
      </c>
      <c r="X83" s="209" t="s">
        <v>242</v>
      </c>
      <c r="Y83" s="209">
        <v>0</v>
      </c>
      <c r="Z83" s="209"/>
      <c r="AA83" s="209" t="s">
        <v>90</v>
      </c>
      <c r="AB83" s="209" t="s">
        <v>365</v>
      </c>
      <c r="AC83" s="209">
        <v>2200</v>
      </c>
      <c r="AD83" s="209" t="s">
        <v>220</v>
      </c>
      <c r="AE83" s="209">
        <v>1</v>
      </c>
      <c r="AF83" s="209">
        <v>1</v>
      </c>
    </row>
    <row r="84" spans="1:32" x14ac:dyDescent="0.3">
      <c r="A84" s="209" t="s">
        <v>355</v>
      </c>
      <c r="B84" s="209" t="s">
        <v>48</v>
      </c>
      <c r="C84" s="209" t="s">
        <v>68</v>
      </c>
      <c r="D84" s="209" t="s">
        <v>314</v>
      </c>
      <c r="E84" s="209" t="s">
        <v>1225</v>
      </c>
      <c r="F84" s="15">
        <v>46231.307928240742</v>
      </c>
      <c r="G84" s="209" t="s">
        <v>419</v>
      </c>
      <c r="H84" s="209">
        <v>1</v>
      </c>
      <c r="I84" s="209" t="s">
        <v>1226</v>
      </c>
      <c r="J84" s="15">
        <v>46231.367361111108</v>
      </c>
      <c r="K84" s="15">
        <v>46232.486111111109</v>
      </c>
      <c r="L84" s="15"/>
      <c r="M84" s="209">
        <v>1</v>
      </c>
      <c r="N84" s="209"/>
      <c r="O84" s="209" t="s">
        <v>204</v>
      </c>
      <c r="P84" s="209" t="s">
        <v>630</v>
      </c>
      <c r="Q84" s="209"/>
      <c r="R84" s="209"/>
      <c r="S84" s="209" t="s">
        <v>367</v>
      </c>
      <c r="T84" s="209" t="s">
        <v>382</v>
      </c>
      <c r="U84" s="209" t="s">
        <v>242</v>
      </c>
      <c r="V84" s="209" t="s">
        <v>355</v>
      </c>
      <c r="W84" s="209" t="s">
        <v>382</v>
      </c>
      <c r="X84" s="209" t="s">
        <v>242</v>
      </c>
      <c r="Y84" s="209">
        <v>0</v>
      </c>
      <c r="Z84" s="209"/>
      <c r="AA84" s="209" t="s">
        <v>90</v>
      </c>
      <c r="AB84" s="209" t="s">
        <v>367</v>
      </c>
      <c r="AC84" s="209">
        <v>101</v>
      </c>
      <c r="AD84" s="209" t="s">
        <v>220</v>
      </c>
      <c r="AE84" s="209">
        <v>1</v>
      </c>
      <c r="AF84" s="209">
        <v>1</v>
      </c>
    </row>
    <row r="85" spans="1:32" x14ac:dyDescent="0.3">
      <c r="A85" s="209" t="s">
        <v>355</v>
      </c>
      <c r="B85" s="209" t="s">
        <v>48</v>
      </c>
      <c r="C85" s="209" t="s">
        <v>68</v>
      </c>
      <c r="D85" s="209" t="s">
        <v>314</v>
      </c>
      <c r="E85" s="209" t="s">
        <v>1229</v>
      </c>
      <c r="F85" s="15">
        <v>46227.576932870368</v>
      </c>
      <c r="G85" s="209" t="s">
        <v>420</v>
      </c>
      <c r="H85" s="209">
        <v>1</v>
      </c>
      <c r="I85" s="209" t="s">
        <v>1230</v>
      </c>
      <c r="J85" s="15">
        <v>46233.393819444442</v>
      </c>
      <c r="K85" s="15">
        <v>46234.439583333333</v>
      </c>
      <c r="L85" s="15"/>
      <c r="M85" s="209">
        <v>1</v>
      </c>
      <c r="N85" s="209"/>
      <c r="O85" s="209" t="s">
        <v>204</v>
      </c>
      <c r="P85" s="209" t="s">
        <v>630</v>
      </c>
      <c r="Q85" s="209"/>
      <c r="R85" s="209"/>
      <c r="S85" s="209" t="s">
        <v>364</v>
      </c>
      <c r="T85" s="209" t="s">
        <v>382</v>
      </c>
      <c r="U85" s="209" t="s">
        <v>242</v>
      </c>
      <c r="V85" s="209" t="s">
        <v>355</v>
      </c>
      <c r="W85" s="209" t="s">
        <v>382</v>
      </c>
      <c r="X85" s="209" t="s">
        <v>242</v>
      </c>
      <c r="Y85" s="209">
        <v>0</v>
      </c>
      <c r="Z85" s="209"/>
      <c r="AA85" s="209" t="s">
        <v>90</v>
      </c>
      <c r="AB85" s="209" t="s">
        <v>364</v>
      </c>
      <c r="AC85" s="209">
        <v>50</v>
      </c>
      <c r="AD85" s="209" t="s">
        <v>220</v>
      </c>
      <c r="AE85" s="209">
        <v>1</v>
      </c>
      <c r="AF85" s="209">
        <v>1</v>
      </c>
    </row>
    <row r="86" spans="1:32" x14ac:dyDescent="0.3">
      <c r="A86" s="209" t="s">
        <v>355</v>
      </c>
      <c r="B86" s="209" t="s">
        <v>57</v>
      </c>
      <c r="C86" s="209" t="s">
        <v>117</v>
      </c>
      <c r="D86" s="209" t="s">
        <v>314</v>
      </c>
      <c r="E86" s="209" t="s">
        <v>980</v>
      </c>
      <c r="F86" s="15">
        <v>46248.437847222223</v>
      </c>
      <c r="G86" s="209" t="s">
        <v>419</v>
      </c>
      <c r="H86" s="209">
        <v>1</v>
      </c>
      <c r="I86" s="209" t="s">
        <v>981</v>
      </c>
      <c r="J86" s="15">
        <v>46248.662499999999</v>
      </c>
      <c r="K86" s="15">
        <v>46253.628472222219</v>
      </c>
      <c r="L86" s="15"/>
      <c r="M86" s="209">
        <v>1</v>
      </c>
      <c r="N86" s="209"/>
      <c r="O86" s="209" t="s">
        <v>204</v>
      </c>
      <c r="P86" s="209" t="s">
        <v>631</v>
      </c>
      <c r="Q86" s="209"/>
      <c r="R86" s="209"/>
      <c r="S86" s="209" t="s">
        <v>367</v>
      </c>
      <c r="T86" s="209" t="s">
        <v>382</v>
      </c>
      <c r="U86" s="209" t="s">
        <v>242</v>
      </c>
      <c r="V86" s="209" t="s">
        <v>7</v>
      </c>
      <c r="W86" s="209" t="s">
        <v>7</v>
      </c>
      <c r="X86" s="209" t="s">
        <v>7</v>
      </c>
      <c r="Y86" s="209"/>
      <c r="Z86" s="209"/>
      <c r="AA86" s="209" t="s">
        <v>127</v>
      </c>
      <c r="AB86" s="209" t="s">
        <v>367</v>
      </c>
      <c r="AC86" s="209">
        <v>101</v>
      </c>
      <c r="AD86" s="209" t="s">
        <v>236</v>
      </c>
      <c r="AE86" s="209">
        <v>1</v>
      </c>
      <c r="AF86" s="209">
        <v>1</v>
      </c>
    </row>
    <row r="87" spans="1:32" x14ac:dyDescent="0.3">
      <c r="A87" s="209" t="s">
        <v>355</v>
      </c>
      <c r="B87" s="209" t="s">
        <v>282</v>
      </c>
      <c r="C87" s="209" t="s">
        <v>195</v>
      </c>
      <c r="D87" s="209" t="s">
        <v>314</v>
      </c>
      <c r="E87" s="209" t="s">
        <v>980</v>
      </c>
      <c r="F87" s="15">
        <v>46248.437847222223</v>
      </c>
      <c r="G87" s="209" t="s">
        <v>419</v>
      </c>
      <c r="H87" s="209">
        <v>8</v>
      </c>
      <c r="I87" s="209" t="s">
        <v>981</v>
      </c>
      <c r="J87" s="15">
        <v>46248.662499999999</v>
      </c>
      <c r="K87" s="15">
        <v>46253.628472222219</v>
      </c>
      <c r="L87" s="15"/>
      <c r="M87" s="209">
        <v>8</v>
      </c>
      <c r="N87" s="209"/>
      <c r="O87" s="209" t="s">
        <v>204</v>
      </c>
      <c r="P87" s="209" t="s">
        <v>631</v>
      </c>
      <c r="Q87" s="209"/>
      <c r="R87" s="209"/>
      <c r="S87" s="209" t="s">
        <v>367</v>
      </c>
      <c r="T87" s="209" t="s">
        <v>382</v>
      </c>
      <c r="U87" s="209" t="s">
        <v>242</v>
      </c>
      <c r="V87" s="209" t="s">
        <v>7</v>
      </c>
      <c r="W87" s="209" t="s">
        <v>7</v>
      </c>
      <c r="X87" s="209" t="s">
        <v>7</v>
      </c>
      <c r="Y87" s="209"/>
      <c r="Z87" s="209">
        <v>1</v>
      </c>
      <c r="AA87" s="209" t="s">
        <v>122</v>
      </c>
      <c r="AB87" s="209" t="s">
        <v>367</v>
      </c>
      <c r="AC87" s="209">
        <v>101</v>
      </c>
      <c r="AD87" s="209" t="s">
        <v>235</v>
      </c>
      <c r="AE87" s="209">
        <v>8</v>
      </c>
      <c r="AF87" s="209"/>
    </row>
    <row r="88" spans="1:32" x14ac:dyDescent="0.3">
      <c r="A88" s="209" t="s">
        <v>355</v>
      </c>
      <c r="B88" s="209" t="s">
        <v>57</v>
      </c>
      <c r="C88" s="209" t="s">
        <v>117</v>
      </c>
      <c r="D88" s="209" t="s">
        <v>314</v>
      </c>
      <c r="E88" s="209" t="s">
        <v>982</v>
      </c>
      <c r="F88" s="15">
        <v>46239.634884259256</v>
      </c>
      <c r="G88" s="209" t="s">
        <v>419</v>
      </c>
      <c r="H88" s="209">
        <v>1</v>
      </c>
      <c r="I88" s="209" t="s">
        <v>983</v>
      </c>
      <c r="J88" s="15">
        <v>46240.408333333333</v>
      </c>
      <c r="K88" s="15">
        <v>46246.645833333336</v>
      </c>
      <c r="L88" s="15"/>
      <c r="M88" s="209">
        <v>1</v>
      </c>
      <c r="N88" s="209"/>
      <c r="O88" s="209" t="s">
        <v>204</v>
      </c>
      <c r="P88" s="209" t="s">
        <v>631</v>
      </c>
      <c r="Q88" s="209"/>
      <c r="R88" s="209"/>
      <c r="S88" s="209" t="s">
        <v>367</v>
      </c>
      <c r="T88" s="209" t="s">
        <v>382</v>
      </c>
      <c r="U88" s="209" t="s">
        <v>242</v>
      </c>
      <c r="V88" s="209" t="s">
        <v>7</v>
      </c>
      <c r="W88" s="209" t="s">
        <v>7</v>
      </c>
      <c r="X88" s="209" t="s">
        <v>7</v>
      </c>
      <c r="Y88" s="209"/>
      <c r="Z88" s="209"/>
      <c r="AA88" s="209" t="s">
        <v>127</v>
      </c>
      <c r="AB88" s="209" t="s">
        <v>367</v>
      </c>
      <c r="AC88" s="209">
        <v>101</v>
      </c>
      <c r="AD88" s="209" t="s">
        <v>236</v>
      </c>
      <c r="AE88" s="209">
        <v>1</v>
      </c>
      <c r="AF88" s="209">
        <v>35.200000000000003</v>
      </c>
    </row>
    <row r="89" spans="1:32" x14ac:dyDescent="0.3">
      <c r="A89" s="209" t="s">
        <v>355</v>
      </c>
      <c r="B89" s="209" t="s">
        <v>282</v>
      </c>
      <c r="C89" s="209" t="s">
        <v>195</v>
      </c>
      <c r="D89" s="209" t="s">
        <v>314</v>
      </c>
      <c r="E89" s="209" t="s">
        <v>982</v>
      </c>
      <c r="F89" s="15">
        <v>46239.634884259256</v>
      </c>
      <c r="G89" s="209" t="s">
        <v>419</v>
      </c>
      <c r="H89" s="209">
        <v>350</v>
      </c>
      <c r="I89" s="209" t="s">
        <v>983</v>
      </c>
      <c r="J89" s="15">
        <v>46240.408333333333</v>
      </c>
      <c r="K89" s="15">
        <v>46246.645833333336</v>
      </c>
      <c r="L89" s="15"/>
      <c r="M89" s="209">
        <v>350</v>
      </c>
      <c r="N89" s="209"/>
      <c r="O89" s="209" t="s">
        <v>204</v>
      </c>
      <c r="P89" s="209" t="s">
        <v>630</v>
      </c>
      <c r="Q89" s="209"/>
      <c r="R89" s="209"/>
      <c r="S89" s="209" t="s">
        <v>367</v>
      </c>
      <c r="T89" s="209" t="s">
        <v>382</v>
      </c>
      <c r="U89" s="209" t="s">
        <v>242</v>
      </c>
      <c r="V89" s="209" t="s">
        <v>7</v>
      </c>
      <c r="W89" s="209" t="s">
        <v>7</v>
      </c>
      <c r="X89" s="209" t="s">
        <v>7</v>
      </c>
      <c r="Y89" s="209"/>
      <c r="Z89" s="209">
        <v>1</v>
      </c>
      <c r="AA89" s="209" t="s">
        <v>122</v>
      </c>
      <c r="AB89" s="209" t="s">
        <v>367</v>
      </c>
      <c r="AC89" s="209">
        <v>101</v>
      </c>
      <c r="AD89" s="209" t="s">
        <v>235</v>
      </c>
      <c r="AE89" s="209">
        <v>350</v>
      </c>
      <c r="AF89" s="209"/>
    </row>
    <row r="90" spans="1:32" x14ac:dyDescent="0.3">
      <c r="A90" s="209" t="s">
        <v>355</v>
      </c>
      <c r="B90" s="209" t="s">
        <v>57</v>
      </c>
      <c r="C90" s="209" t="s">
        <v>117</v>
      </c>
      <c r="D90" s="209" t="s">
        <v>314</v>
      </c>
      <c r="E90" s="209" t="s">
        <v>984</v>
      </c>
      <c r="F90" s="15">
        <v>46245.601261574076</v>
      </c>
      <c r="G90" s="209" t="s">
        <v>429</v>
      </c>
      <c r="H90" s="209">
        <v>1</v>
      </c>
      <c r="I90" s="209" t="s">
        <v>985</v>
      </c>
      <c r="J90" s="15">
        <v>46246.638194444444</v>
      </c>
      <c r="K90" s="15">
        <v>46252.386805555558</v>
      </c>
      <c r="L90" s="15"/>
      <c r="M90" s="209">
        <v>1</v>
      </c>
      <c r="N90" s="209"/>
      <c r="O90" s="209" t="s">
        <v>204</v>
      </c>
      <c r="P90" s="209" t="s">
        <v>631</v>
      </c>
      <c r="Q90" s="209"/>
      <c r="R90" s="209"/>
      <c r="S90" s="209" t="s">
        <v>365</v>
      </c>
      <c r="T90" s="209" t="s">
        <v>382</v>
      </c>
      <c r="U90" s="209" t="s">
        <v>242</v>
      </c>
      <c r="V90" s="209" t="s">
        <v>7</v>
      </c>
      <c r="W90" s="209" t="s">
        <v>7</v>
      </c>
      <c r="X90" s="209" t="s">
        <v>7</v>
      </c>
      <c r="Y90" s="209"/>
      <c r="Z90" s="209"/>
      <c r="AA90" s="209" t="s">
        <v>127</v>
      </c>
      <c r="AB90" s="209" t="s">
        <v>365</v>
      </c>
      <c r="AC90" s="209">
        <v>2200</v>
      </c>
      <c r="AD90" s="209" t="s">
        <v>236</v>
      </c>
      <c r="AE90" s="209">
        <v>1</v>
      </c>
      <c r="AF90" s="209">
        <v>47.3</v>
      </c>
    </row>
    <row r="91" spans="1:32" x14ac:dyDescent="0.3">
      <c r="A91" s="209" t="s">
        <v>355</v>
      </c>
      <c r="B91" s="209" t="s">
        <v>282</v>
      </c>
      <c r="C91" s="209" t="s">
        <v>195</v>
      </c>
      <c r="D91" s="209" t="s">
        <v>314</v>
      </c>
      <c r="E91" s="209" t="s">
        <v>984</v>
      </c>
      <c r="F91" s="15">
        <v>46245.601261574076</v>
      </c>
      <c r="G91" s="209" t="s">
        <v>429</v>
      </c>
      <c r="H91" s="209">
        <v>471</v>
      </c>
      <c r="I91" s="209" t="s">
        <v>985</v>
      </c>
      <c r="J91" s="15">
        <v>46246.638194444444</v>
      </c>
      <c r="K91" s="15">
        <v>46252.386805555558</v>
      </c>
      <c r="L91" s="15"/>
      <c r="M91" s="209">
        <v>471</v>
      </c>
      <c r="N91" s="209"/>
      <c r="O91" s="209" t="s">
        <v>204</v>
      </c>
      <c r="P91" s="209" t="s">
        <v>630</v>
      </c>
      <c r="Q91" s="209"/>
      <c r="R91" s="209"/>
      <c r="S91" s="209" t="s">
        <v>365</v>
      </c>
      <c r="T91" s="209" t="s">
        <v>382</v>
      </c>
      <c r="U91" s="209" t="s">
        <v>242</v>
      </c>
      <c r="V91" s="209" t="s">
        <v>7</v>
      </c>
      <c r="W91" s="209" t="s">
        <v>7</v>
      </c>
      <c r="X91" s="209" t="s">
        <v>7</v>
      </c>
      <c r="Y91" s="209"/>
      <c r="Z91" s="209">
        <v>1</v>
      </c>
      <c r="AA91" s="209" t="s">
        <v>122</v>
      </c>
      <c r="AB91" s="209" t="s">
        <v>365</v>
      </c>
      <c r="AC91" s="209">
        <v>2200</v>
      </c>
      <c r="AD91" s="209" t="s">
        <v>235</v>
      </c>
      <c r="AE91" s="209">
        <v>471</v>
      </c>
      <c r="AF91" s="209"/>
    </row>
    <row r="92" spans="1:32" x14ac:dyDescent="0.3">
      <c r="A92" s="209" t="s">
        <v>355</v>
      </c>
      <c r="B92" s="209" t="s">
        <v>57</v>
      </c>
      <c r="C92" s="209" t="s">
        <v>117</v>
      </c>
      <c r="D92" s="209" t="s">
        <v>314</v>
      </c>
      <c r="E92" s="209" t="s">
        <v>986</v>
      </c>
      <c r="F92" s="15">
        <v>46245.375648148147</v>
      </c>
      <c r="G92" s="209" t="s">
        <v>420</v>
      </c>
      <c r="H92" s="209">
        <v>5</v>
      </c>
      <c r="I92" s="209" t="s">
        <v>987</v>
      </c>
      <c r="J92" s="15">
        <v>46246.395138888889</v>
      </c>
      <c r="K92" s="15">
        <v>46248.681250000001</v>
      </c>
      <c r="L92" s="15"/>
      <c r="M92" s="209">
        <v>5</v>
      </c>
      <c r="N92" s="209"/>
      <c r="O92" s="209" t="s">
        <v>204</v>
      </c>
      <c r="P92" s="209" t="s">
        <v>631</v>
      </c>
      <c r="Q92" s="209"/>
      <c r="R92" s="209"/>
      <c r="S92" s="209" t="s">
        <v>365</v>
      </c>
      <c r="T92" s="209" t="s">
        <v>382</v>
      </c>
      <c r="U92" s="209" t="s">
        <v>242</v>
      </c>
      <c r="V92" s="209" t="s">
        <v>7</v>
      </c>
      <c r="W92" s="209" t="s">
        <v>7</v>
      </c>
      <c r="X92" s="209" t="s">
        <v>7</v>
      </c>
      <c r="Y92" s="209"/>
      <c r="Z92" s="209"/>
      <c r="AA92" s="209" t="s">
        <v>127</v>
      </c>
      <c r="AB92" s="209" t="s">
        <v>365</v>
      </c>
      <c r="AC92" s="209">
        <v>2200</v>
      </c>
      <c r="AD92" s="209" t="s">
        <v>236</v>
      </c>
      <c r="AE92" s="209">
        <v>1</v>
      </c>
      <c r="AF92" s="209">
        <v>181.1</v>
      </c>
    </row>
    <row r="93" spans="1:32" x14ac:dyDescent="0.3">
      <c r="A93" s="209" t="s">
        <v>355</v>
      </c>
      <c r="B93" s="209" t="s">
        <v>282</v>
      </c>
      <c r="C93" s="209" t="s">
        <v>195</v>
      </c>
      <c r="D93" s="209" t="s">
        <v>314</v>
      </c>
      <c r="E93" s="209" t="s">
        <v>986</v>
      </c>
      <c r="F93" s="15">
        <v>46245.375648148147</v>
      </c>
      <c r="G93" s="209" t="s">
        <v>420</v>
      </c>
      <c r="H93" s="209">
        <v>1805</v>
      </c>
      <c r="I93" s="209" t="s">
        <v>987</v>
      </c>
      <c r="J93" s="15">
        <v>46246.395138888889</v>
      </c>
      <c r="K93" s="15">
        <v>46248.681250000001</v>
      </c>
      <c r="L93" s="15"/>
      <c r="M93" s="209">
        <v>1805</v>
      </c>
      <c r="N93" s="209"/>
      <c r="O93" s="209" t="s">
        <v>204</v>
      </c>
      <c r="P93" s="209" t="s">
        <v>631</v>
      </c>
      <c r="Q93" s="209"/>
      <c r="R93" s="209"/>
      <c r="S93" s="209" t="s">
        <v>365</v>
      </c>
      <c r="T93" s="209" t="s">
        <v>382</v>
      </c>
      <c r="U93" s="209" t="s">
        <v>242</v>
      </c>
      <c r="V93" s="209" t="s">
        <v>7</v>
      </c>
      <c r="W93" s="209" t="s">
        <v>7</v>
      </c>
      <c r="X93" s="209" t="s">
        <v>7</v>
      </c>
      <c r="Y93" s="209"/>
      <c r="Z93" s="209">
        <v>1</v>
      </c>
      <c r="AA93" s="209" t="s">
        <v>122</v>
      </c>
      <c r="AB93" s="209" t="s">
        <v>365</v>
      </c>
      <c r="AC93" s="209">
        <v>2200</v>
      </c>
      <c r="AD93" s="209" t="s">
        <v>235</v>
      </c>
      <c r="AE93" s="209">
        <v>1805</v>
      </c>
      <c r="AF93" s="209"/>
    </row>
    <row r="94" spans="1:32" x14ac:dyDescent="0.3">
      <c r="A94" s="209" t="s">
        <v>355</v>
      </c>
      <c r="B94" s="209" t="s">
        <v>57</v>
      </c>
      <c r="C94" s="209" t="s">
        <v>117</v>
      </c>
      <c r="D94" s="209" t="s">
        <v>314</v>
      </c>
      <c r="E94" s="209" t="s">
        <v>988</v>
      </c>
      <c r="F94" s="15">
        <v>46239.715613425928</v>
      </c>
      <c r="G94" s="209" t="s">
        <v>420</v>
      </c>
      <c r="H94" s="209">
        <v>3</v>
      </c>
      <c r="I94" s="209" t="s">
        <v>989</v>
      </c>
      <c r="J94" s="15">
        <v>46241.71597222222</v>
      </c>
      <c r="K94" s="15">
        <v>46246.671527777777</v>
      </c>
      <c r="L94" s="15"/>
      <c r="M94" s="209">
        <v>3</v>
      </c>
      <c r="N94" s="209"/>
      <c r="O94" s="209" t="s">
        <v>204</v>
      </c>
      <c r="P94" s="209" t="s">
        <v>631</v>
      </c>
      <c r="Q94" s="209"/>
      <c r="R94" s="209"/>
      <c r="S94" s="209" t="s">
        <v>365</v>
      </c>
      <c r="T94" s="209" t="s">
        <v>382</v>
      </c>
      <c r="U94" s="209" t="s">
        <v>242</v>
      </c>
      <c r="V94" s="209" t="s">
        <v>7</v>
      </c>
      <c r="W94" s="209" t="s">
        <v>7</v>
      </c>
      <c r="X94" s="209" t="s">
        <v>7</v>
      </c>
      <c r="Y94" s="209"/>
      <c r="Z94" s="209"/>
      <c r="AA94" s="209" t="s">
        <v>127</v>
      </c>
      <c r="AB94" s="209" t="s">
        <v>365</v>
      </c>
      <c r="AC94" s="209">
        <v>2200</v>
      </c>
      <c r="AD94" s="209" t="s">
        <v>236</v>
      </c>
      <c r="AE94" s="209">
        <v>1</v>
      </c>
      <c r="AF94" s="209">
        <v>283.2</v>
      </c>
    </row>
    <row r="95" spans="1:32" x14ac:dyDescent="0.3">
      <c r="A95" s="209" t="s">
        <v>355</v>
      </c>
      <c r="B95" s="209" t="s">
        <v>282</v>
      </c>
      <c r="C95" s="209" t="s">
        <v>195</v>
      </c>
      <c r="D95" s="209" t="s">
        <v>314</v>
      </c>
      <c r="E95" s="209" t="s">
        <v>988</v>
      </c>
      <c r="F95" s="15">
        <v>46239.715613425928</v>
      </c>
      <c r="G95" s="209" t="s">
        <v>420</v>
      </c>
      <c r="H95" s="209">
        <v>1580</v>
      </c>
      <c r="I95" s="209" t="s">
        <v>989</v>
      </c>
      <c r="J95" s="15">
        <v>46241.71597222222</v>
      </c>
      <c r="K95" s="15">
        <v>46246.671527777777</v>
      </c>
      <c r="L95" s="15"/>
      <c r="M95" s="209">
        <v>1580</v>
      </c>
      <c r="N95" s="209"/>
      <c r="O95" s="209" t="s">
        <v>204</v>
      </c>
      <c r="P95" s="209" t="s">
        <v>631</v>
      </c>
      <c r="Q95" s="209"/>
      <c r="R95" s="209"/>
      <c r="S95" s="209" t="s">
        <v>365</v>
      </c>
      <c r="T95" s="209" t="s">
        <v>382</v>
      </c>
      <c r="U95" s="209" t="s">
        <v>242</v>
      </c>
      <c r="V95" s="209" t="s">
        <v>7</v>
      </c>
      <c r="W95" s="209" t="s">
        <v>7</v>
      </c>
      <c r="X95" s="209" t="s">
        <v>7</v>
      </c>
      <c r="Y95" s="209"/>
      <c r="Z95" s="209">
        <v>1</v>
      </c>
      <c r="AA95" s="209" t="s">
        <v>122</v>
      </c>
      <c r="AB95" s="209" t="s">
        <v>365</v>
      </c>
      <c r="AC95" s="209">
        <v>2200</v>
      </c>
      <c r="AD95" s="209" t="s">
        <v>235</v>
      </c>
      <c r="AE95" s="209">
        <v>1580</v>
      </c>
      <c r="AF95" s="209"/>
    </row>
    <row r="96" spans="1:32" x14ac:dyDescent="0.3">
      <c r="A96" s="209" t="s">
        <v>355</v>
      </c>
      <c r="B96" s="209" t="s">
        <v>57</v>
      </c>
      <c r="C96" s="209" t="s">
        <v>117</v>
      </c>
      <c r="D96" s="209" t="s">
        <v>314</v>
      </c>
      <c r="E96" s="209" t="s">
        <v>990</v>
      </c>
      <c r="F96" s="15">
        <v>46238.474398148152</v>
      </c>
      <c r="G96" s="209" t="s">
        <v>420</v>
      </c>
      <c r="H96" s="209">
        <v>1</v>
      </c>
      <c r="I96" s="209" t="s">
        <v>991</v>
      </c>
      <c r="J96" s="15">
        <v>46238.659722222219</v>
      </c>
      <c r="K96" s="15">
        <v>46241.456944444442</v>
      </c>
      <c r="L96" s="15"/>
      <c r="M96" s="209">
        <v>1</v>
      </c>
      <c r="N96" s="209"/>
      <c r="O96" s="209" t="s">
        <v>204</v>
      </c>
      <c r="P96" s="209" t="s">
        <v>631</v>
      </c>
      <c r="Q96" s="209"/>
      <c r="R96" s="209"/>
      <c r="S96" s="209" t="s">
        <v>365</v>
      </c>
      <c r="T96" s="209" t="s">
        <v>382</v>
      </c>
      <c r="U96" s="209" t="s">
        <v>242</v>
      </c>
      <c r="V96" s="209" t="s">
        <v>7</v>
      </c>
      <c r="W96" s="209" t="s">
        <v>7</v>
      </c>
      <c r="X96" s="209" t="s">
        <v>7</v>
      </c>
      <c r="Y96" s="209"/>
      <c r="Z96" s="209"/>
      <c r="AA96" s="209" t="s">
        <v>127</v>
      </c>
      <c r="AB96" s="209" t="s">
        <v>365</v>
      </c>
      <c r="AC96" s="209">
        <v>2200</v>
      </c>
      <c r="AD96" s="209" t="s">
        <v>236</v>
      </c>
      <c r="AE96" s="209">
        <v>1</v>
      </c>
      <c r="AF96" s="209">
        <v>1.5</v>
      </c>
    </row>
    <row r="97" spans="1:32" x14ac:dyDescent="0.3">
      <c r="A97" s="209" t="s">
        <v>355</v>
      </c>
      <c r="B97" s="209" t="s">
        <v>282</v>
      </c>
      <c r="C97" s="209" t="s">
        <v>195</v>
      </c>
      <c r="D97" s="209" t="s">
        <v>314</v>
      </c>
      <c r="E97" s="209" t="s">
        <v>990</v>
      </c>
      <c r="F97" s="15">
        <v>46238.474398148152</v>
      </c>
      <c r="G97" s="209" t="s">
        <v>420</v>
      </c>
      <c r="H97" s="209">
        <v>13</v>
      </c>
      <c r="I97" s="209" t="s">
        <v>991</v>
      </c>
      <c r="J97" s="15">
        <v>46238.659722222219</v>
      </c>
      <c r="K97" s="15">
        <v>46241.456944444442</v>
      </c>
      <c r="L97" s="15"/>
      <c r="M97" s="209">
        <v>13</v>
      </c>
      <c r="N97" s="209"/>
      <c r="O97" s="209" t="s">
        <v>204</v>
      </c>
      <c r="P97" s="209" t="s">
        <v>631</v>
      </c>
      <c r="Q97" s="209"/>
      <c r="R97" s="209"/>
      <c r="S97" s="209" t="s">
        <v>365</v>
      </c>
      <c r="T97" s="209" t="s">
        <v>382</v>
      </c>
      <c r="U97" s="209" t="s">
        <v>242</v>
      </c>
      <c r="V97" s="209" t="s">
        <v>7</v>
      </c>
      <c r="W97" s="209" t="s">
        <v>7</v>
      </c>
      <c r="X97" s="209" t="s">
        <v>7</v>
      </c>
      <c r="Y97" s="209"/>
      <c r="Z97" s="209">
        <v>1</v>
      </c>
      <c r="AA97" s="209" t="s">
        <v>122</v>
      </c>
      <c r="AB97" s="209" t="s">
        <v>365</v>
      </c>
      <c r="AC97" s="209">
        <v>2200</v>
      </c>
      <c r="AD97" s="209" t="s">
        <v>235</v>
      </c>
      <c r="AE97" s="209">
        <v>13</v>
      </c>
      <c r="AF97" s="209"/>
    </row>
    <row r="98" spans="1:32" x14ac:dyDescent="0.3">
      <c r="A98" s="209" t="s">
        <v>355</v>
      </c>
      <c r="B98" s="209" t="s">
        <v>57</v>
      </c>
      <c r="C98" s="209" t="s">
        <v>117</v>
      </c>
      <c r="D98" s="209" t="s">
        <v>314</v>
      </c>
      <c r="E98" s="209" t="s">
        <v>998</v>
      </c>
      <c r="F98" s="15">
        <v>46244.43917824074</v>
      </c>
      <c r="G98" s="209" t="s">
        <v>432</v>
      </c>
      <c r="H98" s="209">
        <v>1</v>
      </c>
      <c r="I98" s="209" t="s">
        <v>999</v>
      </c>
      <c r="J98" s="15">
        <v>46245.671527777777</v>
      </c>
      <c r="K98" s="15">
        <v>46251.602083333331</v>
      </c>
      <c r="L98" s="15"/>
      <c r="M98" s="209">
        <v>1</v>
      </c>
      <c r="N98" s="209"/>
      <c r="O98" s="209" t="s">
        <v>204</v>
      </c>
      <c r="P98" s="209" t="s">
        <v>631</v>
      </c>
      <c r="Q98" s="209"/>
      <c r="R98" s="209"/>
      <c r="S98" s="209" t="s">
        <v>364</v>
      </c>
      <c r="T98" s="209" t="s">
        <v>382</v>
      </c>
      <c r="U98" s="209" t="s">
        <v>242</v>
      </c>
      <c r="V98" s="209" t="s">
        <v>7</v>
      </c>
      <c r="W98" s="209" t="s">
        <v>7</v>
      </c>
      <c r="X98" s="209" t="s">
        <v>7</v>
      </c>
      <c r="Y98" s="209"/>
      <c r="Z98" s="209"/>
      <c r="AA98" s="209" t="s">
        <v>127</v>
      </c>
      <c r="AB98" s="209" t="s">
        <v>364</v>
      </c>
      <c r="AC98" s="209">
        <v>50</v>
      </c>
      <c r="AD98" s="209" t="s">
        <v>236</v>
      </c>
      <c r="AE98" s="209">
        <v>1</v>
      </c>
      <c r="AF98" s="209">
        <v>1748.2</v>
      </c>
    </row>
    <row r="99" spans="1:32" x14ac:dyDescent="0.3">
      <c r="A99" s="209" t="s">
        <v>355</v>
      </c>
      <c r="B99" s="209" t="s">
        <v>57</v>
      </c>
      <c r="C99" s="209" t="s">
        <v>117</v>
      </c>
      <c r="D99" s="209" t="s">
        <v>314</v>
      </c>
      <c r="E99" s="209" t="s">
        <v>998</v>
      </c>
      <c r="F99" s="15">
        <v>46244.43917824074</v>
      </c>
      <c r="G99" s="209" t="s">
        <v>432</v>
      </c>
      <c r="H99" s="209">
        <v>2</v>
      </c>
      <c r="I99" s="209" t="s">
        <v>999</v>
      </c>
      <c r="J99" s="15">
        <v>46245.671527777777</v>
      </c>
      <c r="K99" s="15">
        <v>46251.602083333331</v>
      </c>
      <c r="L99" s="15"/>
      <c r="M99" s="209">
        <v>2</v>
      </c>
      <c r="N99" s="209"/>
      <c r="O99" s="209" t="s">
        <v>627</v>
      </c>
      <c r="P99" s="209"/>
      <c r="Q99" s="209"/>
      <c r="R99" s="209"/>
      <c r="S99" s="209" t="s">
        <v>364</v>
      </c>
      <c r="T99" s="209" t="s">
        <v>382</v>
      </c>
      <c r="U99" s="209" t="s">
        <v>242</v>
      </c>
      <c r="V99" s="209" t="s">
        <v>7</v>
      </c>
      <c r="W99" s="209" t="s">
        <v>7</v>
      </c>
      <c r="X99" s="209" t="s">
        <v>7</v>
      </c>
      <c r="Y99" s="209"/>
      <c r="Z99" s="209"/>
      <c r="AA99" s="209" t="s">
        <v>127</v>
      </c>
      <c r="AB99" s="209" t="s">
        <v>364</v>
      </c>
      <c r="AC99" s="209">
        <v>50</v>
      </c>
      <c r="AD99" s="209" t="s">
        <v>236</v>
      </c>
      <c r="AE99" s="209">
        <v>1</v>
      </c>
      <c r="AF99" s="209"/>
    </row>
    <row r="100" spans="1:32" x14ac:dyDescent="0.3">
      <c r="A100" s="209" t="s">
        <v>355</v>
      </c>
      <c r="B100" s="209" t="s">
        <v>57</v>
      </c>
      <c r="C100" s="209" t="s">
        <v>117</v>
      </c>
      <c r="D100" s="209" t="s">
        <v>314</v>
      </c>
      <c r="E100" s="209" t="s">
        <v>998</v>
      </c>
      <c r="F100" s="15">
        <v>46244.43917824074</v>
      </c>
      <c r="G100" s="209" t="s">
        <v>432</v>
      </c>
      <c r="H100" s="209">
        <v>4</v>
      </c>
      <c r="I100" s="209" t="s">
        <v>999</v>
      </c>
      <c r="J100" s="15">
        <v>46245.671527777777</v>
      </c>
      <c r="K100" s="15">
        <v>46251.602083333331</v>
      </c>
      <c r="L100" s="15"/>
      <c r="M100" s="209">
        <v>4</v>
      </c>
      <c r="N100" s="209"/>
      <c r="O100" s="209" t="s">
        <v>627</v>
      </c>
      <c r="P100" s="209"/>
      <c r="Q100" s="209"/>
      <c r="R100" s="209"/>
      <c r="S100" s="209" t="s">
        <v>364</v>
      </c>
      <c r="T100" s="209" t="s">
        <v>382</v>
      </c>
      <c r="U100" s="209" t="s">
        <v>242</v>
      </c>
      <c r="V100" s="209" t="s">
        <v>7</v>
      </c>
      <c r="W100" s="209" t="s">
        <v>7</v>
      </c>
      <c r="X100" s="209" t="s">
        <v>7</v>
      </c>
      <c r="Y100" s="209"/>
      <c r="Z100" s="209"/>
      <c r="AA100" s="209" t="s">
        <v>127</v>
      </c>
      <c r="AB100" s="209" t="s">
        <v>364</v>
      </c>
      <c r="AC100" s="209">
        <v>50</v>
      </c>
      <c r="AD100" s="209" t="s">
        <v>236</v>
      </c>
      <c r="AE100" s="209">
        <v>1</v>
      </c>
      <c r="AF100" s="209"/>
    </row>
    <row r="101" spans="1:32" x14ac:dyDescent="0.3">
      <c r="A101" s="209" t="s">
        <v>355</v>
      </c>
      <c r="B101" s="209" t="s">
        <v>57</v>
      </c>
      <c r="C101" s="209" t="s">
        <v>117</v>
      </c>
      <c r="D101" s="209" t="s">
        <v>314</v>
      </c>
      <c r="E101" s="209" t="s">
        <v>998</v>
      </c>
      <c r="F101" s="15">
        <v>46244.43917824074</v>
      </c>
      <c r="G101" s="209" t="s">
        <v>432</v>
      </c>
      <c r="H101" s="209">
        <v>1</v>
      </c>
      <c r="I101" s="209" t="s">
        <v>999</v>
      </c>
      <c r="J101" s="15">
        <v>46245.671527777777</v>
      </c>
      <c r="K101" s="15">
        <v>46251.602083333331</v>
      </c>
      <c r="L101" s="15"/>
      <c r="M101" s="209">
        <v>1</v>
      </c>
      <c r="N101" s="209"/>
      <c r="O101" s="209" t="s">
        <v>627</v>
      </c>
      <c r="P101" s="209"/>
      <c r="Q101" s="209"/>
      <c r="R101" s="209"/>
      <c r="S101" s="209" t="s">
        <v>364</v>
      </c>
      <c r="T101" s="209" t="s">
        <v>382</v>
      </c>
      <c r="U101" s="209" t="s">
        <v>242</v>
      </c>
      <c r="V101" s="209" t="s">
        <v>7</v>
      </c>
      <c r="W101" s="209" t="s">
        <v>7</v>
      </c>
      <c r="X101" s="209" t="s">
        <v>7</v>
      </c>
      <c r="Y101" s="209"/>
      <c r="Z101" s="209"/>
      <c r="AA101" s="209" t="s">
        <v>127</v>
      </c>
      <c r="AB101" s="209" t="s">
        <v>364</v>
      </c>
      <c r="AC101" s="209">
        <v>50</v>
      </c>
      <c r="AD101" s="209" t="s">
        <v>236</v>
      </c>
      <c r="AE101" s="209">
        <v>1</v>
      </c>
      <c r="AF101" s="209"/>
    </row>
    <row r="102" spans="1:32" x14ac:dyDescent="0.3">
      <c r="A102" s="209" t="s">
        <v>355</v>
      </c>
      <c r="B102" s="209" t="s">
        <v>57</v>
      </c>
      <c r="C102" s="209" t="s">
        <v>117</v>
      </c>
      <c r="D102" s="209" t="s">
        <v>314</v>
      </c>
      <c r="E102" s="209" t="s">
        <v>998</v>
      </c>
      <c r="F102" s="15">
        <v>46244.43917824074</v>
      </c>
      <c r="G102" s="209" t="s">
        <v>432</v>
      </c>
      <c r="H102" s="209">
        <v>3</v>
      </c>
      <c r="I102" s="209" t="s">
        <v>999</v>
      </c>
      <c r="J102" s="15">
        <v>46245.671527777777</v>
      </c>
      <c r="K102" s="15">
        <v>46251.602083333331</v>
      </c>
      <c r="L102" s="15"/>
      <c r="M102" s="209">
        <v>3</v>
      </c>
      <c r="N102" s="209"/>
      <c r="O102" s="209" t="s">
        <v>627</v>
      </c>
      <c r="P102" s="209"/>
      <c r="Q102" s="209"/>
      <c r="R102" s="209"/>
      <c r="S102" s="209" t="s">
        <v>364</v>
      </c>
      <c r="T102" s="209" t="s">
        <v>382</v>
      </c>
      <c r="U102" s="209" t="s">
        <v>242</v>
      </c>
      <c r="V102" s="209" t="s">
        <v>7</v>
      </c>
      <c r="W102" s="209" t="s">
        <v>7</v>
      </c>
      <c r="X102" s="209" t="s">
        <v>7</v>
      </c>
      <c r="Y102" s="209"/>
      <c r="Z102" s="209"/>
      <c r="AA102" s="209" t="s">
        <v>127</v>
      </c>
      <c r="AB102" s="209" t="s">
        <v>364</v>
      </c>
      <c r="AC102" s="209">
        <v>50</v>
      </c>
      <c r="AD102" s="209" t="s">
        <v>236</v>
      </c>
      <c r="AE102" s="209">
        <v>1</v>
      </c>
      <c r="AF102" s="209"/>
    </row>
    <row r="103" spans="1:32" x14ac:dyDescent="0.3">
      <c r="A103" s="209" t="s">
        <v>355</v>
      </c>
      <c r="B103" s="209" t="s">
        <v>57</v>
      </c>
      <c r="C103" s="209" t="s">
        <v>117</v>
      </c>
      <c r="D103" s="209" t="s">
        <v>314</v>
      </c>
      <c r="E103" s="209" t="s">
        <v>998</v>
      </c>
      <c r="F103" s="15">
        <v>46244.43917824074</v>
      </c>
      <c r="G103" s="209" t="s">
        <v>432</v>
      </c>
      <c r="H103" s="209">
        <v>4</v>
      </c>
      <c r="I103" s="209" t="s">
        <v>999</v>
      </c>
      <c r="J103" s="15">
        <v>46245.671527777777</v>
      </c>
      <c r="K103" s="15">
        <v>46251.602083333331</v>
      </c>
      <c r="L103" s="15"/>
      <c r="M103" s="209">
        <v>4</v>
      </c>
      <c r="N103" s="209"/>
      <c r="O103" s="209" t="s">
        <v>627</v>
      </c>
      <c r="P103" s="209"/>
      <c r="Q103" s="209"/>
      <c r="R103" s="209"/>
      <c r="S103" s="209" t="s">
        <v>364</v>
      </c>
      <c r="T103" s="209" t="s">
        <v>382</v>
      </c>
      <c r="U103" s="209" t="s">
        <v>242</v>
      </c>
      <c r="V103" s="209" t="s">
        <v>7</v>
      </c>
      <c r="W103" s="209" t="s">
        <v>7</v>
      </c>
      <c r="X103" s="209" t="s">
        <v>7</v>
      </c>
      <c r="Y103" s="209"/>
      <c r="Z103" s="209"/>
      <c r="AA103" s="209" t="s">
        <v>127</v>
      </c>
      <c r="AB103" s="209" t="s">
        <v>364</v>
      </c>
      <c r="AC103" s="209">
        <v>50</v>
      </c>
      <c r="AD103" s="209" t="s">
        <v>236</v>
      </c>
      <c r="AE103" s="209">
        <v>1</v>
      </c>
      <c r="AF103" s="209"/>
    </row>
    <row r="104" spans="1:32" x14ac:dyDescent="0.3">
      <c r="A104" s="209" t="s">
        <v>355</v>
      </c>
      <c r="B104" s="209" t="s">
        <v>57</v>
      </c>
      <c r="C104" s="209" t="s">
        <v>117</v>
      </c>
      <c r="D104" s="209" t="s">
        <v>314</v>
      </c>
      <c r="E104" s="209" t="s">
        <v>998</v>
      </c>
      <c r="F104" s="15">
        <v>46244.43917824074</v>
      </c>
      <c r="G104" s="209" t="s">
        <v>432</v>
      </c>
      <c r="H104" s="209">
        <v>2</v>
      </c>
      <c r="I104" s="209" t="s">
        <v>999</v>
      </c>
      <c r="J104" s="15">
        <v>46245.671527777777</v>
      </c>
      <c r="K104" s="15">
        <v>46251.602083333331</v>
      </c>
      <c r="L104" s="15"/>
      <c r="M104" s="209">
        <v>2</v>
      </c>
      <c r="N104" s="209"/>
      <c r="O104" s="209" t="s">
        <v>627</v>
      </c>
      <c r="P104" s="209"/>
      <c r="Q104" s="209"/>
      <c r="R104" s="209"/>
      <c r="S104" s="209" t="s">
        <v>364</v>
      </c>
      <c r="T104" s="209" t="s">
        <v>382</v>
      </c>
      <c r="U104" s="209" t="s">
        <v>242</v>
      </c>
      <c r="V104" s="209" t="s">
        <v>7</v>
      </c>
      <c r="W104" s="209" t="s">
        <v>7</v>
      </c>
      <c r="X104" s="209" t="s">
        <v>7</v>
      </c>
      <c r="Y104" s="209"/>
      <c r="Z104" s="209"/>
      <c r="AA104" s="209" t="s">
        <v>127</v>
      </c>
      <c r="AB104" s="209" t="s">
        <v>364</v>
      </c>
      <c r="AC104" s="209">
        <v>50</v>
      </c>
      <c r="AD104" s="209" t="s">
        <v>236</v>
      </c>
      <c r="AE104" s="209">
        <v>1</v>
      </c>
      <c r="AF104" s="209"/>
    </row>
    <row r="105" spans="1:32" x14ac:dyDescent="0.3">
      <c r="A105" s="209" t="s">
        <v>355</v>
      </c>
      <c r="B105" s="209" t="s">
        <v>57</v>
      </c>
      <c r="C105" s="209" t="s">
        <v>117</v>
      </c>
      <c r="D105" s="209" t="s">
        <v>314</v>
      </c>
      <c r="E105" s="209" t="s">
        <v>998</v>
      </c>
      <c r="F105" s="15">
        <v>46244.43917824074</v>
      </c>
      <c r="G105" s="209" t="s">
        <v>432</v>
      </c>
      <c r="H105" s="209">
        <v>2</v>
      </c>
      <c r="I105" s="209" t="s">
        <v>999</v>
      </c>
      <c r="J105" s="15">
        <v>46245.671527777777</v>
      </c>
      <c r="K105" s="15">
        <v>46251.602083333331</v>
      </c>
      <c r="L105" s="15"/>
      <c r="M105" s="209">
        <v>2</v>
      </c>
      <c r="N105" s="209"/>
      <c r="O105" s="209" t="s">
        <v>627</v>
      </c>
      <c r="P105" s="209"/>
      <c r="Q105" s="209"/>
      <c r="R105" s="209"/>
      <c r="S105" s="209" t="s">
        <v>364</v>
      </c>
      <c r="T105" s="209" t="s">
        <v>382</v>
      </c>
      <c r="U105" s="209" t="s">
        <v>242</v>
      </c>
      <c r="V105" s="209" t="s">
        <v>7</v>
      </c>
      <c r="W105" s="209" t="s">
        <v>7</v>
      </c>
      <c r="X105" s="209" t="s">
        <v>7</v>
      </c>
      <c r="Y105" s="209"/>
      <c r="Z105" s="209"/>
      <c r="AA105" s="209" t="s">
        <v>127</v>
      </c>
      <c r="AB105" s="209" t="s">
        <v>364</v>
      </c>
      <c r="AC105" s="209">
        <v>50</v>
      </c>
      <c r="AD105" s="209" t="s">
        <v>236</v>
      </c>
      <c r="AE105" s="209">
        <v>1</v>
      </c>
      <c r="AF105" s="209"/>
    </row>
    <row r="106" spans="1:32" x14ac:dyDescent="0.3">
      <c r="A106" s="209" t="s">
        <v>355</v>
      </c>
      <c r="B106" s="209" t="s">
        <v>57</v>
      </c>
      <c r="C106" s="209" t="s">
        <v>117</v>
      </c>
      <c r="D106" s="209" t="s">
        <v>314</v>
      </c>
      <c r="E106" s="209" t="s">
        <v>998</v>
      </c>
      <c r="F106" s="15">
        <v>46244.43917824074</v>
      </c>
      <c r="G106" s="209" t="s">
        <v>432</v>
      </c>
      <c r="H106" s="209">
        <v>2</v>
      </c>
      <c r="I106" s="209" t="s">
        <v>999</v>
      </c>
      <c r="J106" s="15">
        <v>46245.671527777777</v>
      </c>
      <c r="K106" s="15">
        <v>46251.602083333331</v>
      </c>
      <c r="L106" s="15"/>
      <c r="M106" s="209">
        <v>2</v>
      </c>
      <c r="N106" s="209"/>
      <c r="O106" s="209" t="s">
        <v>627</v>
      </c>
      <c r="P106" s="209"/>
      <c r="Q106" s="209"/>
      <c r="R106" s="209"/>
      <c r="S106" s="209" t="s">
        <v>364</v>
      </c>
      <c r="T106" s="209" t="s">
        <v>382</v>
      </c>
      <c r="U106" s="209" t="s">
        <v>242</v>
      </c>
      <c r="V106" s="209" t="s">
        <v>7</v>
      </c>
      <c r="W106" s="209" t="s">
        <v>7</v>
      </c>
      <c r="X106" s="209" t="s">
        <v>7</v>
      </c>
      <c r="Y106" s="209"/>
      <c r="Z106" s="209"/>
      <c r="AA106" s="209" t="s">
        <v>127</v>
      </c>
      <c r="AB106" s="209" t="s">
        <v>364</v>
      </c>
      <c r="AC106" s="209">
        <v>50</v>
      </c>
      <c r="AD106" s="209" t="s">
        <v>236</v>
      </c>
      <c r="AE106" s="209">
        <v>1</v>
      </c>
      <c r="AF106" s="209"/>
    </row>
    <row r="107" spans="1:32" x14ac:dyDescent="0.3">
      <c r="A107" s="209" t="s">
        <v>355</v>
      </c>
      <c r="B107" s="209" t="s">
        <v>282</v>
      </c>
      <c r="C107" s="209" t="s">
        <v>195</v>
      </c>
      <c r="D107" s="209" t="s">
        <v>314</v>
      </c>
      <c r="E107" s="209" t="s">
        <v>998</v>
      </c>
      <c r="F107" s="15">
        <v>46244.43917824074</v>
      </c>
      <c r="G107" s="209" t="s">
        <v>432</v>
      </c>
      <c r="H107" s="209">
        <v>1096</v>
      </c>
      <c r="I107" s="209" t="s">
        <v>999</v>
      </c>
      <c r="J107" s="15">
        <v>46245.671527777777</v>
      </c>
      <c r="K107" s="15">
        <v>46251.602083333331</v>
      </c>
      <c r="L107" s="15"/>
      <c r="M107" s="209">
        <v>1096</v>
      </c>
      <c r="N107" s="209"/>
      <c r="O107" s="209" t="s">
        <v>204</v>
      </c>
      <c r="P107" s="209" t="s">
        <v>630</v>
      </c>
      <c r="Q107" s="209"/>
      <c r="R107" s="209"/>
      <c r="S107" s="209" t="s">
        <v>364</v>
      </c>
      <c r="T107" s="209" t="s">
        <v>382</v>
      </c>
      <c r="U107" s="209" t="s">
        <v>242</v>
      </c>
      <c r="V107" s="209" t="s">
        <v>7</v>
      </c>
      <c r="W107" s="209" t="s">
        <v>7</v>
      </c>
      <c r="X107" s="209" t="s">
        <v>7</v>
      </c>
      <c r="Y107" s="209"/>
      <c r="Z107" s="209">
        <v>1</v>
      </c>
      <c r="AA107" s="209" t="s">
        <v>122</v>
      </c>
      <c r="AB107" s="209" t="s">
        <v>364</v>
      </c>
      <c r="AC107" s="209">
        <v>50</v>
      </c>
      <c r="AD107" s="209" t="s">
        <v>235</v>
      </c>
      <c r="AE107" s="209">
        <v>1096</v>
      </c>
      <c r="AF107" s="209"/>
    </row>
    <row r="108" spans="1:32" x14ac:dyDescent="0.3">
      <c r="A108" s="209" t="s">
        <v>355</v>
      </c>
      <c r="B108" s="209" t="s">
        <v>282</v>
      </c>
      <c r="C108" s="209" t="s">
        <v>195</v>
      </c>
      <c r="D108" s="209" t="s">
        <v>314</v>
      </c>
      <c r="E108" s="209" t="s">
        <v>998</v>
      </c>
      <c r="F108" s="15">
        <v>46244.43917824074</v>
      </c>
      <c r="G108" s="209" t="s">
        <v>432</v>
      </c>
      <c r="H108" s="209">
        <v>2343</v>
      </c>
      <c r="I108" s="209" t="s">
        <v>999</v>
      </c>
      <c r="J108" s="15">
        <v>46245.671527777777</v>
      </c>
      <c r="K108" s="15">
        <v>46251.602083333331</v>
      </c>
      <c r="L108" s="15"/>
      <c r="M108" s="209">
        <v>2343</v>
      </c>
      <c r="N108" s="209"/>
      <c r="O108" s="209" t="s">
        <v>627</v>
      </c>
      <c r="P108" s="209"/>
      <c r="Q108" s="209"/>
      <c r="R108" s="209"/>
      <c r="S108" s="209" t="s">
        <v>364</v>
      </c>
      <c r="T108" s="209" t="s">
        <v>382</v>
      </c>
      <c r="U108" s="209" t="s">
        <v>242</v>
      </c>
      <c r="V108" s="209" t="s">
        <v>7</v>
      </c>
      <c r="W108" s="209" t="s">
        <v>7</v>
      </c>
      <c r="X108" s="209" t="s">
        <v>7</v>
      </c>
      <c r="Y108" s="209"/>
      <c r="Z108" s="209">
        <v>1</v>
      </c>
      <c r="AA108" s="209" t="s">
        <v>122</v>
      </c>
      <c r="AB108" s="209" t="s">
        <v>364</v>
      </c>
      <c r="AC108" s="209">
        <v>50</v>
      </c>
      <c r="AD108" s="209" t="s">
        <v>235</v>
      </c>
      <c r="AE108" s="209">
        <v>2343</v>
      </c>
      <c r="AF108" s="209"/>
    </row>
    <row r="109" spans="1:32" x14ac:dyDescent="0.3">
      <c r="A109" s="209" t="s">
        <v>355</v>
      </c>
      <c r="B109" s="209" t="s">
        <v>282</v>
      </c>
      <c r="C109" s="209" t="s">
        <v>195</v>
      </c>
      <c r="D109" s="209" t="s">
        <v>314</v>
      </c>
      <c r="E109" s="209" t="s">
        <v>998</v>
      </c>
      <c r="F109" s="15">
        <v>46244.43917824074</v>
      </c>
      <c r="G109" s="209" t="s">
        <v>432</v>
      </c>
      <c r="H109" s="209">
        <v>2913</v>
      </c>
      <c r="I109" s="209" t="s">
        <v>999</v>
      </c>
      <c r="J109" s="15">
        <v>46245.671527777777</v>
      </c>
      <c r="K109" s="15">
        <v>46251.602083333331</v>
      </c>
      <c r="L109" s="15"/>
      <c r="M109" s="209">
        <v>2913</v>
      </c>
      <c r="N109" s="209"/>
      <c r="O109" s="209" t="s">
        <v>627</v>
      </c>
      <c r="P109" s="209"/>
      <c r="Q109" s="209"/>
      <c r="R109" s="209"/>
      <c r="S109" s="209" t="s">
        <v>364</v>
      </c>
      <c r="T109" s="209" t="s">
        <v>382</v>
      </c>
      <c r="U109" s="209" t="s">
        <v>242</v>
      </c>
      <c r="V109" s="209" t="s">
        <v>7</v>
      </c>
      <c r="W109" s="209" t="s">
        <v>7</v>
      </c>
      <c r="X109" s="209" t="s">
        <v>7</v>
      </c>
      <c r="Y109" s="209"/>
      <c r="Z109" s="209">
        <v>1</v>
      </c>
      <c r="AA109" s="209" t="s">
        <v>122</v>
      </c>
      <c r="AB109" s="209" t="s">
        <v>364</v>
      </c>
      <c r="AC109" s="209">
        <v>50</v>
      </c>
      <c r="AD109" s="209" t="s">
        <v>235</v>
      </c>
      <c r="AE109" s="209">
        <v>2913</v>
      </c>
      <c r="AF109" s="209"/>
    </row>
    <row r="110" spans="1:32" x14ac:dyDescent="0.3">
      <c r="A110" s="209" t="s">
        <v>355</v>
      </c>
      <c r="B110" s="209" t="s">
        <v>57</v>
      </c>
      <c r="C110" s="209" t="s">
        <v>117</v>
      </c>
      <c r="D110" s="209" t="s">
        <v>314</v>
      </c>
      <c r="E110" s="209" t="s">
        <v>1000</v>
      </c>
      <c r="F110" s="15">
        <v>46244.468541666669</v>
      </c>
      <c r="G110" s="209" t="s">
        <v>415</v>
      </c>
      <c r="H110" s="209">
        <v>1</v>
      </c>
      <c r="I110" s="209" t="s">
        <v>1001</v>
      </c>
      <c r="J110" s="15">
        <v>46244.694444444445</v>
      </c>
      <c r="K110" s="15">
        <v>46248.702777777777</v>
      </c>
      <c r="L110" s="15"/>
      <c r="M110" s="209">
        <v>1</v>
      </c>
      <c r="N110" s="209"/>
      <c r="O110" s="209" t="s">
        <v>204</v>
      </c>
      <c r="P110" s="209" t="s">
        <v>631</v>
      </c>
      <c r="Q110" s="209"/>
      <c r="R110" s="209"/>
      <c r="S110" s="209" t="s">
        <v>364</v>
      </c>
      <c r="T110" s="209" t="s">
        <v>382</v>
      </c>
      <c r="U110" s="209" t="s">
        <v>242</v>
      </c>
      <c r="V110" s="209" t="s">
        <v>7</v>
      </c>
      <c r="W110" s="209" t="s">
        <v>7</v>
      </c>
      <c r="X110" s="209" t="s">
        <v>7</v>
      </c>
      <c r="Y110" s="209"/>
      <c r="Z110" s="209"/>
      <c r="AA110" s="209" t="s">
        <v>127</v>
      </c>
      <c r="AB110" s="209" t="s">
        <v>364</v>
      </c>
      <c r="AC110" s="209">
        <v>50</v>
      </c>
      <c r="AD110" s="209" t="s">
        <v>236</v>
      </c>
      <c r="AE110" s="209">
        <v>1</v>
      </c>
      <c r="AF110" s="209">
        <v>58.2</v>
      </c>
    </row>
    <row r="111" spans="1:32" x14ac:dyDescent="0.3">
      <c r="A111" s="209" t="s">
        <v>355</v>
      </c>
      <c r="B111" s="209" t="s">
        <v>57</v>
      </c>
      <c r="C111" s="209" t="s">
        <v>117</v>
      </c>
      <c r="D111" s="209" t="s">
        <v>314</v>
      </c>
      <c r="E111" s="209" t="s">
        <v>1002</v>
      </c>
      <c r="F111" s="15">
        <v>46244.466851851852</v>
      </c>
      <c r="G111" s="209" t="s">
        <v>415</v>
      </c>
      <c r="H111" s="209">
        <v>1</v>
      </c>
      <c r="I111" s="209" t="s">
        <v>1003</v>
      </c>
      <c r="J111" s="15">
        <v>46247.593055555553</v>
      </c>
      <c r="K111" s="15">
        <v>46252.873611111114</v>
      </c>
      <c r="L111" s="15"/>
      <c r="M111" s="209">
        <v>1</v>
      </c>
      <c r="N111" s="209"/>
      <c r="O111" s="209" t="s">
        <v>204</v>
      </c>
      <c r="P111" s="209" t="s">
        <v>631</v>
      </c>
      <c r="Q111" s="209"/>
      <c r="R111" s="209"/>
      <c r="S111" s="209" t="s">
        <v>364</v>
      </c>
      <c r="T111" s="209" t="s">
        <v>382</v>
      </c>
      <c r="U111" s="209" t="s">
        <v>242</v>
      </c>
      <c r="V111" s="209" t="s">
        <v>7</v>
      </c>
      <c r="W111" s="209" t="s">
        <v>7</v>
      </c>
      <c r="X111" s="209" t="s">
        <v>7</v>
      </c>
      <c r="Y111" s="209"/>
      <c r="Z111" s="209"/>
      <c r="AA111" s="209" t="s">
        <v>127</v>
      </c>
      <c r="AB111" s="209" t="s">
        <v>364</v>
      </c>
      <c r="AC111" s="209">
        <v>50</v>
      </c>
      <c r="AD111" s="209" t="s">
        <v>236</v>
      </c>
      <c r="AE111" s="209">
        <v>1</v>
      </c>
      <c r="AF111" s="209">
        <v>15.8</v>
      </c>
    </row>
    <row r="112" spans="1:32" x14ac:dyDescent="0.3">
      <c r="A112" s="209" t="s">
        <v>355</v>
      </c>
      <c r="B112" s="209" t="s">
        <v>57</v>
      </c>
      <c r="C112" s="209" t="s">
        <v>117</v>
      </c>
      <c r="D112" s="209" t="s">
        <v>314</v>
      </c>
      <c r="E112" s="209" t="s">
        <v>1046</v>
      </c>
      <c r="F112" s="15">
        <v>46241.40283564815</v>
      </c>
      <c r="G112" s="209" t="s">
        <v>1047</v>
      </c>
      <c r="H112" s="209">
        <v>1</v>
      </c>
      <c r="I112" s="209" t="s">
        <v>1048</v>
      </c>
      <c r="J112" s="15">
        <v>46241.429861111108</v>
      </c>
      <c r="K112" s="15">
        <v>46246.593055555553</v>
      </c>
      <c r="L112" s="15"/>
      <c r="M112" s="209">
        <v>1</v>
      </c>
      <c r="N112" s="209"/>
      <c r="O112" s="209" t="s">
        <v>204</v>
      </c>
      <c r="P112" s="209" t="s">
        <v>631</v>
      </c>
      <c r="Q112" s="209"/>
      <c r="R112" s="209"/>
      <c r="S112" s="209" t="s">
        <v>366</v>
      </c>
      <c r="T112" s="209" t="s">
        <v>382</v>
      </c>
      <c r="U112" s="209" t="s">
        <v>242</v>
      </c>
      <c r="V112" s="209" t="s">
        <v>7</v>
      </c>
      <c r="W112" s="209" t="s">
        <v>7</v>
      </c>
      <c r="X112" s="209" t="s">
        <v>7</v>
      </c>
      <c r="Y112" s="209"/>
      <c r="Z112" s="209"/>
      <c r="AA112" s="209" t="s">
        <v>127</v>
      </c>
      <c r="AB112" s="209" t="s">
        <v>366</v>
      </c>
      <c r="AC112" s="209">
        <v>109</v>
      </c>
      <c r="AD112" s="209" t="s">
        <v>236</v>
      </c>
      <c r="AE112" s="209">
        <v>1</v>
      </c>
      <c r="AF112" s="209">
        <v>74.3</v>
      </c>
    </row>
    <row r="113" spans="1:32" x14ac:dyDescent="0.3">
      <c r="A113" s="209" t="s">
        <v>355</v>
      </c>
      <c r="B113" s="209" t="s">
        <v>57</v>
      </c>
      <c r="C113" s="209" t="s">
        <v>117</v>
      </c>
      <c r="D113" s="209" t="s">
        <v>314</v>
      </c>
      <c r="E113" s="209" t="s">
        <v>471</v>
      </c>
      <c r="F113" s="15">
        <v>46202.512337962966</v>
      </c>
      <c r="G113" s="209" t="s">
        <v>470</v>
      </c>
      <c r="H113" s="209">
        <v>2</v>
      </c>
      <c r="I113" s="209" t="s">
        <v>1183</v>
      </c>
      <c r="J113" s="15">
        <v>46241.424259259256</v>
      </c>
      <c r="K113" s="15">
        <v>46248.483460648145</v>
      </c>
      <c r="L113" s="15"/>
      <c r="M113" s="209">
        <v>2</v>
      </c>
      <c r="N113" s="209"/>
      <c r="O113" s="209" t="s">
        <v>204</v>
      </c>
      <c r="P113" s="209" t="s">
        <v>631</v>
      </c>
      <c r="Q113" s="209"/>
      <c r="R113" s="209"/>
      <c r="S113" s="209" t="s">
        <v>366</v>
      </c>
      <c r="T113" s="209" t="s">
        <v>382</v>
      </c>
      <c r="U113" s="209" t="s">
        <v>242</v>
      </c>
      <c r="V113" s="209" t="s">
        <v>7</v>
      </c>
      <c r="W113" s="209" t="s">
        <v>7</v>
      </c>
      <c r="X113" s="209" t="s">
        <v>7</v>
      </c>
      <c r="Y113" s="209"/>
      <c r="Z113" s="209"/>
      <c r="AA113" s="209" t="s">
        <v>127</v>
      </c>
      <c r="AB113" s="209" t="s">
        <v>366</v>
      </c>
      <c r="AC113" s="209">
        <v>109</v>
      </c>
      <c r="AD113" s="209" t="s">
        <v>236</v>
      </c>
      <c r="AE113" s="209">
        <v>1</v>
      </c>
      <c r="AF113" s="209">
        <v>64.400000000000006</v>
      </c>
    </row>
    <row r="114" spans="1:32" x14ac:dyDescent="0.3">
      <c r="A114" s="209" t="s">
        <v>355</v>
      </c>
      <c r="B114" s="209" t="s">
        <v>57</v>
      </c>
      <c r="C114" s="209" t="s">
        <v>117</v>
      </c>
      <c r="D114" s="209" t="s">
        <v>314</v>
      </c>
      <c r="E114" s="209" t="s">
        <v>1049</v>
      </c>
      <c r="F114" s="15">
        <v>46230.40084490741</v>
      </c>
      <c r="G114" s="209" t="s">
        <v>440</v>
      </c>
      <c r="H114" s="209">
        <v>6</v>
      </c>
      <c r="I114" s="209" t="s">
        <v>1050</v>
      </c>
      <c r="J114" s="15">
        <v>46233.454386574071</v>
      </c>
      <c r="K114" s="15">
        <v>46238.481249999997</v>
      </c>
      <c r="L114" s="15"/>
      <c r="M114" s="209">
        <v>6</v>
      </c>
      <c r="N114" s="209"/>
      <c r="O114" s="209" t="s">
        <v>204</v>
      </c>
      <c r="P114" s="209" t="s">
        <v>631</v>
      </c>
      <c r="Q114" s="209"/>
      <c r="R114" s="209"/>
      <c r="S114" s="209" t="s">
        <v>366</v>
      </c>
      <c r="T114" s="209" t="s">
        <v>382</v>
      </c>
      <c r="U114" s="209" t="s">
        <v>242</v>
      </c>
      <c r="V114" s="209" t="s">
        <v>7</v>
      </c>
      <c r="W114" s="209" t="s">
        <v>7</v>
      </c>
      <c r="X114" s="209" t="s">
        <v>7</v>
      </c>
      <c r="Y114" s="209"/>
      <c r="Z114" s="209"/>
      <c r="AA114" s="209" t="s">
        <v>127</v>
      </c>
      <c r="AB114" s="209" t="s">
        <v>366</v>
      </c>
      <c r="AC114" s="209">
        <v>109</v>
      </c>
      <c r="AD114" s="209" t="s">
        <v>236</v>
      </c>
      <c r="AE114" s="209">
        <v>1</v>
      </c>
      <c r="AF114" s="209">
        <v>1586.5</v>
      </c>
    </row>
    <row r="115" spans="1:32" x14ac:dyDescent="0.3">
      <c r="A115" s="209" t="s">
        <v>355</v>
      </c>
      <c r="B115" s="209" t="s">
        <v>57</v>
      </c>
      <c r="C115" s="209" t="s">
        <v>117</v>
      </c>
      <c r="D115" s="209" t="s">
        <v>314</v>
      </c>
      <c r="E115" s="209" t="s">
        <v>1049</v>
      </c>
      <c r="F115" s="15">
        <v>46230.40084490741</v>
      </c>
      <c r="G115" s="209" t="s">
        <v>440</v>
      </c>
      <c r="H115" s="209">
        <v>4</v>
      </c>
      <c r="I115" s="209" t="s">
        <v>1050</v>
      </c>
      <c r="J115" s="15">
        <v>46233.454386574071</v>
      </c>
      <c r="K115" s="15">
        <v>46238.481249999997</v>
      </c>
      <c r="L115" s="15"/>
      <c r="M115" s="209">
        <v>4</v>
      </c>
      <c r="N115" s="209"/>
      <c r="O115" s="209" t="s">
        <v>627</v>
      </c>
      <c r="P115" s="209"/>
      <c r="Q115" s="209"/>
      <c r="R115" s="209"/>
      <c r="S115" s="209" t="s">
        <v>366</v>
      </c>
      <c r="T115" s="209" t="s">
        <v>382</v>
      </c>
      <c r="U115" s="209" t="s">
        <v>242</v>
      </c>
      <c r="V115" s="209" t="s">
        <v>7</v>
      </c>
      <c r="W115" s="209" t="s">
        <v>7</v>
      </c>
      <c r="X115" s="209" t="s">
        <v>7</v>
      </c>
      <c r="Y115" s="209"/>
      <c r="Z115" s="209"/>
      <c r="AA115" s="209" t="s">
        <v>127</v>
      </c>
      <c r="AB115" s="209" t="s">
        <v>366</v>
      </c>
      <c r="AC115" s="209">
        <v>109</v>
      </c>
      <c r="AD115" s="209" t="s">
        <v>236</v>
      </c>
      <c r="AE115" s="209">
        <v>1</v>
      </c>
      <c r="AF115" s="209"/>
    </row>
    <row r="116" spans="1:32" x14ac:dyDescent="0.3">
      <c r="A116" s="209" t="s">
        <v>355</v>
      </c>
      <c r="B116" s="209" t="s">
        <v>57</v>
      </c>
      <c r="C116" s="209" t="s">
        <v>117</v>
      </c>
      <c r="D116" s="209" t="s">
        <v>314</v>
      </c>
      <c r="E116" s="209" t="s">
        <v>1049</v>
      </c>
      <c r="F116" s="15">
        <v>46230.40084490741</v>
      </c>
      <c r="G116" s="209" t="s">
        <v>440</v>
      </c>
      <c r="H116" s="209">
        <v>5</v>
      </c>
      <c r="I116" s="209" t="s">
        <v>1050</v>
      </c>
      <c r="J116" s="15">
        <v>46233.454386574071</v>
      </c>
      <c r="K116" s="15">
        <v>46238.481249999997</v>
      </c>
      <c r="L116" s="15"/>
      <c r="M116" s="209">
        <v>5</v>
      </c>
      <c r="N116" s="209"/>
      <c r="O116" s="209" t="s">
        <v>627</v>
      </c>
      <c r="P116" s="209"/>
      <c r="Q116" s="209"/>
      <c r="R116" s="209"/>
      <c r="S116" s="209" t="s">
        <v>366</v>
      </c>
      <c r="T116" s="209" t="s">
        <v>382</v>
      </c>
      <c r="U116" s="209" t="s">
        <v>242</v>
      </c>
      <c r="V116" s="209" t="s">
        <v>7</v>
      </c>
      <c r="W116" s="209" t="s">
        <v>7</v>
      </c>
      <c r="X116" s="209" t="s">
        <v>7</v>
      </c>
      <c r="Y116" s="209"/>
      <c r="Z116" s="209"/>
      <c r="AA116" s="209" t="s">
        <v>127</v>
      </c>
      <c r="AB116" s="209" t="s">
        <v>366</v>
      </c>
      <c r="AC116" s="209">
        <v>109</v>
      </c>
      <c r="AD116" s="209" t="s">
        <v>236</v>
      </c>
      <c r="AE116" s="209">
        <v>1</v>
      </c>
      <c r="AF116" s="209"/>
    </row>
    <row r="117" spans="1:32" x14ac:dyDescent="0.3">
      <c r="A117" s="209" t="s">
        <v>355</v>
      </c>
      <c r="B117" s="209" t="s">
        <v>57</v>
      </c>
      <c r="C117" s="209" t="s">
        <v>117</v>
      </c>
      <c r="D117" s="209" t="s">
        <v>314</v>
      </c>
      <c r="E117" s="209" t="s">
        <v>1049</v>
      </c>
      <c r="F117" s="15">
        <v>46230.40084490741</v>
      </c>
      <c r="G117" s="209" t="s">
        <v>440</v>
      </c>
      <c r="H117" s="209">
        <v>6</v>
      </c>
      <c r="I117" s="209" t="s">
        <v>1050</v>
      </c>
      <c r="J117" s="15">
        <v>46233.454386574071</v>
      </c>
      <c r="K117" s="15">
        <v>46238.481249999997</v>
      </c>
      <c r="L117" s="15"/>
      <c r="M117" s="209">
        <v>6</v>
      </c>
      <c r="N117" s="209"/>
      <c r="O117" s="209" t="s">
        <v>627</v>
      </c>
      <c r="P117" s="209"/>
      <c r="Q117" s="209"/>
      <c r="R117" s="209"/>
      <c r="S117" s="209" t="s">
        <v>366</v>
      </c>
      <c r="T117" s="209" t="s">
        <v>382</v>
      </c>
      <c r="U117" s="209" t="s">
        <v>242</v>
      </c>
      <c r="V117" s="209" t="s">
        <v>7</v>
      </c>
      <c r="W117" s="209" t="s">
        <v>7</v>
      </c>
      <c r="X117" s="209" t="s">
        <v>7</v>
      </c>
      <c r="Y117" s="209"/>
      <c r="Z117" s="209"/>
      <c r="AA117" s="209" t="s">
        <v>127</v>
      </c>
      <c r="AB117" s="209" t="s">
        <v>366</v>
      </c>
      <c r="AC117" s="209">
        <v>109</v>
      </c>
      <c r="AD117" s="209" t="s">
        <v>236</v>
      </c>
      <c r="AE117" s="209">
        <v>1</v>
      </c>
      <c r="AF117" s="209"/>
    </row>
    <row r="118" spans="1:32" x14ac:dyDescent="0.3">
      <c r="A118" s="209" t="s">
        <v>355</v>
      </c>
      <c r="B118" s="209" t="s">
        <v>57</v>
      </c>
      <c r="C118" s="209" t="s">
        <v>117</v>
      </c>
      <c r="D118" s="209" t="s">
        <v>314</v>
      </c>
      <c r="E118" s="209" t="s">
        <v>1049</v>
      </c>
      <c r="F118" s="15">
        <v>46230.40084490741</v>
      </c>
      <c r="G118" s="209" t="s">
        <v>440</v>
      </c>
      <c r="H118" s="209">
        <v>4</v>
      </c>
      <c r="I118" s="209" t="s">
        <v>1050</v>
      </c>
      <c r="J118" s="15">
        <v>46233.454386574071</v>
      </c>
      <c r="K118" s="15">
        <v>46238.481249999997</v>
      </c>
      <c r="L118" s="15"/>
      <c r="M118" s="209">
        <v>4</v>
      </c>
      <c r="N118" s="209"/>
      <c r="O118" s="209" t="s">
        <v>627</v>
      </c>
      <c r="P118" s="209"/>
      <c r="Q118" s="209"/>
      <c r="R118" s="209"/>
      <c r="S118" s="209" t="s">
        <v>366</v>
      </c>
      <c r="T118" s="209" t="s">
        <v>382</v>
      </c>
      <c r="U118" s="209" t="s">
        <v>242</v>
      </c>
      <c r="V118" s="209" t="s">
        <v>7</v>
      </c>
      <c r="W118" s="209" t="s">
        <v>7</v>
      </c>
      <c r="X118" s="209" t="s">
        <v>7</v>
      </c>
      <c r="Y118" s="209"/>
      <c r="Z118" s="209"/>
      <c r="AA118" s="209" t="s">
        <v>127</v>
      </c>
      <c r="AB118" s="209" t="s">
        <v>366</v>
      </c>
      <c r="AC118" s="209">
        <v>109</v>
      </c>
      <c r="AD118" s="209" t="s">
        <v>236</v>
      </c>
      <c r="AE118" s="209">
        <v>1</v>
      </c>
      <c r="AF118" s="209"/>
    </row>
    <row r="119" spans="1:32" x14ac:dyDescent="0.3">
      <c r="A119" s="209" t="s">
        <v>355</v>
      </c>
      <c r="B119" s="209" t="s">
        <v>57</v>
      </c>
      <c r="C119" s="209" t="s">
        <v>117</v>
      </c>
      <c r="D119" s="209" t="s">
        <v>314</v>
      </c>
      <c r="E119" s="209" t="s">
        <v>1049</v>
      </c>
      <c r="F119" s="15">
        <v>46230.40084490741</v>
      </c>
      <c r="G119" s="209" t="s">
        <v>440</v>
      </c>
      <c r="H119" s="209">
        <v>5</v>
      </c>
      <c r="I119" s="209" t="s">
        <v>1050</v>
      </c>
      <c r="J119" s="15">
        <v>46233.454386574071</v>
      </c>
      <c r="K119" s="15">
        <v>46238.481249999997</v>
      </c>
      <c r="L119" s="15"/>
      <c r="M119" s="209">
        <v>5</v>
      </c>
      <c r="N119" s="209"/>
      <c r="O119" s="209" t="s">
        <v>627</v>
      </c>
      <c r="P119" s="209"/>
      <c r="Q119" s="209"/>
      <c r="R119" s="209"/>
      <c r="S119" s="209" t="s">
        <v>366</v>
      </c>
      <c r="T119" s="209" t="s">
        <v>382</v>
      </c>
      <c r="U119" s="209" t="s">
        <v>242</v>
      </c>
      <c r="V119" s="209" t="s">
        <v>7</v>
      </c>
      <c r="W119" s="209" t="s">
        <v>7</v>
      </c>
      <c r="X119" s="209" t="s">
        <v>7</v>
      </c>
      <c r="Y119" s="209"/>
      <c r="Z119" s="209"/>
      <c r="AA119" s="209" t="s">
        <v>127</v>
      </c>
      <c r="AB119" s="209" t="s">
        <v>366</v>
      </c>
      <c r="AC119" s="209">
        <v>109</v>
      </c>
      <c r="AD119" s="209" t="s">
        <v>236</v>
      </c>
      <c r="AE119" s="209">
        <v>1</v>
      </c>
      <c r="AF119" s="209"/>
    </row>
    <row r="120" spans="1:32" x14ac:dyDescent="0.3">
      <c r="A120" s="209" t="s">
        <v>355</v>
      </c>
      <c r="B120" s="209" t="s">
        <v>57</v>
      </c>
      <c r="C120" s="209" t="s">
        <v>117</v>
      </c>
      <c r="D120" s="209" t="s">
        <v>314</v>
      </c>
      <c r="E120" s="209" t="s">
        <v>1049</v>
      </c>
      <c r="F120" s="15">
        <v>46230.40084490741</v>
      </c>
      <c r="G120" s="209" t="s">
        <v>440</v>
      </c>
      <c r="H120" s="209">
        <v>6</v>
      </c>
      <c r="I120" s="209" t="s">
        <v>1050</v>
      </c>
      <c r="J120" s="15">
        <v>46233.454386574071</v>
      </c>
      <c r="K120" s="15">
        <v>46238.481249999997</v>
      </c>
      <c r="L120" s="15"/>
      <c r="M120" s="209">
        <v>6</v>
      </c>
      <c r="N120" s="209"/>
      <c r="O120" s="209" t="s">
        <v>627</v>
      </c>
      <c r="P120" s="209"/>
      <c r="Q120" s="209"/>
      <c r="R120" s="209"/>
      <c r="S120" s="209" t="s">
        <v>366</v>
      </c>
      <c r="T120" s="209" t="s">
        <v>382</v>
      </c>
      <c r="U120" s="209" t="s">
        <v>242</v>
      </c>
      <c r="V120" s="209" t="s">
        <v>7</v>
      </c>
      <c r="W120" s="209" t="s">
        <v>7</v>
      </c>
      <c r="X120" s="209" t="s">
        <v>7</v>
      </c>
      <c r="Y120" s="209"/>
      <c r="Z120" s="209"/>
      <c r="AA120" s="209" t="s">
        <v>127</v>
      </c>
      <c r="AB120" s="209" t="s">
        <v>366</v>
      </c>
      <c r="AC120" s="209">
        <v>109</v>
      </c>
      <c r="AD120" s="209" t="s">
        <v>236</v>
      </c>
      <c r="AE120" s="209">
        <v>1</v>
      </c>
      <c r="AF120" s="209"/>
    </row>
    <row r="121" spans="1:32" x14ac:dyDescent="0.3">
      <c r="A121" s="209" t="s">
        <v>355</v>
      </c>
      <c r="B121" s="209" t="s">
        <v>57</v>
      </c>
      <c r="C121" s="209" t="s">
        <v>117</v>
      </c>
      <c r="D121" s="209" t="s">
        <v>314</v>
      </c>
      <c r="E121" s="209" t="s">
        <v>1049</v>
      </c>
      <c r="F121" s="15">
        <v>46230.40084490741</v>
      </c>
      <c r="G121" s="209" t="s">
        <v>440</v>
      </c>
      <c r="H121" s="209">
        <v>6</v>
      </c>
      <c r="I121" s="209" t="s">
        <v>1050</v>
      </c>
      <c r="J121" s="15">
        <v>46233.454386574071</v>
      </c>
      <c r="K121" s="15">
        <v>46238.481249999997</v>
      </c>
      <c r="L121" s="15"/>
      <c r="M121" s="209">
        <v>6</v>
      </c>
      <c r="N121" s="209"/>
      <c r="O121" s="209" t="s">
        <v>627</v>
      </c>
      <c r="P121" s="209"/>
      <c r="Q121" s="209"/>
      <c r="R121" s="209"/>
      <c r="S121" s="209" t="s">
        <v>366</v>
      </c>
      <c r="T121" s="209" t="s">
        <v>382</v>
      </c>
      <c r="U121" s="209" t="s">
        <v>242</v>
      </c>
      <c r="V121" s="209" t="s">
        <v>7</v>
      </c>
      <c r="W121" s="209" t="s">
        <v>7</v>
      </c>
      <c r="X121" s="209" t="s">
        <v>7</v>
      </c>
      <c r="Y121" s="209"/>
      <c r="Z121" s="209"/>
      <c r="AA121" s="209" t="s">
        <v>127</v>
      </c>
      <c r="AB121" s="209" t="s">
        <v>366</v>
      </c>
      <c r="AC121" s="209">
        <v>109</v>
      </c>
      <c r="AD121" s="209" t="s">
        <v>236</v>
      </c>
      <c r="AE121" s="209">
        <v>1</v>
      </c>
      <c r="AF121" s="209"/>
    </row>
    <row r="122" spans="1:32" x14ac:dyDescent="0.3">
      <c r="A122" s="209" t="s">
        <v>355</v>
      </c>
      <c r="B122" s="209" t="s">
        <v>57</v>
      </c>
      <c r="C122" s="209" t="s">
        <v>117</v>
      </c>
      <c r="D122" s="209" t="s">
        <v>314</v>
      </c>
      <c r="E122" s="209" t="s">
        <v>1049</v>
      </c>
      <c r="F122" s="15">
        <v>46230.40084490741</v>
      </c>
      <c r="G122" s="209" t="s">
        <v>440</v>
      </c>
      <c r="H122" s="209">
        <v>3</v>
      </c>
      <c r="I122" s="209" t="s">
        <v>1050</v>
      </c>
      <c r="J122" s="15">
        <v>46233.454386574071</v>
      </c>
      <c r="K122" s="15">
        <v>46238.481249999997</v>
      </c>
      <c r="L122" s="15"/>
      <c r="M122" s="209">
        <v>3</v>
      </c>
      <c r="N122" s="209"/>
      <c r="O122" s="209" t="s">
        <v>627</v>
      </c>
      <c r="P122" s="209"/>
      <c r="Q122" s="209"/>
      <c r="R122" s="209"/>
      <c r="S122" s="209" t="s">
        <v>366</v>
      </c>
      <c r="T122" s="209" t="s">
        <v>382</v>
      </c>
      <c r="U122" s="209" t="s">
        <v>242</v>
      </c>
      <c r="V122" s="209" t="s">
        <v>7</v>
      </c>
      <c r="W122" s="209" t="s">
        <v>7</v>
      </c>
      <c r="X122" s="209" t="s">
        <v>7</v>
      </c>
      <c r="Y122" s="209"/>
      <c r="Z122" s="209"/>
      <c r="AA122" s="209" t="s">
        <v>127</v>
      </c>
      <c r="AB122" s="209" t="s">
        <v>366</v>
      </c>
      <c r="AC122" s="209">
        <v>109</v>
      </c>
      <c r="AD122" s="209" t="s">
        <v>236</v>
      </c>
      <c r="AE122" s="209">
        <v>1</v>
      </c>
      <c r="AF122" s="209"/>
    </row>
    <row r="123" spans="1:32" x14ac:dyDescent="0.3">
      <c r="A123" s="209" t="s">
        <v>355</v>
      </c>
      <c r="B123" s="209" t="s">
        <v>57</v>
      </c>
      <c r="C123" s="209" t="s">
        <v>117</v>
      </c>
      <c r="D123" s="209" t="s">
        <v>314</v>
      </c>
      <c r="E123" s="209" t="s">
        <v>1049</v>
      </c>
      <c r="F123" s="15">
        <v>46230.40084490741</v>
      </c>
      <c r="G123" s="209" t="s">
        <v>440</v>
      </c>
      <c r="H123" s="209">
        <v>5</v>
      </c>
      <c r="I123" s="209" t="s">
        <v>1050</v>
      </c>
      <c r="J123" s="15">
        <v>46233.454386574071</v>
      </c>
      <c r="K123" s="15">
        <v>46238.481249999997</v>
      </c>
      <c r="L123" s="15"/>
      <c r="M123" s="209">
        <v>5</v>
      </c>
      <c r="N123" s="209"/>
      <c r="O123" s="209" t="s">
        <v>627</v>
      </c>
      <c r="P123" s="209"/>
      <c r="Q123" s="209"/>
      <c r="R123" s="209"/>
      <c r="S123" s="209" t="s">
        <v>366</v>
      </c>
      <c r="T123" s="209" t="s">
        <v>382</v>
      </c>
      <c r="U123" s="209" t="s">
        <v>242</v>
      </c>
      <c r="V123" s="209" t="s">
        <v>7</v>
      </c>
      <c r="W123" s="209" t="s">
        <v>7</v>
      </c>
      <c r="X123" s="209" t="s">
        <v>7</v>
      </c>
      <c r="Y123" s="209"/>
      <c r="Z123" s="209"/>
      <c r="AA123" s="209" t="s">
        <v>127</v>
      </c>
      <c r="AB123" s="209" t="s">
        <v>366</v>
      </c>
      <c r="AC123" s="209">
        <v>109</v>
      </c>
      <c r="AD123" s="209" t="s">
        <v>236</v>
      </c>
      <c r="AE123" s="209">
        <v>1</v>
      </c>
      <c r="AF123" s="209"/>
    </row>
    <row r="124" spans="1:32" x14ac:dyDescent="0.3">
      <c r="A124" s="209" t="s">
        <v>355</v>
      </c>
      <c r="B124" s="209" t="s">
        <v>57</v>
      </c>
      <c r="C124" s="209" t="s">
        <v>117</v>
      </c>
      <c r="D124" s="209" t="s">
        <v>314</v>
      </c>
      <c r="E124" s="209" t="s">
        <v>939</v>
      </c>
      <c r="F124" s="15">
        <v>46232.31826388889</v>
      </c>
      <c r="G124" s="209" t="s">
        <v>419</v>
      </c>
      <c r="H124" s="209">
        <v>1</v>
      </c>
      <c r="I124" s="209" t="s">
        <v>1175</v>
      </c>
      <c r="J124" s="15">
        <v>46232.407094907408</v>
      </c>
      <c r="K124" s="15">
        <v>46238.423611111109</v>
      </c>
      <c r="L124" s="15"/>
      <c r="M124" s="209">
        <v>1</v>
      </c>
      <c r="N124" s="209"/>
      <c r="O124" s="209" t="s">
        <v>204</v>
      </c>
      <c r="P124" s="209" t="s">
        <v>631</v>
      </c>
      <c r="Q124" s="209"/>
      <c r="R124" s="209"/>
      <c r="S124" s="209" t="s">
        <v>367</v>
      </c>
      <c r="T124" s="209" t="s">
        <v>382</v>
      </c>
      <c r="U124" s="209" t="s">
        <v>242</v>
      </c>
      <c r="V124" s="209" t="s">
        <v>7</v>
      </c>
      <c r="W124" s="209" t="s">
        <v>7</v>
      </c>
      <c r="X124" s="209" t="s">
        <v>7</v>
      </c>
      <c r="Y124" s="209"/>
      <c r="Z124" s="209"/>
      <c r="AA124" s="209" t="s">
        <v>127</v>
      </c>
      <c r="AB124" s="209" t="s">
        <v>367</v>
      </c>
      <c r="AC124" s="209">
        <v>101</v>
      </c>
      <c r="AD124" s="209" t="s">
        <v>236</v>
      </c>
      <c r="AE124" s="209">
        <v>1</v>
      </c>
      <c r="AF124" s="209">
        <v>1</v>
      </c>
    </row>
    <row r="125" spans="1:32" x14ac:dyDescent="0.3">
      <c r="A125" s="209" t="s">
        <v>355</v>
      </c>
      <c r="B125" s="209" t="s">
        <v>57</v>
      </c>
      <c r="C125" s="209" t="s">
        <v>117</v>
      </c>
      <c r="D125" s="209" t="s">
        <v>314</v>
      </c>
      <c r="E125" s="209" t="s">
        <v>472</v>
      </c>
      <c r="F125" s="15">
        <v>46212.717303240737</v>
      </c>
      <c r="G125" s="209" t="s">
        <v>420</v>
      </c>
      <c r="H125" s="209">
        <v>2</v>
      </c>
      <c r="I125" s="209" t="s">
        <v>1181</v>
      </c>
      <c r="J125" s="15">
        <v>46231.477627314816</v>
      </c>
      <c r="K125" s="15">
        <v>46238.444444444445</v>
      </c>
      <c r="L125" s="15"/>
      <c r="M125" s="209">
        <v>2</v>
      </c>
      <c r="N125" s="209"/>
      <c r="O125" s="209" t="s">
        <v>204</v>
      </c>
      <c r="P125" s="209" t="s">
        <v>631</v>
      </c>
      <c r="Q125" s="209"/>
      <c r="R125" s="209"/>
      <c r="S125" s="209" t="s">
        <v>365</v>
      </c>
      <c r="T125" s="209" t="s">
        <v>382</v>
      </c>
      <c r="U125" s="209" t="s">
        <v>242</v>
      </c>
      <c r="V125" s="209" t="s">
        <v>7</v>
      </c>
      <c r="W125" s="209" t="s">
        <v>7</v>
      </c>
      <c r="X125" s="209" t="s">
        <v>7</v>
      </c>
      <c r="Y125" s="209"/>
      <c r="Z125" s="209"/>
      <c r="AA125" s="209" t="s">
        <v>127</v>
      </c>
      <c r="AB125" s="209" t="s">
        <v>365</v>
      </c>
      <c r="AC125" s="209">
        <v>2200</v>
      </c>
      <c r="AD125" s="209" t="s">
        <v>236</v>
      </c>
      <c r="AE125" s="209">
        <v>1</v>
      </c>
      <c r="AF125" s="209">
        <v>134.9</v>
      </c>
    </row>
    <row r="126" spans="1:32" x14ac:dyDescent="0.3">
      <c r="A126" s="209" t="s">
        <v>355</v>
      </c>
      <c r="B126" s="209" t="s">
        <v>57</v>
      </c>
      <c r="C126" s="209" t="s">
        <v>117</v>
      </c>
      <c r="D126" s="209" t="s">
        <v>314</v>
      </c>
      <c r="E126" s="209" t="s">
        <v>472</v>
      </c>
      <c r="F126" s="15">
        <v>46212.717303240737</v>
      </c>
      <c r="G126" s="209" t="s">
        <v>420</v>
      </c>
      <c r="H126" s="209">
        <v>2</v>
      </c>
      <c r="I126" s="209" t="s">
        <v>1181</v>
      </c>
      <c r="J126" s="15">
        <v>46231.477627314816</v>
      </c>
      <c r="K126" s="15">
        <v>46238.444444444445</v>
      </c>
      <c r="L126" s="15"/>
      <c r="M126" s="209">
        <v>2</v>
      </c>
      <c r="N126" s="209"/>
      <c r="O126" s="209" t="s">
        <v>627</v>
      </c>
      <c r="P126" s="209"/>
      <c r="Q126" s="209"/>
      <c r="R126" s="209"/>
      <c r="S126" s="209" t="s">
        <v>365</v>
      </c>
      <c r="T126" s="209" t="s">
        <v>382</v>
      </c>
      <c r="U126" s="209" t="s">
        <v>242</v>
      </c>
      <c r="V126" s="209" t="s">
        <v>7</v>
      </c>
      <c r="W126" s="209" t="s">
        <v>7</v>
      </c>
      <c r="X126" s="209" t="s">
        <v>7</v>
      </c>
      <c r="Y126" s="209"/>
      <c r="Z126" s="209"/>
      <c r="AA126" s="209" t="s">
        <v>127</v>
      </c>
      <c r="AB126" s="209" t="s">
        <v>365</v>
      </c>
      <c r="AC126" s="209">
        <v>2200</v>
      </c>
      <c r="AD126" s="209" t="s">
        <v>236</v>
      </c>
      <c r="AE126" s="209">
        <v>1</v>
      </c>
      <c r="AF126" s="209"/>
    </row>
    <row r="127" spans="1:32" x14ac:dyDescent="0.3">
      <c r="A127" s="209" t="s">
        <v>355</v>
      </c>
      <c r="B127" s="209" t="s">
        <v>57</v>
      </c>
      <c r="C127" s="209" t="s">
        <v>117</v>
      </c>
      <c r="D127" s="209" t="s">
        <v>314</v>
      </c>
      <c r="E127" s="209" t="s">
        <v>1197</v>
      </c>
      <c r="F127" s="15">
        <v>46223.754212962966</v>
      </c>
      <c r="G127" s="209" t="s">
        <v>420</v>
      </c>
      <c r="H127" s="209">
        <v>1</v>
      </c>
      <c r="I127" s="209" t="s">
        <v>1198</v>
      </c>
      <c r="J127" s="15">
        <v>46232.484236111108</v>
      </c>
      <c r="K127" s="15">
        <v>46238.427083333336</v>
      </c>
      <c r="L127" s="15"/>
      <c r="M127" s="209">
        <v>1</v>
      </c>
      <c r="N127" s="209"/>
      <c r="O127" s="209" t="s">
        <v>204</v>
      </c>
      <c r="P127" s="209" t="s">
        <v>631</v>
      </c>
      <c r="Q127" s="209"/>
      <c r="R127" s="209"/>
      <c r="S127" s="209" t="s">
        <v>365</v>
      </c>
      <c r="T127" s="209" t="s">
        <v>382</v>
      </c>
      <c r="U127" s="209" t="s">
        <v>242</v>
      </c>
      <c r="V127" s="209" t="s">
        <v>7</v>
      </c>
      <c r="W127" s="209" t="s">
        <v>7</v>
      </c>
      <c r="X127" s="209" t="s">
        <v>7</v>
      </c>
      <c r="Y127" s="209"/>
      <c r="Z127" s="209"/>
      <c r="AA127" s="209" t="s">
        <v>127</v>
      </c>
      <c r="AB127" s="209" t="s">
        <v>365</v>
      </c>
      <c r="AC127" s="209">
        <v>2200</v>
      </c>
      <c r="AD127" s="209" t="s">
        <v>236</v>
      </c>
      <c r="AE127" s="209">
        <v>1</v>
      </c>
      <c r="AF127" s="209"/>
    </row>
    <row r="128" spans="1:32" x14ac:dyDescent="0.3">
      <c r="A128" s="209" t="s">
        <v>355</v>
      </c>
      <c r="B128" s="209" t="s">
        <v>57</v>
      </c>
      <c r="C128" s="209" t="s">
        <v>117</v>
      </c>
      <c r="D128" s="209" t="s">
        <v>314</v>
      </c>
      <c r="E128" s="209" t="s">
        <v>1201</v>
      </c>
      <c r="F128" s="15">
        <v>46233.719895833332</v>
      </c>
      <c r="G128" s="209" t="s">
        <v>474</v>
      </c>
      <c r="H128" s="209">
        <v>6</v>
      </c>
      <c r="I128" s="209" t="s">
        <v>1202</v>
      </c>
      <c r="J128" s="15">
        <v>46234.410682870373</v>
      </c>
      <c r="K128" s="15">
        <v>46238.434027777781</v>
      </c>
      <c r="L128" s="15"/>
      <c r="M128" s="209">
        <v>6</v>
      </c>
      <c r="N128" s="209"/>
      <c r="O128" s="209" t="s">
        <v>204</v>
      </c>
      <c r="P128" s="209" t="s">
        <v>631</v>
      </c>
      <c r="Q128" s="209"/>
      <c r="R128" s="209"/>
      <c r="S128" s="209" t="s">
        <v>365</v>
      </c>
      <c r="T128" s="209" t="s">
        <v>382</v>
      </c>
      <c r="U128" s="209" t="s">
        <v>242</v>
      </c>
      <c r="V128" s="209" t="s">
        <v>7</v>
      </c>
      <c r="W128" s="209" t="s">
        <v>7</v>
      </c>
      <c r="X128" s="209" t="s">
        <v>7</v>
      </c>
      <c r="Y128" s="209"/>
      <c r="Z128" s="209"/>
      <c r="AA128" s="209" t="s">
        <v>127</v>
      </c>
      <c r="AB128" s="209" t="s">
        <v>365</v>
      </c>
      <c r="AC128" s="209">
        <v>2200</v>
      </c>
      <c r="AD128" s="209" t="s">
        <v>236</v>
      </c>
      <c r="AE128" s="209">
        <v>1</v>
      </c>
      <c r="AF128" s="209"/>
    </row>
    <row r="129" spans="1:32" x14ac:dyDescent="0.3">
      <c r="A129" s="209" t="s">
        <v>355</v>
      </c>
      <c r="B129" s="209" t="s">
        <v>57</v>
      </c>
      <c r="C129" s="209" t="s">
        <v>117</v>
      </c>
      <c r="D129" s="209" t="s">
        <v>314</v>
      </c>
      <c r="E129" s="209" t="s">
        <v>1201</v>
      </c>
      <c r="F129" s="15">
        <v>46233.719895833332</v>
      </c>
      <c r="G129" s="209" t="s">
        <v>474</v>
      </c>
      <c r="H129" s="209">
        <v>2</v>
      </c>
      <c r="I129" s="209" t="s">
        <v>1243</v>
      </c>
      <c r="J129" s="15">
        <v>46234.408483796295</v>
      </c>
      <c r="K129" s="15">
        <v>46238.436805555553</v>
      </c>
      <c r="L129" s="15"/>
      <c r="M129" s="209">
        <v>2</v>
      </c>
      <c r="N129" s="209"/>
      <c r="O129" s="209" t="s">
        <v>204</v>
      </c>
      <c r="P129" s="209" t="s">
        <v>631</v>
      </c>
      <c r="Q129" s="209"/>
      <c r="R129" s="209"/>
      <c r="S129" s="209" t="s">
        <v>365</v>
      </c>
      <c r="T129" s="209" t="s">
        <v>382</v>
      </c>
      <c r="U129" s="209" t="s">
        <v>242</v>
      </c>
      <c r="V129" s="209" t="s">
        <v>7</v>
      </c>
      <c r="W129" s="209" t="s">
        <v>7</v>
      </c>
      <c r="X129" s="209" t="s">
        <v>7</v>
      </c>
      <c r="Y129" s="209"/>
      <c r="Z129" s="209"/>
      <c r="AA129" s="209" t="s">
        <v>127</v>
      </c>
      <c r="AB129" s="209" t="s">
        <v>365</v>
      </c>
      <c r="AC129" s="209">
        <v>2200</v>
      </c>
      <c r="AD129" s="209" t="s">
        <v>236</v>
      </c>
      <c r="AE129" s="209">
        <v>1</v>
      </c>
      <c r="AF129" s="209"/>
    </row>
    <row r="130" spans="1:32" x14ac:dyDescent="0.3">
      <c r="A130" s="209" t="s">
        <v>355</v>
      </c>
      <c r="B130" s="209" t="s">
        <v>57</v>
      </c>
      <c r="C130" s="209" t="s">
        <v>117</v>
      </c>
      <c r="D130" s="209" t="s">
        <v>314</v>
      </c>
      <c r="E130" s="209" t="s">
        <v>1201</v>
      </c>
      <c r="F130" s="15">
        <v>46233.719895833332</v>
      </c>
      <c r="G130" s="209" t="s">
        <v>474</v>
      </c>
      <c r="H130" s="209">
        <v>6</v>
      </c>
      <c r="I130" s="209" t="s">
        <v>1202</v>
      </c>
      <c r="J130" s="15">
        <v>46234.410682870373</v>
      </c>
      <c r="K130" s="15">
        <v>46238.434027777781</v>
      </c>
      <c r="L130" s="15"/>
      <c r="M130" s="209">
        <v>6</v>
      </c>
      <c r="N130" s="209"/>
      <c r="O130" s="209" t="s">
        <v>627</v>
      </c>
      <c r="P130" s="209"/>
      <c r="Q130" s="209"/>
      <c r="R130" s="209"/>
      <c r="S130" s="209" t="s">
        <v>365</v>
      </c>
      <c r="T130" s="209" t="s">
        <v>382</v>
      </c>
      <c r="U130" s="209" t="s">
        <v>242</v>
      </c>
      <c r="V130" s="209" t="s">
        <v>7</v>
      </c>
      <c r="W130" s="209" t="s">
        <v>7</v>
      </c>
      <c r="X130" s="209" t="s">
        <v>7</v>
      </c>
      <c r="Y130" s="209"/>
      <c r="Z130" s="209"/>
      <c r="AA130" s="209" t="s">
        <v>127</v>
      </c>
      <c r="AB130" s="209" t="s">
        <v>365</v>
      </c>
      <c r="AC130" s="209">
        <v>2200</v>
      </c>
      <c r="AD130" s="209" t="s">
        <v>236</v>
      </c>
      <c r="AE130" s="209">
        <v>1</v>
      </c>
      <c r="AF130" s="209"/>
    </row>
    <row r="131" spans="1:32" x14ac:dyDescent="0.3">
      <c r="A131" s="209" t="s">
        <v>355</v>
      </c>
      <c r="B131" s="209" t="s">
        <v>57</v>
      </c>
      <c r="C131" s="209" t="s">
        <v>117</v>
      </c>
      <c r="D131" s="209" t="s">
        <v>314</v>
      </c>
      <c r="E131" s="209" t="s">
        <v>471</v>
      </c>
      <c r="F131" s="15">
        <v>46202.512337962966</v>
      </c>
      <c r="G131" s="209" t="s">
        <v>470</v>
      </c>
      <c r="H131" s="209">
        <v>1</v>
      </c>
      <c r="I131" s="209" t="s">
        <v>1182</v>
      </c>
      <c r="J131" s="15">
        <v>46203.361828703702</v>
      </c>
      <c r="K131" s="15">
        <v>46212.739201388889</v>
      </c>
      <c r="L131" s="15"/>
      <c r="M131" s="209">
        <v>26</v>
      </c>
      <c r="N131" s="209"/>
      <c r="O131" s="209" t="s">
        <v>204</v>
      </c>
      <c r="P131" s="209" t="s">
        <v>631</v>
      </c>
      <c r="Q131" s="209"/>
      <c r="R131" s="209"/>
      <c r="S131" s="209" t="s">
        <v>366</v>
      </c>
      <c r="T131" s="209" t="s">
        <v>382</v>
      </c>
      <c r="U131" s="209" t="s">
        <v>242</v>
      </c>
      <c r="V131" s="209" t="s">
        <v>7</v>
      </c>
      <c r="W131" s="209" t="s">
        <v>7</v>
      </c>
      <c r="X131" s="209" t="s">
        <v>7</v>
      </c>
      <c r="Y131" s="209"/>
      <c r="Z131" s="209"/>
      <c r="AA131" s="209" t="s">
        <v>127</v>
      </c>
      <c r="AB131" s="209" t="s">
        <v>366</v>
      </c>
      <c r="AC131" s="209">
        <v>109</v>
      </c>
      <c r="AD131" s="209" t="s">
        <v>236</v>
      </c>
      <c r="AE131" s="209">
        <v>2.6</v>
      </c>
      <c r="AF131" s="209">
        <v>83.89</v>
      </c>
    </row>
    <row r="132" spans="1:32" x14ac:dyDescent="0.3">
      <c r="A132" s="209" t="s">
        <v>355</v>
      </c>
      <c r="B132" s="209" t="s">
        <v>57</v>
      </c>
      <c r="C132" s="209" t="s">
        <v>117</v>
      </c>
      <c r="D132" s="209" t="s">
        <v>314</v>
      </c>
      <c r="E132" s="209" t="s">
        <v>471</v>
      </c>
      <c r="F132" s="15">
        <v>46202.512337962966</v>
      </c>
      <c r="G132" s="209" t="s">
        <v>470</v>
      </c>
      <c r="H132" s="209">
        <v>1</v>
      </c>
      <c r="I132" s="209" t="s">
        <v>1182</v>
      </c>
      <c r="J132" s="15">
        <v>46203.361828703702</v>
      </c>
      <c r="K132" s="15">
        <v>46212.739201388889</v>
      </c>
      <c r="L132" s="15"/>
      <c r="M132" s="209">
        <v>13</v>
      </c>
      <c r="N132" s="209"/>
      <c r="O132" s="209" t="s">
        <v>627</v>
      </c>
      <c r="P132" s="209"/>
      <c r="Q132" s="209"/>
      <c r="R132" s="209"/>
      <c r="S132" s="209" t="s">
        <v>366</v>
      </c>
      <c r="T132" s="209" t="s">
        <v>382</v>
      </c>
      <c r="U132" s="209" t="s">
        <v>242</v>
      </c>
      <c r="V132" s="209" t="s">
        <v>7</v>
      </c>
      <c r="W132" s="209" t="s">
        <v>7</v>
      </c>
      <c r="X132" s="209" t="s">
        <v>7</v>
      </c>
      <c r="Y132" s="209"/>
      <c r="Z132" s="209"/>
      <c r="AA132" s="209" t="s">
        <v>127</v>
      </c>
      <c r="AB132" s="209" t="s">
        <v>366</v>
      </c>
      <c r="AC132" s="209">
        <v>109</v>
      </c>
      <c r="AD132" s="209" t="s">
        <v>236</v>
      </c>
      <c r="AE132" s="209">
        <v>1.3</v>
      </c>
      <c r="AF132" s="209"/>
    </row>
    <row r="133" spans="1:32" x14ac:dyDescent="0.3">
      <c r="A133" s="209" t="s">
        <v>355</v>
      </c>
      <c r="B133" s="209" t="s">
        <v>57</v>
      </c>
      <c r="C133" s="209" t="s">
        <v>117</v>
      </c>
      <c r="D133" s="209" t="s">
        <v>314</v>
      </c>
      <c r="E133" s="209" t="s">
        <v>471</v>
      </c>
      <c r="F133" s="15">
        <v>46202.512337962966</v>
      </c>
      <c r="G133" s="209" t="s">
        <v>470</v>
      </c>
      <c r="H133" s="209">
        <v>30</v>
      </c>
      <c r="I133" s="209" t="s">
        <v>1184</v>
      </c>
      <c r="J133" s="15">
        <v>46239.591469907406</v>
      </c>
      <c r="K133" s="15">
        <v>46241.497916666667</v>
      </c>
      <c r="L133" s="15"/>
      <c r="M133" s="209">
        <v>30</v>
      </c>
      <c r="N133" s="209"/>
      <c r="O133" s="209" t="s">
        <v>204</v>
      </c>
      <c r="P133" s="209" t="s">
        <v>631</v>
      </c>
      <c r="Q133" s="209"/>
      <c r="R133" s="209"/>
      <c r="S133" s="209" t="s">
        <v>366</v>
      </c>
      <c r="T133" s="209" t="s">
        <v>382</v>
      </c>
      <c r="U133" s="209" t="s">
        <v>242</v>
      </c>
      <c r="V133" s="209" t="s">
        <v>7</v>
      </c>
      <c r="W133" s="209" t="s">
        <v>7</v>
      </c>
      <c r="X133" s="209" t="s">
        <v>7</v>
      </c>
      <c r="Y133" s="209"/>
      <c r="Z133" s="209"/>
      <c r="AA133" s="209" t="s">
        <v>127</v>
      </c>
      <c r="AB133" s="209" t="s">
        <v>366</v>
      </c>
      <c r="AC133" s="209">
        <v>109</v>
      </c>
      <c r="AD133" s="209" t="s">
        <v>236</v>
      </c>
      <c r="AE133" s="209">
        <v>3</v>
      </c>
      <c r="AF133" s="209">
        <v>51.3</v>
      </c>
    </row>
    <row r="134" spans="1:32" x14ac:dyDescent="0.3">
      <c r="A134" s="209" t="s">
        <v>355</v>
      </c>
      <c r="B134" s="209" t="s">
        <v>57</v>
      </c>
      <c r="C134" s="209" t="s">
        <v>117</v>
      </c>
      <c r="D134" s="209" t="s">
        <v>314</v>
      </c>
      <c r="E134" s="209" t="s">
        <v>1185</v>
      </c>
      <c r="F134" s="15">
        <v>46253.45040509259</v>
      </c>
      <c r="G134" s="209" t="s">
        <v>420</v>
      </c>
      <c r="H134" s="209">
        <v>1</v>
      </c>
      <c r="I134" s="209" t="s">
        <v>1186</v>
      </c>
      <c r="J134" s="15">
        <v>46255.393750000003</v>
      </c>
      <c r="K134" s="15">
        <v>46258.414583333331</v>
      </c>
      <c r="L134" s="15"/>
      <c r="M134" s="209">
        <v>1</v>
      </c>
      <c r="N134" s="209"/>
      <c r="O134" s="209" t="s">
        <v>204</v>
      </c>
      <c r="P134" s="209" t="s">
        <v>631</v>
      </c>
      <c r="Q134" s="209"/>
      <c r="R134" s="209"/>
      <c r="S134" s="209" t="s">
        <v>365</v>
      </c>
      <c r="T134" s="209" t="s">
        <v>382</v>
      </c>
      <c r="U134" s="209" t="s">
        <v>242</v>
      </c>
      <c r="V134" s="209" t="s">
        <v>7</v>
      </c>
      <c r="W134" s="209" t="s">
        <v>7</v>
      </c>
      <c r="X134" s="209" t="s">
        <v>7</v>
      </c>
      <c r="Y134" s="209"/>
      <c r="Z134" s="209"/>
      <c r="AA134" s="209" t="s">
        <v>127</v>
      </c>
      <c r="AB134" s="209" t="s">
        <v>365</v>
      </c>
      <c r="AC134" s="209">
        <v>2200</v>
      </c>
      <c r="AD134" s="209" t="s">
        <v>236</v>
      </c>
      <c r="AE134" s="209">
        <v>1</v>
      </c>
      <c r="AF134" s="209">
        <v>57</v>
      </c>
    </row>
    <row r="135" spans="1:32" x14ac:dyDescent="0.3">
      <c r="A135" s="209" t="s">
        <v>355</v>
      </c>
      <c r="B135" s="209" t="s">
        <v>57</v>
      </c>
      <c r="C135" s="209" t="s">
        <v>117</v>
      </c>
      <c r="D135" s="209" t="s">
        <v>314</v>
      </c>
      <c r="E135" s="209" t="s">
        <v>1191</v>
      </c>
      <c r="F135" s="15">
        <v>46225.356817129628</v>
      </c>
      <c r="G135" s="209" t="s">
        <v>415</v>
      </c>
      <c r="H135" s="209">
        <v>1</v>
      </c>
      <c r="I135" s="209" t="s">
        <v>1192</v>
      </c>
      <c r="J135" s="15">
        <v>46233.380069444444</v>
      </c>
      <c r="K135" s="15">
        <v>46238.463194444441</v>
      </c>
      <c r="L135" s="15"/>
      <c r="M135" s="209">
        <v>1</v>
      </c>
      <c r="N135" s="209"/>
      <c r="O135" s="209" t="s">
        <v>204</v>
      </c>
      <c r="P135" s="209" t="s">
        <v>631</v>
      </c>
      <c r="Q135" s="209"/>
      <c r="R135" s="209"/>
      <c r="S135" s="209" t="s">
        <v>364</v>
      </c>
      <c r="T135" s="209" t="s">
        <v>382</v>
      </c>
      <c r="U135" s="209" t="s">
        <v>242</v>
      </c>
      <c r="V135" s="209" t="s">
        <v>7</v>
      </c>
      <c r="W135" s="209" t="s">
        <v>7</v>
      </c>
      <c r="X135" s="209" t="s">
        <v>7</v>
      </c>
      <c r="Y135" s="209"/>
      <c r="Z135" s="209"/>
      <c r="AA135" s="209" t="s">
        <v>127</v>
      </c>
      <c r="AB135" s="209" t="s">
        <v>364</v>
      </c>
      <c r="AC135" s="209">
        <v>50</v>
      </c>
      <c r="AD135" s="209" t="s">
        <v>236</v>
      </c>
      <c r="AE135" s="209">
        <v>1</v>
      </c>
      <c r="AF135" s="209">
        <v>19.3</v>
      </c>
    </row>
    <row r="136" spans="1:32" x14ac:dyDescent="0.3">
      <c r="A136" s="209" t="s">
        <v>355</v>
      </c>
      <c r="B136" s="209" t="s">
        <v>57</v>
      </c>
      <c r="C136" s="209" t="s">
        <v>117</v>
      </c>
      <c r="D136" s="209" t="s">
        <v>314</v>
      </c>
      <c r="E136" s="209" t="s">
        <v>1206</v>
      </c>
      <c r="F136" s="15">
        <v>46223.623645833337</v>
      </c>
      <c r="G136" s="209" t="s">
        <v>420</v>
      </c>
      <c r="H136" s="209">
        <v>1</v>
      </c>
      <c r="I136" s="209" t="s">
        <v>1207</v>
      </c>
      <c r="J136" s="15">
        <v>46224.351388888892</v>
      </c>
      <c r="K136" s="15">
        <v>46227.68472222222</v>
      </c>
      <c r="L136" s="15">
        <v>46234.655555555553</v>
      </c>
      <c r="M136" s="209">
        <v>1</v>
      </c>
      <c r="N136" s="209"/>
      <c r="O136" s="209" t="s">
        <v>204</v>
      </c>
      <c r="P136" s="209" t="s">
        <v>631</v>
      </c>
      <c r="Q136" s="209"/>
      <c r="R136" s="209"/>
      <c r="S136" s="209" t="s">
        <v>365</v>
      </c>
      <c r="T136" s="209" t="s">
        <v>382</v>
      </c>
      <c r="U136" s="209" t="s">
        <v>242</v>
      </c>
      <c r="V136" s="209" t="s">
        <v>7</v>
      </c>
      <c r="W136" s="209" t="s">
        <v>7</v>
      </c>
      <c r="X136" s="209" t="s">
        <v>7</v>
      </c>
      <c r="Y136" s="209"/>
      <c r="Z136" s="209"/>
      <c r="AA136" s="209" t="s">
        <v>127</v>
      </c>
      <c r="AB136" s="209" t="s">
        <v>365</v>
      </c>
      <c r="AC136" s="209">
        <v>2200</v>
      </c>
      <c r="AD136" s="209" t="s">
        <v>236</v>
      </c>
      <c r="AE136" s="209">
        <v>1</v>
      </c>
      <c r="AF136" s="209">
        <v>374.1</v>
      </c>
    </row>
    <row r="137" spans="1:32" x14ac:dyDescent="0.3">
      <c r="A137" s="209" t="s">
        <v>355</v>
      </c>
      <c r="B137" s="209" t="s">
        <v>57</v>
      </c>
      <c r="C137" s="209" t="s">
        <v>117</v>
      </c>
      <c r="D137" s="209" t="s">
        <v>314</v>
      </c>
      <c r="E137" s="209" t="s">
        <v>1206</v>
      </c>
      <c r="F137" s="15">
        <v>46223.623645833337</v>
      </c>
      <c r="G137" s="209" t="s">
        <v>420</v>
      </c>
      <c r="H137" s="209">
        <v>1</v>
      </c>
      <c r="I137" s="209" t="s">
        <v>1207</v>
      </c>
      <c r="J137" s="15">
        <v>46224.351388888892</v>
      </c>
      <c r="K137" s="15">
        <v>46227.68472222222</v>
      </c>
      <c r="L137" s="15">
        <v>46234.655555555553</v>
      </c>
      <c r="M137" s="209">
        <v>1</v>
      </c>
      <c r="N137" s="209"/>
      <c r="O137" s="209" t="s">
        <v>627</v>
      </c>
      <c r="P137" s="209"/>
      <c r="Q137" s="209"/>
      <c r="R137" s="209"/>
      <c r="S137" s="209" t="s">
        <v>365</v>
      </c>
      <c r="T137" s="209" t="s">
        <v>382</v>
      </c>
      <c r="U137" s="209" t="s">
        <v>242</v>
      </c>
      <c r="V137" s="209" t="s">
        <v>7</v>
      </c>
      <c r="W137" s="209" t="s">
        <v>7</v>
      </c>
      <c r="X137" s="209" t="s">
        <v>7</v>
      </c>
      <c r="Y137" s="209"/>
      <c r="Z137" s="209"/>
      <c r="AA137" s="209" t="s">
        <v>127</v>
      </c>
      <c r="AB137" s="209" t="s">
        <v>365</v>
      </c>
      <c r="AC137" s="209">
        <v>2200</v>
      </c>
      <c r="AD137" s="209" t="s">
        <v>236</v>
      </c>
      <c r="AE137" s="209">
        <v>1</v>
      </c>
      <c r="AF137" s="209"/>
    </row>
    <row r="138" spans="1:32" x14ac:dyDescent="0.3">
      <c r="A138" s="209" t="s">
        <v>355</v>
      </c>
      <c r="B138" s="209" t="s">
        <v>57</v>
      </c>
      <c r="C138" s="209" t="s">
        <v>117</v>
      </c>
      <c r="D138" s="209" t="s">
        <v>314</v>
      </c>
      <c r="E138" s="209" t="s">
        <v>1206</v>
      </c>
      <c r="F138" s="15">
        <v>46223.623645833337</v>
      </c>
      <c r="G138" s="209" t="s">
        <v>420</v>
      </c>
      <c r="H138" s="209">
        <v>3</v>
      </c>
      <c r="I138" s="209" t="s">
        <v>1208</v>
      </c>
      <c r="J138" s="15">
        <v>46224.351388888892</v>
      </c>
      <c r="K138" s="15">
        <v>46227.68472222222</v>
      </c>
      <c r="L138" s="15"/>
      <c r="M138" s="209">
        <v>3</v>
      </c>
      <c r="N138" s="209"/>
      <c r="O138" s="209" t="s">
        <v>204</v>
      </c>
      <c r="P138" s="209" t="s">
        <v>631</v>
      </c>
      <c r="Q138" s="209"/>
      <c r="R138" s="209"/>
      <c r="S138" s="209" t="s">
        <v>365</v>
      </c>
      <c r="T138" s="209" t="s">
        <v>382</v>
      </c>
      <c r="U138" s="209" t="s">
        <v>242</v>
      </c>
      <c r="V138" s="209" t="s">
        <v>7</v>
      </c>
      <c r="W138" s="209" t="s">
        <v>7</v>
      </c>
      <c r="X138" s="209" t="s">
        <v>7</v>
      </c>
      <c r="Y138" s="209"/>
      <c r="Z138" s="209"/>
      <c r="AA138" s="209" t="s">
        <v>127</v>
      </c>
      <c r="AB138" s="209" t="s">
        <v>365</v>
      </c>
      <c r="AC138" s="209">
        <v>2200</v>
      </c>
      <c r="AD138" s="209" t="s">
        <v>236</v>
      </c>
      <c r="AE138" s="209">
        <v>1</v>
      </c>
      <c r="AF138" s="209"/>
    </row>
    <row r="139" spans="1:32" x14ac:dyDescent="0.3">
      <c r="A139" s="209" t="s">
        <v>355</v>
      </c>
      <c r="B139" s="209" t="s">
        <v>57</v>
      </c>
      <c r="C139" s="209" t="s">
        <v>117</v>
      </c>
      <c r="D139" s="209" t="s">
        <v>314</v>
      </c>
      <c r="E139" s="209" t="s">
        <v>483</v>
      </c>
      <c r="F139" s="15">
        <v>46217.60359953704</v>
      </c>
      <c r="G139" s="209" t="s">
        <v>474</v>
      </c>
      <c r="H139" s="209">
        <v>1</v>
      </c>
      <c r="I139" s="209" t="s">
        <v>1211</v>
      </c>
      <c r="J139" s="15">
        <v>46220.352083333331</v>
      </c>
      <c r="K139" s="15">
        <v>46227.702777777777</v>
      </c>
      <c r="L139" s="15"/>
      <c r="M139" s="209">
        <v>1</v>
      </c>
      <c r="N139" s="209"/>
      <c r="O139" s="209" t="s">
        <v>204</v>
      </c>
      <c r="P139" s="209" t="s">
        <v>631</v>
      </c>
      <c r="Q139" s="209"/>
      <c r="R139" s="209"/>
      <c r="S139" s="209" t="s">
        <v>367</v>
      </c>
      <c r="T139" s="209" t="s">
        <v>382</v>
      </c>
      <c r="U139" s="209" t="s">
        <v>242</v>
      </c>
      <c r="V139" s="209" t="s">
        <v>7</v>
      </c>
      <c r="W139" s="209" t="s">
        <v>7</v>
      </c>
      <c r="X139" s="209" t="s">
        <v>7</v>
      </c>
      <c r="Y139" s="209"/>
      <c r="Z139" s="209"/>
      <c r="AA139" s="209" t="s">
        <v>127</v>
      </c>
      <c r="AB139" s="209" t="s">
        <v>367</v>
      </c>
      <c r="AC139" s="209">
        <v>101</v>
      </c>
      <c r="AD139" s="209" t="s">
        <v>236</v>
      </c>
      <c r="AE139" s="209">
        <v>1</v>
      </c>
      <c r="AF139" s="209">
        <v>2.5</v>
      </c>
    </row>
    <row r="140" spans="1:32" x14ac:dyDescent="0.3">
      <c r="A140" s="209" t="s">
        <v>355</v>
      </c>
      <c r="B140" s="209" t="s">
        <v>57</v>
      </c>
      <c r="C140" s="209" t="s">
        <v>117</v>
      </c>
      <c r="D140" s="209" t="s">
        <v>314</v>
      </c>
      <c r="E140" s="209" t="s">
        <v>483</v>
      </c>
      <c r="F140" s="15">
        <v>46217.60359953704</v>
      </c>
      <c r="G140" s="209" t="s">
        <v>474</v>
      </c>
      <c r="H140" s="209">
        <v>4</v>
      </c>
      <c r="I140" s="209" t="s">
        <v>1211</v>
      </c>
      <c r="J140" s="15">
        <v>46220.352083333331</v>
      </c>
      <c r="K140" s="15">
        <v>46227.702777777777</v>
      </c>
      <c r="L140" s="15"/>
      <c r="M140" s="209">
        <v>4</v>
      </c>
      <c r="N140" s="209"/>
      <c r="O140" s="209" t="s">
        <v>627</v>
      </c>
      <c r="P140" s="209"/>
      <c r="Q140" s="209"/>
      <c r="R140" s="209"/>
      <c r="S140" s="209" t="s">
        <v>367</v>
      </c>
      <c r="T140" s="209" t="s">
        <v>382</v>
      </c>
      <c r="U140" s="209" t="s">
        <v>242</v>
      </c>
      <c r="V140" s="209" t="s">
        <v>7</v>
      </c>
      <c r="W140" s="209" t="s">
        <v>7</v>
      </c>
      <c r="X140" s="209" t="s">
        <v>7</v>
      </c>
      <c r="Y140" s="209"/>
      <c r="Z140" s="209"/>
      <c r="AA140" s="209" t="s">
        <v>127</v>
      </c>
      <c r="AB140" s="209" t="s">
        <v>367</v>
      </c>
      <c r="AC140" s="209">
        <v>101</v>
      </c>
      <c r="AD140" s="209" t="s">
        <v>236</v>
      </c>
      <c r="AE140" s="209">
        <v>1</v>
      </c>
      <c r="AF140" s="209"/>
    </row>
    <row r="141" spans="1:32" x14ac:dyDescent="0.3">
      <c r="A141" s="209" t="s">
        <v>355</v>
      </c>
      <c r="B141" s="209" t="s">
        <v>57</v>
      </c>
      <c r="C141" s="209" t="s">
        <v>117</v>
      </c>
      <c r="D141" s="209" t="s">
        <v>314</v>
      </c>
      <c r="E141" s="209" t="s">
        <v>483</v>
      </c>
      <c r="F141" s="15">
        <v>46217.60359953704</v>
      </c>
      <c r="G141" s="209" t="s">
        <v>474</v>
      </c>
      <c r="H141" s="209">
        <v>1</v>
      </c>
      <c r="I141" s="209" t="s">
        <v>1211</v>
      </c>
      <c r="J141" s="15">
        <v>46220.352083333331</v>
      </c>
      <c r="K141" s="15">
        <v>46227.702777777777</v>
      </c>
      <c r="L141" s="15"/>
      <c r="M141" s="209">
        <v>1</v>
      </c>
      <c r="N141" s="209"/>
      <c r="O141" s="209" t="s">
        <v>627</v>
      </c>
      <c r="P141" s="209"/>
      <c r="Q141" s="209"/>
      <c r="R141" s="209"/>
      <c r="S141" s="209" t="s">
        <v>367</v>
      </c>
      <c r="T141" s="209" t="s">
        <v>382</v>
      </c>
      <c r="U141" s="209" t="s">
        <v>242</v>
      </c>
      <c r="V141" s="209" t="s">
        <v>7</v>
      </c>
      <c r="W141" s="209" t="s">
        <v>7</v>
      </c>
      <c r="X141" s="209" t="s">
        <v>7</v>
      </c>
      <c r="Y141" s="209"/>
      <c r="Z141" s="209"/>
      <c r="AA141" s="209" t="s">
        <v>127</v>
      </c>
      <c r="AB141" s="209" t="s">
        <v>367</v>
      </c>
      <c r="AC141" s="209">
        <v>101</v>
      </c>
      <c r="AD141" s="209" t="s">
        <v>236</v>
      </c>
      <c r="AE141" s="209">
        <v>1</v>
      </c>
      <c r="AF141" s="209"/>
    </row>
    <row r="142" spans="1:32" x14ac:dyDescent="0.3">
      <c r="A142" s="209" t="s">
        <v>355</v>
      </c>
      <c r="B142" s="209" t="s">
        <v>282</v>
      </c>
      <c r="C142" s="209" t="s">
        <v>195</v>
      </c>
      <c r="D142" s="209" t="s">
        <v>314</v>
      </c>
      <c r="E142" s="209" t="s">
        <v>998</v>
      </c>
      <c r="F142" s="15">
        <v>46244.43917824074</v>
      </c>
      <c r="G142" s="209" t="s">
        <v>432</v>
      </c>
      <c r="H142" s="209">
        <v>1562</v>
      </c>
      <c r="I142" s="209" t="s">
        <v>999</v>
      </c>
      <c r="J142" s="15">
        <v>46245.671527777777</v>
      </c>
      <c r="K142" s="15">
        <v>46251.602083333331</v>
      </c>
      <c r="L142" s="15"/>
      <c r="M142" s="209">
        <v>1562</v>
      </c>
      <c r="N142" s="209"/>
      <c r="O142" s="209" t="s">
        <v>627</v>
      </c>
      <c r="P142" s="209"/>
      <c r="Q142" s="209"/>
      <c r="R142" s="209"/>
      <c r="S142" s="209" t="s">
        <v>364</v>
      </c>
      <c r="T142" s="209" t="s">
        <v>382</v>
      </c>
      <c r="U142" s="209" t="s">
        <v>242</v>
      </c>
      <c r="V142" s="209" t="s">
        <v>7</v>
      </c>
      <c r="W142" s="209" t="s">
        <v>7</v>
      </c>
      <c r="X142" s="209" t="s">
        <v>7</v>
      </c>
      <c r="Y142" s="209"/>
      <c r="Z142" s="209">
        <v>1</v>
      </c>
      <c r="AA142" s="209" t="s">
        <v>122</v>
      </c>
      <c r="AB142" s="209" t="s">
        <v>364</v>
      </c>
      <c r="AC142" s="209">
        <v>50</v>
      </c>
      <c r="AD142" s="209" t="s">
        <v>235</v>
      </c>
      <c r="AE142" s="209">
        <v>1562</v>
      </c>
      <c r="AF142" s="209"/>
    </row>
    <row r="143" spans="1:32" x14ac:dyDescent="0.3">
      <c r="A143" s="209" t="s">
        <v>355</v>
      </c>
      <c r="B143" s="209" t="s">
        <v>282</v>
      </c>
      <c r="C143" s="209" t="s">
        <v>195</v>
      </c>
      <c r="D143" s="209" t="s">
        <v>314</v>
      </c>
      <c r="E143" s="209" t="s">
        <v>998</v>
      </c>
      <c r="F143" s="15">
        <v>46244.43917824074</v>
      </c>
      <c r="G143" s="209" t="s">
        <v>432</v>
      </c>
      <c r="H143" s="209">
        <v>1816</v>
      </c>
      <c r="I143" s="209" t="s">
        <v>999</v>
      </c>
      <c r="J143" s="15">
        <v>46245.671527777777</v>
      </c>
      <c r="K143" s="15">
        <v>46251.602083333331</v>
      </c>
      <c r="L143" s="15"/>
      <c r="M143" s="209">
        <v>1816</v>
      </c>
      <c r="N143" s="209"/>
      <c r="O143" s="209" t="s">
        <v>627</v>
      </c>
      <c r="P143" s="209"/>
      <c r="Q143" s="209"/>
      <c r="R143" s="209"/>
      <c r="S143" s="209" t="s">
        <v>364</v>
      </c>
      <c r="T143" s="209" t="s">
        <v>382</v>
      </c>
      <c r="U143" s="209" t="s">
        <v>242</v>
      </c>
      <c r="V143" s="209" t="s">
        <v>7</v>
      </c>
      <c r="W143" s="209" t="s">
        <v>7</v>
      </c>
      <c r="X143" s="209" t="s">
        <v>7</v>
      </c>
      <c r="Y143" s="209"/>
      <c r="Z143" s="209">
        <v>1</v>
      </c>
      <c r="AA143" s="209" t="s">
        <v>122</v>
      </c>
      <c r="AB143" s="209" t="s">
        <v>364</v>
      </c>
      <c r="AC143" s="209">
        <v>50</v>
      </c>
      <c r="AD143" s="209" t="s">
        <v>235</v>
      </c>
      <c r="AE143" s="209">
        <v>1816</v>
      </c>
      <c r="AF143" s="209"/>
    </row>
    <row r="144" spans="1:32" x14ac:dyDescent="0.3">
      <c r="A144" s="209" t="s">
        <v>355</v>
      </c>
      <c r="B144" s="209" t="s">
        <v>282</v>
      </c>
      <c r="C144" s="209" t="s">
        <v>195</v>
      </c>
      <c r="D144" s="209" t="s">
        <v>314</v>
      </c>
      <c r="E144" s="209" t="s">
        <v>998</v>
      </c>
      <c r="F144" s="15">
        <v>46244.43917824074</v>
      </c>
      <c r="G144" s="209" t="s">
        <v>432</v>
      </c>
      <c r="H144" s="209">
        <v>1842</v>
      </c>
      <c r="I144" s="209" t="s">
        <v>999</v>
      </c>
      <c r="J144" s="15">
        <v>46245.671527777777</v>
      </c>
      <c r="K144" s="15">
        <v>46251.602083333331</v>
      </c>
      <c r="L144" s="15"/>
      <c r="M144" s="209">
        <v>1842</v>
      </c>
      <c r="N144" s="209"/>
      <c r="O144" s="209" t="s">
        <v>627</v>
      </c>
      <c r="P144" s="209"/>
      <c r="Q144" s="209"/>
      <c r="R144" s="209"/>
      <c r="S144" s="209" t="s">
        <v>364</v>
      </c>
      <c r="T144" s="209" t="s">
        <v>382</v>
      </c>
      <c r="U144" s="209" t="s">
        <v>242</v>
      </c>
      <c r="V144" s="209" t="s">
        <v>7</v>
      </c>
      <c r="W144" s="209" t="s">
        <v>7</v>
      </c>
      <c r="X144" s="209" t="s">
        <v>7</v>
      </c>
      <c r="Y144" s="209"/>
      <c r="Z144" s="209">
        <v>1</v>
      </c>
      <c r="AA144" s="209" t="s">
        <v>122</v>
      </c>
      <c r="AB144" s="209" t="s">
        <v>364</v>
      </c>
      <c r="AC144" s="209">
        <v>50</v>
      </c>
      <c r="AD144" s="209" t="s">
        <v>235</v>
      </c>
      <c r="AE144" s="209">
        <v>1842</v>
      </c>
      <c r="AF144" s="209"/>
    </row>
    <row r="145" spans="1:32" x14ac:dyDescent="0.3">
      <c r="A145" s="209" t="s">
        <v>355</v>
      </c>
      <c r="B145" s="209" t="s">
        <v>282</v>
      </c>
      <c r="C145" s="209" t="s">
        <v>195</v>
      </c>
      <c r="D145" s="209" t="s">
        <v>314</v>
      </c>
      <c r="E145" s="209" t="s">
        <v>998</v>
      </c>
      <c r="F145" s="15">
        <v>46244.43917824074</v>
      </c>
      <c r="G145" s="209" t="s">
        <v>432</v>
      </c>
      <c r="H145" s="209">
        <v>2221</v>
      </c>
      <c r="I145" s="209" t="s">
        <v>999</v>
      </c>
      <c r="J145" s="15">
        <v>46245.671527777777</v>
      </c>
      <c r="K145" s="15">
        <v>46251.602083333331</v>
      </c>
      <c r="L145" s="15"/>
      <c r="M145" s="209">
        <v>2221</v>
      </c>
      <c r="N145" s="209"/>
      <c r="O145" s="209" t="s">
        <v>627</v>
      </c>
      <c r="P145" s="209"/>
      <c r="Q145" s="209"/>
      <c r="R145" s="209"/>
      <c r="S145" s="209" t="s">
        <v>364</v>
      </c>
      <c r="T145" s="209" t="s">
        <v>382</v>
      </c>
      <c r="U145" s="209" t="s">
        <v>242</v>
      </c>
      <c r="V145" s="209" t="s">
        <v>7</v>
      </c>
      <c r="W145" s="209" t="s">
        <v>7</v>
      </c>
      <c r="X145" s="209" t="s">
        <v>7</v>
      </c>
      <c r="Y145" s="209"/>
      <c r="Z145" s="209">
        <v>1</v>
      </c>
      <c r="AA145" s="209" t="s">
        <v>122</v>
      </c>
      <c r="AB145" s="209" t="s">
        <v>364</v>
      </c>
      <c r="AC145" s="209">
        <v>50</v>
      </c>
      <c r="AD145" s="209" t="s">
        <v>235</v>
      </c>
      <c r="AE145" s="209">
        <v>2221</v>
      </c>
      <c r="AF145" s="209"/>
    </row>
    <row r="146" spans="1:32" x14ac:dyDescent="0.3">
      <c r="A146" s="209" t="s">
        <v>355</v>
      </c>
      <c r="B146" s="209" t="s">
        <v>282</v>
      </c>
      <c r="C146" s="209" t="s">
        <v>195</v>
      </c>
      <c r="D146" s="209" t="s">
        <v>314</v>
      </c>
      <c r="E146" s="209" t="s">
        <v>998</v>
      </c>
      <c r="F146" s="15">
        <v>46244.43917824074</v>
      </c>
      <c r="G146" s="209" t="s">
        <v>432</v>
      </c>
      <c r="H146" s="209">
        <v>1702</v>
      </c>
      <c r="I146" s="209" t="s">
        <v>999</v>
      </c>
      <c r="J146" s="15">
        <v>46245.671527777777</v>
      </c>
      <c r="K146" s="15">
        <v>46251.602083333331</v>
      </c>
      <c r="L146" s="15"/>
      <c r="M146" s="209">
        <v>1702</v>
      </c>
      <c r="N146" s="209"/>
      <c r="O146" s="209" t="s">
        <v>627</v>
      </c>
      <c r="P146" s="209"/>
      <c r="Q146" s="209"/>
      <c r="R146" s="209"/>
      <c r="S146" s="209" t="s">
        <v>364</v>
      </c>
      <c r="T146" s="209" t="s">
        <v>382</v>
      </c>
      <c r="U146" s="209" t="s">
        <v>242</v>
      </c>
      <c r="V146" s="209" t="s">
        <v>7</v>
      </c>
      <c r="W146" s="209" t="s">
        <v>7</v>
      </c>
      <c r="X146" s="209" t="s">
        <v>7</v>
      </c>
      <c r="Y146" s="209"/>
      <c r="Z146" s="209">
        <v>1</v>
      </c>
      <c r="AA146" s="209" t="s">
        <v>122</v>
      </c>
      <c r="AB146" s="209" t="s">
        <v>364</v>
      </c>
      <c r="AC146" s="209">
        <v>50</v>
      </c>
      <c r="AD146" s="209" t="s">
        <v>235</v>
      </c>
      <c r="AE146" s="209">
        <v>1702</v>
      </c>
      <c r="AF146" s="209"/>
    </row>
    <row r="147" spans="1:32" x14ac:dyDescent="0.3">
      <c r="A147" s="209" t="s">
        <v>355</v>
      </c>
      <c r="B147" s="209" t="s">
        <v>282</v>
      </c>
      <c r="C147" s="209" t="s">
        <v>195</v>
      </c>
      <c r="D147" s="209" t="s">
        <v>314</v>
      </c>
      <c r="E147" s="209" t="s">
        <v>998</v>
      </c>
      <c r="F147" s="15">
        <v>46244.43917824074</v>
      </c>
      <c r="G147" s="209" t="s">
        <v>432</v>
      </c>
      <c r="H147" s="209">
        <v>1957</v>
      </c>
      <c r="I147" s="209" t="s">
        <v>999</v>
      </c>
      <c r="J147" s="15">
        <v>46245.671527777777</v>
      </c>
      <c r="K147" s="15">
        <v>46251.602083333331</v>
      </c>
      <c r="L147" s="15"/>
      <c r="M147" s="209">
        <v>1957</v>
      </c>
      <c r="N147" s="209"/>
      <c r="O147" s="209" t="s">
        <v>627</v>
      </c>
      <c r="P147" s="209"/>
      <c r="Q147" s="209"/>
      <c r="R147" s="209"/>
      <c r="S147" s="209" t="s">
        <v>364</v>
      </c>
      <c r="T147" s="209" t="s">
        <v>382</v>
      </c>
      <c r="U147" s="209" t="s">
        <v>242</v>
      </c>
      <c r="V147" s="209" t="s">
        <v>7</v>
      </c>
      <c r="W147" s="209" t="s">
        <v>7</v>
      </c>
      <c r="X147" s="209" t="s">
        <v>7</v>
      </c>
      <c r="Y147" s="209"/>
      <c r="Z147" s="209">
        <v>1</v>
      </c>
      <c r="AA147" s="209" t="s">
        <v>122</v>
      </c>
      <c r="AB147" s="209" t="s">
        <v>364</v>
      </c>
      <c r="AC147" s="209">
        <v>50</v>
      </c>
      <c r="AD147" s="209" t="s">
        <v>235</v>
      </c>
      <c r="AE147" s="209">
        <v>1957</v>
      </c>
      <c r="AF147" s="209"/>
    </row>
    <row r="148" spans="1:32" x14ac:dyDescent="0.3">
      <c r="A148" s="209" t="s">
        <v>355</v>
      </c>
      <c r="B148" s="209" t="s">
        <v>282</v>
      </c>
      <c r="C148" s="209" t="s">
        <v>195</v>
      </c>
      <c r="D148" s="209" t="s">
        <v>314</v>
      </c>
      <c r="E148" s="209" t="s">
        <v>1000</v>
      </c>
      <c r="F148" s="15">
        <v>46244.468541666669</v>
      </c>
      <c r="G148" s="209" t="s">
        <v>415</v>
      </c>
      <c r="H148" s="209">
        <v>580</v>
      </c>
      <c r="I148" s="209" t="s">
        <v>1001</v>
      </c>
      <c r="J148" s="15">
        <v>46244.694444444445</v>
      </c>
      <c r="K148" s="15">
        <v>46248.702777777777</v>
      </c>
      <c r="L148" s="15"/>
      <c r="M148" s="209">
        <v>580</v>
      </c>
      <c r="N148" s="209"/>
      <c r="O148" s="209" t="s">
        <v>204</v>
      </c>
      <c r="P148" s="209" t="s">
        <v>630</v>
      </c>
      <c r="Q148" s="209"/>
      <c r="R148" s="209"/>
      <c r="S148" s="209" t="s">
        <v>364</v>
      </c>
      <c r="T148" s="209" t="s">
        <v>382</v>
      </c>
      <c r="U148" s="209" t="s">
        <v>242</v>
      </c>
      <c r="V148" s="209" t="s">
        <v>7</v>
      </c>
      <c r="W148" s="209" t="s">
        <v>7</v>
      </c>
      <c r="X148" s="209" t="s">
        <v>7</v>
      </c>
      <c r="Y148" s="209"/>
      <c r="Z148" s="209">
        <v>1</v>
      </c>
      <c r="AA148" s="209" t="s">
        <v>122</v>
      </c>
      <c r="AB148" s="209" t="s">
        <v>364</v>
      </c>
      <c r="AC148" s="209">
        <v>50</v>
      </c>
      <c r="AD148" s="209" t="s">
        <v>235</v>
      </c>
      <c r="AE148" s="209">
        <v>580</v>
      </c>
      <c r="AF148" s="209"/>
    </row>
    <row r="149" spans="1:32" x14ac:dyDescent="0.3">
      <c r="A149" s="209" t="s">
        <v>355</v>
      </c>
      <c r="B149" s="209" t="s">
        <v>282</v>
      </c>
      <c r="C149" s="209" t="s">
        <v>195</v>
      </c>
      <c r="D149" s="209" t="s">
        <v>314</v>
      </c>
      <c r="E149" s="209" t="s">
        <v>1002</v>
      </c>
      <c r="F149" s="15">
        <v>46244.466851851852</v>
      </c>
      <c r="G149" s="209" t="s">
        <v>415</v>
      </c>
      <c r="H149" s="209">
        <v>156</v>
      </c>
      <c r="I149" s="209" t="s">
        <v>1003</v>
      </c>
      <c r="J149" s="15">
        <v>46247.593055555553</v>
      </c>
      <c r="K149" s="15">
        <v>46252.873611111114</v>
      </c>
      <c r="L149" s="15"/>
      <c r="M149" s="209">
        <v>156</v>
      </c>
      <c r="N149" s="209"/>
      <c r="O149" s="209" t="s">
        <v>204</v>
      </c>
      <c r="P149" s="209" t="s">
        <v>630</v>
      </c>
      <c r="Q149" s="209"/>
      <c r="R149" s="209"/>
      <c r="S149" s="209" t="s">
        <v>364</v>
      </c>
      <c r="T149" s="209" t="s">
        <v>382</v>
      </c>
      <c r="U149" s="209" t="s">
        <v>242</v>
      </c>
      <c r="V149" s="209" t="s">
        <v>7</v>
      </c>
      <c r="W149" s="209" t="s">
        <v>7</v>
      </c>
      <c r="X149" s="209" t="s">
        <v>7</v>
      </c>
      <c r="Y149" s="209"/>
      <c r="Z149" s="209">
        <v>1</v>
      </c>
      <c r="AA149" s="209" t="s">
        <v>122</v>
      </c>
      <c r="AB149" s="209" t="s">
        <v>364</v>
      </c>
      <c r="AC149" s="209">
        <v>50</v>
      </c>
      <c r="AD149" s="209" t="s">
        <v>235</v>
      </c>
      <c r="AE149" s="209">
        <v>156</v>
      </c>
      <c r="AF149" s="209"/>
    </row>
    <row r="150" spans="1:32" x14ac:dyDescent="0.3">
      <c r="A150" s="209" t="s">
        <v>355</v>
      </c>
      <c r="B150" s="209" t="s">
        <v>282</v>
      </c>
      <c r="C150" s="209" t="s">
        <v>195</v>
      </c>
      <c r="D150" s="209" t="s">
        <v>314</v>
      </c>
      <c r="E150" s="209" t="s">
        <v>1046</v>
      </c>
      <c r="F150" s="15">
        <v>46241.40283564815</v>
      </c>
      <c r="G150" s="209" t="s">
        <v>1047</v>
      </c>
      <c r="H150" s="209">
        <v>741</v>
      </c>
      <c r="I150" s="209" t="s">
        <v>1048</v>
      </c>
      <c r="J150" s="15">
        <v>46241.429861111108</v>
      </c>
      <c r="K150" s="15">
        <v>46246.593055555553</v>
      </c>
      <c r="L150" s="15"/>
      <c r="M150" s="209">
        <v>741</v>
      </c>
      <c r="N150" s="209"/>
      <c r="O150" s="209" t="s">
        <v>204</v>
      </c>
      <c r="P150" s="209" t="s">
        <v>630</v>
      </c>
      <c r="Q150" s="209"/>
      <c r="R150" s="209"/>
      <c r="S150" s="209" t="s">
        <v>366</v>
      </c>
      <c r="T150" s="209" t="s">
        <v>382</v>
      </c>
      <c r="U150" s="209" t="s">
        <v>242</v>
      </c>
      <c r="V150" s="209" t="s">
        <v>7</v>
      </c>
      <c r="W150" s="209" t="s">
        <v>7</v>
      </c>
      <c r="X150" s="209" t="s">
        <v>7</v>
      </c>
      <c r="Y150" s="209"/>
      <c r="Z150" s="209">
        <v>1</v>
      </c>
      <c r="AA150" s="209" t="s">
        <v>122</v>
      </c>
      <c r="AB150" s="209" t="s">
        <v>366</v>
      </c>
      <c r="AC150" s="209">
        <v>109</v>
      </c>
      <c r="AD150" s="209" t="s">
        <v>235</v>
      </c>
      <c r="AE150" s="209">
        <v>741</v>
      </c>
      <c r="AF150" s="209"/>
    </row>
    <row r="151" spans="1:32" x14ac:dyDescent="0.3">
      <c r="A151" s="209" t="s">
        <v>355</v>
      </c>
      <c r="B151" s="209" t="s">
        <v>282</v>
      </c>
      <c r="C151" s="209" t="s">
        <v>195</v>
      </c>
      <c r="D151" s="209" t="s">
        <v>314</v>
      </c>
      <c r="E151" s="209" t="s">
        <v>471</v>
      </c>
      <c r="F151" s="15">
        <v>46202.512337962966</v>
      </c>
      <c r="G151" s="209" t="s">
        <v>470</v>
      </c>
      <c r="H151" s="209">
        <v>641</v>
      </c>
      <c r="I151" s="209" t="s">
        <v>1183</v>
      </c>
      <c r="J151" s="15">
        <v>46241.424259259256</v>
      </c>
      <c r="K151" s="15">
        <v>46248.483460648145</v>
      </c>
      <c r="L151" s="15"/>
      <c r="M151" s="209">
        <v>641</v>
      </c>
      <c r="N151" s="209"/>
      <c r="O151" s="209" t="s">
        <v>204</v>
      </c>
      <c r="P151" s="209" t="s">
        <v>630</v>
      </c>
      <c r="Q151" s="209"/>
      <c r="R151" s="209"/>
      <c r="S151" s="209" t="s">
        <v>366</v>
      </c>
      <c r="T151" s="209" t="s">
        <v>382</v>
      </c>
      <c r="U151" s="209" t="s">
        <v>242</v>
      </c>
      <c r="V151" s="209" t="s">
        <v>7</v>
      </c>
      <c r="W151" s="209" t="s">
        <v>7</v>
      </c>
      <c r="X151" s="209" t="s">
        <v>7</v>
      </c>
      <c r="Y151" s="209"/>
      <c r="Z151" s="209">
        <v>1</v>
      </c>
      <c r="AA151" s="209" t="s">
        <v>122</v>
      </c>
      <c r="AB151" s="209" t="s">
        <v>366</v>
      </c>
      <c r="AC151" s="209">
        <v>109</v>
      </c>
      <c r="AD151" s="209" t="s">
        <v>235</v>
      </c>
      <c r="AE151" s="209">
        <v>641</v>
      </c>
      <c r="AF151" s="209"/>
    </row>
    <row r="152" spans="1:32" x14ac:dyDescent="0.3">
      <c r="A152" s="209" t="s">
        <v>355</v>
      </c>
      <c r="B152" s="209" t="s">
        <v>282</v>
      </c>
      <c r="C152" s="209" t="s">
        <v>195</v>
      </c>
      <c r="D152" s="209" t="s">
        <v>314</v>
      </c>
      <c r="E152" s="209" t="s">
        <v>1049</v>
      </c>
      <c r="F152" s="15">
        <v>46230.40084490741</v>
      </c>
      <c r="G152" s="209" t="s">
        <v>440</v>
      </c>
      <c r="H152" s="209">
        <v>3027</v>
      </c>
      <c r="I152" s="209" t="s">
        <v>1050</v>
      </c>
      <c r="J152" s="15">
        <v>46233.454386574071</v>
      </c>
      <c r="K152" s="15">
        <v>46238.481249999997</v>
      </c>
      <c r="L152" s="15"/>
      <c r="M152" s="209">
        <v>3027</v>
      </c>
      <c r="N152" s="209"/>
      <c r="O152" s="209" t="s">
        <v>204</v>
      </c>
      <c r="P152" s="209" t="s">
        <v>630</v>
      </c>
      <c r="Q152" s="209"/>
      <c r="R152" s="209"/>
      <c r="S152" s="209" t="s">
        <v>366</v>
      </c>
      <c r="T152" s="209" t="s">
        <v>382</v>
      </c>
      <c r="U152" s="209" t="s">
        <v>242</v>
      </c>
      <c r="V152" s="209" t="s">
        <v>7</v>
      </c>
      <c r="W152" s="209" t="s">
        <v>7</v>
      </c>
      <c r="X152" s="209" t="s">
        <v>7</v>
      </c>
      <c r="Y152" s="209"/>
      <c r="Z152" s="209">
        <v>1</v>
      </c>
      <c r="AA152" s="209" t="s">
        <v>122</v>
      </c>
      <c r="AB152" s="209" t="s">
        <v>366</v>
      </c>
      <c r="AC152" s="209">
        <v>109</v>
      </c>
      <c r="AD152" s="209" t="s">
        <v>235</v>
      </c>
      <c r="AE152" s="209">
        <v>3027</v>
      </c>
      <c r="AF152" s="209"/>
    </row>
    <row r="153" spans="1:32" x14ac:dyDescent="0.3">
      <c r="A153" s="209" t="s">
        <v>355</v>
      </c>
      <c r="B153" s="209" t="s">
        <v>282</v>
      </c>
      <c r="C153" s="209" t="s">
        <v>195</v>
      </c>
      <c r="D153" s="209" t="s">
        <v>314</v>
      </c>
      <c r="E153" s="209" t="s">
        <v>1049</v>
      </c>
      <c r="F153" s="15">
        <v>46230.40084490741</v>
      </c>
      <c r="G153" s="209" t="s">
        <v>440</v>
      </c>
      <c r="H153" s="209">
        <v>687</v>
      </c>
      <c r="I153" s="209" t="s">
        <v>1050</v>
      </c>
      <c r="J153" s="15">
        <v>46233.454386574071</v>
      </c>
      <c r="K153" s="15">
        <v>46238.481249999997</v>
      </c>
      <c r="L153" s="15"/>
      <c r="M153" s="209">
        <v>687</v>
      </c>
      <c r="N153" s="209"/>
      <c r="O153" s="209" t="s">
        <v>627</v>
      </c>
      <c r="P153" s="209"/>
      <c r="Q153" s="209"/>
      <c r="R153" s="209"/>
      <c r="S153" s="209" t="s">
        <v>366</v>
      </c>
      <c r="T153" s="209" t="s">
        <v>382</v>
      </c>
      <c r="U153" s="209" t="s">
        <v>242</v>
      </c>
      <c r="V153" s="209" t="s">
        <v>7</v>
      </c>
      <c r="W153" s="209" t="s">
        <v>7</v>
      </c>
      <c r="X153" s="209" t="s">
        <v>7</v>
      </c>
      <c r="Y153" s="209"/>
      <c r="Z153" s="209">
        <v>1</v>
      </c>
      <c r="AA153" s="209" t="s">
        <v>122</v>
      </c>
      <c r="AB153" s="209" t="s">
        <v>366</v>
      </c>
      <c r="AC153" s="209">
        <v>109</v>
      </c>
      <c r="AD153" s="209" t="s">
        <v>235</v>
      </c>
      <c r="AE153" s="209">
        <v>687</v>
      </c>
      <c r="AF153" s="209"/>
    </row>
    <row r="154" spans="1:32" x14ac:dyDescent="0.3">
      <c r="A154" s="209" t="s">
        <v>355</v>
      </c>
      <c r="B154" s="209" t="s">
        <v>282</v>
      </c>
      <c r="C154" s="209" t="s">
        <v>195</v>
      </c>
      <c r="D154" s="209" t="s">
        <v>314</v>
      </c>
      <c r="E154" s="209" t="s">
        <v>1049</v>
      </c>
      <c r="F154" s="15">
        <v>46230.40084490741</v>
      </c>
      <c r="G154" s="209" t="s">
        <v>440</v>
      </c>
      <c r="H154" s="209">
        <v>1378</v>
      </c>
      <c r="I154" s="209" t="s">
        <v>1050</v>
      </c>
      <c r="J154" s="15">
        <v>46233.454386574071</v>
      </c>
      <c r="K154" s="15">
        <v>46238.481249999997</v>
      </c>
      <c r="L154" s="15"/>
      <c r="M154" s="209">
        <v>1378</v>
      </c>
      <c r="N154" s="209"/>
      <c r="O154" s="209" t="s">
        <v>627</v>
      </c>
      <c r="P154" s="209"/>
      <c r="Q154" s="209"/>
      <c r="R154" s="209"/>
      <c r="S154" s="209" t="s">
        <v>366</v>
      </c>
      <c r="T154" s="209" t="s">
        <v>382</v>
      </c>
      <c r="U154" s="209" t="s">
        <v>242</v>
      </c>
      <c r="V154" s="209" t="s">
        <v>7</v>
      </c>
      <c r="W154" s="209" t="s">
        <v>7</v>
      </c>
      <c r="X154" s="209" t="s">
        <v>7</v>
      </c>
      <c r="Y154" s="209"/>
      <c r="Z154" s="209">
        <v>1</v>
      </c>
      <c r="AA154" s="209" t="s">
        <v>122</v>
      </c>
      <c r="AB154" s="209" t="s">
        <v>366</v>
      </c>
      <c r="AC154" s="209">
        <v>109</v>
      </c>
      <c r="AD154" s="209" t="s">
        <v>235</v>
      </c>
      <c r="AE154" s="209">
        <v>1378</v>
      </c>
      <c r="AF154" s="209"/>
    </row>
    <row r="155" spans="1:32" x14ac:dyDescent="0.3">
      <c r="A155" s="209" t="s">
        <v>355</v>
      </c>
      <c r="B155" s="209" t="s">
        <v>282</v>
      </c>
      <c r="C155" s="209" t="s">
        <v>195</v>
      </c>
      <c r="D155" s="209" t="s">
        <v>314</v>
      </c>
      <c r="E155" s="209" t="s">
        <v>1049</v>
      </c>
      <c r="F155" s="15">
        <v>46230.40084490741</v>
      </c>
      <c r="G155" s="209" t="s">
        <v>440</v>
      </c>
      <c r="H155" s="209">
        <v>1789</v>
      </c>
      <c r="I155" s="209" t="s">
        <v>1050</v>
      </c>
      <c r="J155" s="15">
        <v>46233.454386574071</v>
      </c>
      <c r="K155" s="15">
        <v>46238.481249999997</v>
      </c>
      <c r="L155" s="15"/>
      <c r="M155" s="209">
        <v>1789</v>
      </c>
      <c r="N155" s="209"/>
      <c r="O155" s="209" t="s">
        <v>627</v>
      </c>
      <c r="P155" s="209"/>
      <c r="Q155" s="209"/>
      <c r="R155" s="209"/>
      <c r="S155" s="209" t="s">
        <v>366</v>
      </c>
      <c r="T155" s="209" t="s">
        <v>382</v>
      </c>
      <c r="U155" s="209" t="s">
        <v>242</v>
      </c>
      <c r="V155" s="209" t="s">
        <v>7</v>
      </c>
      <c r="W155" s="209" t="s">
        <v>7</v>
      </c>
      <c r="X155" s="209" t="s">
        <v>7</v>
      </c>
      <c r="Y155" s="209"/>
      <c r="Z155" s="209">
        <v>1</v>
      </c>
      <c r="AA155" s="209" t="s">
        <v>122</v>
      </c>
      <c r="AB155" s="209" t="s">
        <v>366</v>
      </c>
      <c r="AC155" s="209">
        <v>109</v>
      </c>
      <c r="AD155" s="209" t="s">
        <v>235</v>
      </c>
      <c r="AE155" s="209">
        <v>1789</v>
      </c>
      <c r="AF155" s="209"/>
    </row>
    <row r="156" spans="1:32" x14ac:dyDescent="0.3">
      <c r="A156" s="209" t="s">
        <v>355</v>
      </c>
      <c r="B156" s="209" t="s">
        <v>282</v>
      </c>
      <c r="C156" s="209" t="s">
        <v>195</v>
      </c>
      <c r="D156" s="209" t="s">
        <v>314</v>
      </c>
      <c r="E156" s="209" t="s">
        <v>1049</v>
      </c>
      <c r="F156" s="15">
        <v>46230.40084490741</v>
      </c>
      <c r="G156" s="209" t="s">
        <v>440</v>
      </c>
      <c r="H156" s="209">
        <v>1710</v>
      </c>
      <c r="I156" s="209" t="s">
        <v>1050</v>
      </c>
      <c r="J156" s="15">
        <v>46233.454386574071</v>
      </c>
      <c r="K156" s="15">
        <v>46238.481249999997</v>
      </c>
      <c r="L156" s="15"/>
      <c r="M156" s="209">
        <v>1710</v>
      </c>
      <c r="N156" s="209"/>
      <c r="O156" s="209" t="s">
        <v>627</v>
      </c>
      <c r="P156" s="209"/>
      <c r="Q156" s="209"/>
      <c r="R156" s="209"/>
      <c r="S156" s="209" t="s">
        <v>366</v>
      </c>
      <c r="T156" s="209" t="s">
        <v>382</v>
      </c>
      <c r="U156" s="209" t="s">
        <v>242</v>
      </c>
      <c r="V156" s="209" t="s">
        <v>7</v>
      </c>
      <c r="W156" s="209" t="s">
        <v>7</v>
      </c>
      <c r="X156" s="209" t="s">
        <v>7</v>
      </c>
      <c r="Y156" s="209"/>
      <c r="Z156" s="209">
        <v>1</v>
      </c>
      <c r="AA156" s="209" t="s">
        <v>122</v>
      </c>
      <c r="AB156" s="209" t="s">
        <v>366</v>
      </c>
      <c r="AC156" s="209">
        <v>109</v>
      </c>
      <c r="AD156" s="209" t="s">
        <v>235</v>
      </c>
      <c r="AE156" s="209">
        <v>1710</v>
      </c>
      <c r="AF156" s="209"/>
    </row>
    <row r="157" spans="1:32" x14ac:dyDescent="0.3">
      <c r="A157" s="209" t="s">
        <v>355</v>
      </c>
      <c r="B157" s="209" t="s">
        <v>282</v>
      </c>
      <c r="C157" s="209" t="s">
        <v>195</v>
      </c>
      <c r="D157" s="209" t="s">
        <v>314</v>
      </c>
      <c r="E157" s="209" t="s">
        <v>1049</v>
      </c>
      <c r="F157" s="15">
        <v>46230.40084490741</v>
      </c>
      <c r="G157" s="209" t="s">
        <v>440</v>
      </c>
      <c r="H157" s="209">
        <v>1421</v>
      </c>
      <c r="I157" s="209" t="s">
        <v>1050</v>
      </c>
      <c r="J157" s="15">
        <v>46233.454386574071</v>
      </c>
      <c r="K157" s="15">
        <v>46238.481249999997</v>
      </c>
      <c r="L157" s="15"/>
      <c r="M157" s="209">
        <v>1421</v>
      </c>
      <c r="N157" s="209"/>
      <c r="O157" s="209" t="s">
        <v>627</v>
      </c>
      <c r="P157" s="209"/>
      <c r="Q157" s="209"/>
      <c r="R157" s="209"/>
      <c r="S157" s="209" t="s">
        <v>366</v>
      </c>
      <c r="T157" s="209" t="s">
        <v>382</v>
      </c>
      <c r="U157" s="209" t="s">
        <v>242</v>
      </c>
      <c r="V157" s="209" t="s">
        <v>7</v>
      </c>
      <c r="W157" s="209" t="s">
        <v>7</v>
      </c>
      <c r="X157" s="209" t="s">
        <v>7</v>
      </c>
      <c r="Y157" s="209"/>
      <c r="Z157" s="209">
        <v>1</v>
      </c>
      <c r="AA157" s="209" t="s">
        <v>122</v>
      </c>
      <c r="AB157" s="209" t="s">
        <v>366</v>
      </c>
      <c r="AC157" s="209">
        <v>109</v>
      </c>
      <c r="AD157" s="209" t="s">
        <v>235</v>
      </c>
      <c r="AE157" s="209">
        <v>1421</v>
      </c>
      <c r="AF157" s="209"/>
    </row>
    <row r="158" spans="1:32" x14ac:dyDescent="0.3">
      <c r="A158" s="209" t="s">
        <v>355</v>
      </c>
      <c r="B158" s="209" t="s">
        <v>282</v>
      </c>
      <c r="C158" s="209" t="s">
        <v>195</v>
      </c>
      <c r="D158" s="209" t="s">
        <v>314</v>
      </c>
      <c r="E158" s="209" t="s">
        <v>1049</v>
      </c>
      <c r="F158" s="15">
        <v>46230.40084490741</v>
      </c>
      <c r="G158" s="209" t="s">
        <v>440</v>
      </c>
      <c r="H158" s="209">
        <v>1299</v>
      </c>
      <c r="I158" s="209" t="s">
        <v>1050</v>
      </c>
      <c r="J158" s="15">
        <v>46233.454386574071</v>
      </c>
      <c r="K158" s="15">
        <v>46238.481249999997</v>
      </c>
      <c r="L158" s="15"/>
      <c r="M158" s="209">
        <v>1299</v>
      </c>
      <c r="N158" s="209"/>
      <c r="O158" s="209" t="s">
        <v>627</v>
      </c>
      <c r="P158" s="209"/>
      <c r="Q158" s="209"/>
      <c r="R158" s="209"/>
      <c r="S158" s="209" t="s">
        <v>366</v>
      </c>
      <c r="T158" s="209" t="s">
        <v>382</v>
      </c>
      <c r="U158" s="209" t="s">
        <v>242</v>
      </c>
      <c r="V158" s="209" t="s">
        <v>7</v>
      </c>
      <c r="W158" s="209" t="s">
        <v>7</v>
      </c>
      <c r="X158" s="209" t="s">
        <v>7</v>
      </c>
      <c r="Y158" s="209"/>
      <c r="Z158" s="209">
        <v>1</v>
      </c>
      <c r="AA158" s="209" t="s">
        <v>122</v>
      </c>
      <c r="AB158" s="209" t="s">
        <v>366</v>
      </c>
      <c r="AC158" s="209">
        <v>109</v>
      </c>
      <c r="AD158" s="209" t="s">
        <v>235</v>
      </c>
      <c r="AE158" s="209">
        <v>1299</v>
      </c>
      <c r="AF158" s="209"/>
    </row>
    <row r="159" spans="1:32" x14ac:dyDescent="0.3">
      <c r="A159" s="209" t="s">
        <v>355</v>
      </c>
      <c r="B159" s="209" t="s">
        <v>282</v>
      </c>
      <c r="C159" s="209" t="s">
        <v>195</v>
      </c>
      <c r="D159" s="209" t="s">
        <v>314</v>
      </c>
      <c r="E159" s="209" t="s">
        <v>1049</v>
      </c>
      <c r="F159" s="15">
        <v>46230.40084490741</v>
      </c>
      <c r="G159" s="209" t="s">
        <v>440</v>
      </c>
      <c r="H159" s="209">
        <v>1459</v>
      </c>
      <c r="I159" s="209" t="s">
        <v>1050</v>
      </c>
      <c r="J159" s="15">
        <v>46233.454386574071</v>
      </c>
      <c r="K159" s="15">
        <v>46238.481249999997</v>
      </c>
      <c r="L159" s="15"/>
      <c r="M159" s="209">
        <v>1459</v>
      </c>
      <c r="N159" s="209"/>
      <c r="O159" s="209" t="s">
        <v>627</v>
      </c>
      <c r="P159" s="209"/>
      <c r="Q159" s="209"/>
      <c r="R159" s="209"/>
      <c r="S159" s="209" t="s">
        <v>366</v>
      </c>
      <c r="T159" s="209" t="s">
        <v>382</v>
      </c>
      <c r="U159" s="209" t="s">
        <v>242</v>
      </c>
      <c r="V159" s="209" t="s">
        <v>7</v>
      </c>
      <c r="W159" s="209" t="s">
        <v>7</v>
      </c>
      <c r="X159" s="209" t="s">
        <v>7</v>
      </c>
      <c r="Y159" s="209"/>
      <c r="Z159" s="209">
        <v>1</v>
      </c>
      <c r="AA159" s="209" t="s">
        <v>122</v>
      </c>
      <c r="AB159" s="209" t="s">
        <v>366</v>
      </c>
      <c r="AC159" s="209">
        <v>109</v>
      </c>
      <c r="AD159" s="209" t="s">
        <v>235</v>
      </c>
      <c r="AE159" s="209">
        <v>1459</v>
      </c>
      <c r="AF159" s="209"/>
    </row>
    <row r="160" spans="1:32" x14ac:dyDescent="0.3">
      <c r="A160" s="209" t="s">
        <v>355</v>
      </c>
      <c r="B160" s="209" t="s">
        <v>282</v>
      </c>
      <c r="C160" s="209" t="s">
        <v>195</v>
      </c>
      <c r="D160" s="209" t="s">
        <v>314</v>
      </c>
      <c r="E160" s="209" t="s">
        <v>1049</v>
      </c>
      <c r="F160" s="15">
        <v>46230.40084490741</v>
      </c>
      <c r="G160" s="209" t="s">
        <v>440</v>
      </c>
      <c r="H160" s="209">
        <v>1476</v>
      </c>
      <c r="I160" s="209" t="s">
        <v>1050</v>
      </c>
      <c r="J160" s="15">
        <v>46233.454386574071</v>
      </c>
      <c r="K160" s="15">
        <v>46238.481249999997</v>
      </c>
      <c r="L160" s="15"/>
      <c r="M160" s="209">
        <v>1476</v>
      </c>
      <c r="N160" s="209"/>
      <c r="O160" s="209" t="s">
        <v>627</v>
      </c>
      <c r="P160" s="209"/>
      <c r="Q160" s="209"/>
      <c r="R160" s="209"/>
      <c r="S160" s="209" t="s">
        <v>366</v>
      </c>
      <c r="T160" s="209" t="s">
        <v>382</v>
      </c>
      <c r="U160" s="209" t="s">
        <v>242</v>
      </c>
      <c r="V160" s="209" t="s">
        <v>7</v>
      </c>
      <c r="W160" s="209" t="s">
        <v>7</v>
      </c>
      <c r="X160" s="209" t="s">
        <v>7</v>
      </c>
      <c r="Y160" s="209"/>
      <c r="Z160" s="209">
        <v>1</v>
      </c>
      <c r="AA160" s="209" t="s">
        <v>122</v>
      </c>
      <c r="AB160" s="209" t="s">
        <v>366</v>
      </c>
      <c r="AC160" s="209">
        <v>109</v>
      </c>
      <c r="AD160" s="209" t="s">
        <v>235</v>
      </c>
      <c r="AE160" s="209">
        <v>1476</v>
      </c>
      <c r="AF160" s="209"/>
    </row>
    <row r="161" spans="1:32" x14ac:dyDescent="0.3">
      <c r="A161" s="209" t="s">
        <v>355</v>
      </c>
      <c r="B161" s="209" t="s">
        <v>282</v>
      </c>
      <c r="C161" s="209" t="s">
        <v>195</v>
      </c>
      <c r="D161" s="209" t="s">
        <v>314</v>
      </c>
      <c r="E161" s="209" t="s">
        <v>1049</v>
      </c>
      <c r="F161" s="15">
        <v>46230.40084490741</v>
      </c>
      <c r="G161" s="209" t="s">
        <v>440</v>
      </c>
      <c r="H161" s="209">
        <v>1559</v>
      </c>
      <c r="I161" s="209" t="s">
        <v>1050</v>
      </c>
      <c r="J161" s="15">
        <v>46233.454386574071</v>
      </c>
      <c r="K161" s="15">
        <v>46238.481249999997</v>
      </c>
      <c r="L161" s="15"/>
      <c r="M161" s="209">
        <v>1559</v>
      </c>
      <c r="N161" s="209"/>
      <c r="O161" s="209" t="s">
        <v>627</v>
      </c>
      <c r="P161" s="209"/>
      <c r="Q161" s="209"/>
      <c r="R161" s="209"/>
      <c r="S161" s="209" t="s">
        <v>366</v>
      </c>
      <c r="T161" s="209" t="s">
        <v>382</v>
      </c>
      <c r="U161" s="209" t="s">
        <v>242</v>
      </c>
      <c r="V161" s="209" t="s">
        <v>7</v>
      </c>
      <c r="W161" s="209" t="s">
        <v>7</v>
      </c>
      <c r="X161" s="209" t="s">
        <v>7</v>
      </c>
      <c r="Y161" s="209"/>
      <c r="Z161" s="209">
        <v>1</v>
      </c>
      <c r="AA161" s="209" t="s">
        <v>122</v>
      </c>
      <c r="AB161" s="209" t="s">
        <v>366</v>
      </c>
      <c r="AC161" s="209">
        <v>109</v>
      </c>
      <c r="AD161" s="209" t="s">
        <v>235</v>
      </c>
      <c r="AE161" s="209">
        <v>1559</v>
      </c>
      <c r="AF161" s="209"/>
    </row>
    <row r="162" spans="1:32" x14ac:dyDescent="0.3">
      <c r="A162" s="209" t="s">
        <v>355</v>
      </c>
      <c r="B162" s="209" t="s">
        <v>282</v>
      </c>
      <c r="C162" s="209" t="s">
        <v>195</v>
      </c>
      <c r="D162" s="209" t="s">
        <v>314</v>
      </c>
      <c r="E162" s="209" t="s">
        <v>939</v>
      </c>
      <c r="F162" s="15">
        <v>46232.31826388889</v>
      </c>
      <c r="G162" s="209" t="s">
        <v>419</v>
      </c>
      <c r="H162" s="209">
        <v>6</v>
      </c>
      <c r="I162" s="209" t="s">
        <v>1175</v>
      </c>
      <c r="J162" s="15">
        <v>46232.407094907408</v>
      </c>
      <c r="K162" s="15">
        <v>46238.423611111109</v>
      </c>
      <c r="L162" s="15"/>
      <c r="M162" s="209">
        <v>6</v>
      </c>
      <c r="N162" s="209"/>
      <c r="O162" s="209" t="s">
        <v>204</v>
      </c>
      <c r="P162" s="209" t="s">
        <v>630</v>
      </c>
      <c r="Q162" s="209"/>
      <c r="R162" s="209"/>
      <c r="S162" s="209" t="s">
        <v>367</v>
      </c>
      <c r="T162" s="209" t="s">
        <v>382</v>
      </c>
      <c r="U162" s="209" t="s">
        <v>242</v>
      </c>
      <c r="V162" s="209" t="s">
        <v>7</v>
      </c>
      <c r="W162" s="209" t="s">
        <v>7</v>
      </c>
      <c r="X162" s="209" t="s">
        <v>7</v>
      </c>
      <c r="Y162" s="209"/>
      <c r="Z162" s="209">
        <v>1</v>
      </c>
      <c r="AA162" s="209" t="s">
        <v>122</v>
      </c>
      <c r="AB162" s="209" t="s">
        <v>367</v>
      </c>
      <c r="AC162" s="209">
        <v>101</v>
      </c>
      <c r="AD162" s="209" t="s">
        <v>235</v>
      </c>
      <c r="AE162" s="209">
        <v>6</v>
      </c>
      <c r="AF162" s="209"/>
    </row>
    <row r="163" spans="1:32" x14ac:dyDescent="0.3">
      <c r="A163" s="209" t="s">
        <v>355</v>
      </c>
      <c r="B163" s="209" t="s">
        <v>282</v>
      </c>
      <c r="C163" s="209" t="s">
        <v>195</v>
      </c>
      <c r="D163" s="209" t="s">
        <v>314</v>
      </c>
      <c r="E163" s="209" t="s">
        <v>1185</v>
      </c>
      <c r="F163" s="15">
        <v>46253.45040509259</v>
      </c>
      <c r="G163" s="209" t="s">
        <v>420</v>
      </c>
      <c r="H163" s="209">
        <v>568</v>
      </c>
      <c r="I163" s="209" t="s">
        <v>1186</v>
      </c>
      <c r="J163" s="15">
        <v>46255.393750000003</v>
      </c>
      <c r="K163" s="15">
        <v>46258.414583333331</v>
      </c>
      <c r="L163" s="15"/>
      <c r="M163" s="209">
        <v>568</v>
      </c>
      <c r="N163" s="209"/>
      <c r="O163" s="209" t="s">
        <v>204</v>
      </c>
      <c r="P163" s="209" t="s">
        <v>631</v>
      </c>
      <c r="Q163" s="209"/>
      <c r="R163" s="209"/>
      <c r="S163" s="209" t="s">
        <v>365</v>
      </c>
      <c r="T163" s="209" t="s">
        <v>382</v>
      </c>
      <c r="U163" s="209" t="s">
        <v>242</v>
      </c>
      <c r="V163" s="209" t="s">
        <v>7</v>
      </c>
      <c r="W163" s="209" t="s">
        <v>7</v>
      </c>
      <c r="X163" s="209" t="s">
        <v>7</v>
      </c>
      <c r="Y163" s="209"/>
      <c r="Z163" s="209">
        <v>1</v>
      </c>
      <c r="AA163" s="209" t="s">
        <v>122</v>
      </c>
      <c r="AB163" s="209" t="s">
        <v>365</v>
      </c>
      <c r="AC163" s="209">
        <v>2200</v>
      </c>
      <c r="AD163" s="209" t="s">
        <v>235</v>
      </c>
      <c r="AE163" s="209">
        <v>568</v>
      </c>
      <c r="AF163" s="209"/>
    </row>
    <row r="164" spans="1:32" x14ac:dyDescent="0.3">
      <c r="A164" s="209" t="s">
        <v>355</v>
      </c>
      <c r="B164" s="209" t="s">
        <v>282</v>
      </c>
      <c r="C164" s="209" t="s">
        <v>195</v>
      </c>
      <c r="D164" s="209" t="s">
        <v>314</v>
      </c>
      <c r="E164" s="209" t="s">
        <v>1191</v>
      </c>
      <c r="F164" s="15">
        <v>46225.356817129628</v>
      </c>
      <c r="G164" s="209" t="s">
        <v>415</v>
      </c>
      <c r="H164" s="209">
        <v>191</v>
      </c>
      <c r="I164" s="209" t="s">
        <v>1192</v>
      </c>
      <c r="J164" s="15">
        <v>46233.380069444444</v>
      </c>
      <c r="K164" s="15">
        <v>46238.463194444441</v>
      </c>
      <c r="L164" s="15"/>
      <c r="M164" s="209">
        <v>191</v>
      </c>
      <c r="N164" s="209"/>
      <c r="O164" s="209" t="s">
        <v>204</v>
      </c>
      <c r="P164" s="209" t="s">
        <v>630</v>
      </c>
      <c r="Q164" s="209"/>
      <c r="R164" s="209"/>
      <c r="S164" s="209" t="s">
        <v>364</v>
      </c>
      <c r="T164" s="209" t="s">
        <v>382</v>
      </c>
      <c r="U164" s="209" t="s">
        <v>242</v>
      </c>
      <c r="V164" s="209" t="s">
        <v>7</v>
      </c>
      <c r="W164" s="209" t="s">
        <v>7</v>
      </c>
      <c r="X164" s="209" t="s">
        <v>7</v>
      </c>
      <c r="Y164" s="209"/>
      <c r="Z164" s="209">
        <v>1</v>
      </c>
      <c r="AA164" s="209" t="s">
        <v>122</v>
      </c>
      <c r="AB164" s="209" t="s">
        <v>364</v>
      </c>
      <c r="AC164" s="209">
        <v>50</v>
      </c>
      <c r="AD164" s="209" t="s">
        <v>235</v>
      </c>
      <c r="AE164" s="209">
        <v>191</v>
      </c>
      <c r="AF164" s="209"/>
    </row>
    <row r="165" spans="1:32" x14ac:dyDescent="0.3">
      <c r="A165" s="209" t="s">
        <v>355</v>
      </c>
      <c r="B165" s="209" t="s">
        <v>282</v>
      </c>
      <c r="C165" s="209" t="s">
        <v>195</v>
      </c>
      <c r="D165" s="209" t="s">
        <v>314</v>
      </c>
      <c r="E165" s="209" t="s">
        <v>1197</v>
      </c>
      <c r="F165" s="15">
        <v>46223.754212962966</v>
      </c>
      <c r="G165" s="209" t="s">
        <v>420</v>
      </c>
      <c r="H165" s="209">
        <v>42</v>
      </c>
      <c r="I165" s="209" t="s">
        <v>1198</v>
      </c>
      <c r="J165" s="15">
        <v>46232.484236111108</v>
      </c>
      <c r="K165" s="15">
        <v>46238.427083333336</v>
      </c>
      <c r="L165" s="15"/>
      <c r="M165" s="209">
        <v>42</v>
      </c>
      <c r="N165" s="209"/>
      <c r="O165" s="209" t="s">
        <v>204</v>
      </c>
      <c r="P165" s="209" t="s">
        <v>630</v>
      </c>
      <c r="Q165" s="209"/>
      <c r="R165" s="209"/>
      <c r="S165" s="209" t="s">
        <v>365</v>
      </c>
      <c r="T165" s="209" t="s">
        <v>382</v>
      </c>
      <c r="U165" s="209" t="s">
        <v>242</v>
      </c>
      <c r="V165" s="209" t="s">
        <v>7</v>
      </c>
      <c r="W165" s="209" t="s">
        <v>7</v>
      </c>
      <c r="X165" s="209" t="s">
        <v>7</v>
      </c>
      <c r="Y165" s="209"/>
      <c r="Z165" s="209">
        <v>1</v>
      </c>
      <c r="AA165" s="209" t="s">
        <v>122</v>
      </c>
      <c r="AB165" s="209" t="s">
        <v>365</v>
      </c>
      <c r="AC165" s="209">
        <v>2200</v>
      </c>
      <c r="AD165" s="209" t="s">
        <v>235</v>
      </c>
      <c r="AE165" s="209">
        <v>42</v>
      </c>
      <c r="AF165" s="209"/>
    </row>
    <row r="166" spans="1:32" x14ac:dyDescent="0.3">
      <c r="A166" s="209" t="s">
        <v>355</v>
      </c>
      <c r="B166" s="209" t="s">
        <v>282</v>
      </c>
      <c r="C166" s="209" t="s">
        <v>195</v>
      </c>
      <c r="D166" s="209" t="s">
        <v>314</v>
      </c>
      <c r="E166" s="209" t="s">
        <v>1206</v>
      </c>
      <c r="F166" s="15">
        <v>46223.623645833337</v>
      </c>
      <c r="G166" s="209" t="s">
        <v>420</v>
      </c>
      <c r="H166" s="209">
        <v>2</v>
      </c>
      <c r="I166" s="209" t="s">
        <v>1207</v>
      </c>
      <c r="J166" s="15">
        <v>46224.351388888892</v>
      </c>
      <c r="K166" s="15">
        <v>46227.68472222222</v>
      </c>
      <c r="L166" s="15">
        <v>46234.655555555553</v>
      </c>
      <c r="M166" s="209">
        <v>2</v>
      </c>
      <c r="N166" s="209"/>
      <c r="O166" s="209" t="s">
        <v>204</v>
      </c>
      <c r="P166" s="209" t="s">
        <v>630</v>
      </c>
      <c r="Q166" s="209"/>
      <c r="R166" s="209"/>
      <c r="S166" s="209" t="s">
        <v>365</v>
      </c>
      <c r="T166" s="209" t="s">
        <v>382</v>
      </c>
      <c r="U166" s="209" t="s">
        <v>242</v>
      </c>
      <c r="V166" s="209" t="s">
        <v>7</v>
      </c>
      <c r="W166" s="209" t="s">
        <v>7</v>
      </c>
      <c r="X166" s="209" t="s">
        <v>7</v>
      </c>
      <c r="Y166" s="209"/>
      <c r="Z166" s="209">
        <v>1</v>
      </c>
      <c r="AA166" s="209" t="s">
        <v>122</v>
      </c>
      <c r="AB166" s="209" t="s">
        <v>365</v>
      </c>
      <c r="AC166" s="209">
        <v>2200</v>
      </c>
      <c r="AD166" s="209" t="s">
        <v>235</v>
      </c>
      <c r="AE166" s="209">
        <v>2</v>
      </c>
      <c r="AF166" s="209"/>
    </row>
    <row r="167" spans="1:32" x14ac:dyDescent="0.3">
      <c r="A167" s="209" t="s">
        <v>355</v>
      </c>
      <c r="B167" s="209" t="s">
        <v>282</v>
      </c>
      <c r="C167" s="209" t="s">
        <v>195</v>
      </c>
      <c r="D167" s="209" t="s">
        <v>314</v>
      </c>
      <c r="E167" s="209" t="s">
        <v>1206</v>
      </c>
      <c r="F167" s="15">
        <v>46223.623645833337</v>
      </c>
      <c r="G167" s="209" t="s">
        <v>420</v>
      </c>
      <c r="H167" s="209">
        <v>560</v>
      </c>
      <c r="I167" s="209" t="s">
        <v>1207</v>
      </c>
      <c r="J167" s="15">
        <v>46224.351388888892</v>
      </c>
      <c r="K167" s="15">
        <v>46227.68472222222</v>
      </c>
      <c r="L167" s="15">
        <v>46234.655555555553</v>
      </c>
      <c r="M167" s="209">
        <v>560</v>
      </c>
      <c r="N167" s="209"/>
      <c r="O167" s="209" t="s">
        <v>627</v>
      </c>
      <c r="P167" s="209"/>
      <c r="Q167" s="209"/>
      <c r="R167" s="209"/>
      <c r="S167" s="209" t="s">
        <v>365</v>
      </c>
      <c r="T167" s="209" t="s">
        <v>382</v>
      </c>
      <c r="U167" s="209" t="s">
        <v>242</v>
      </c>
      <c r="V167" s="209" t="s">
        <v>7</v>
      </c>
      <c r="W167" s="209" t="s">
        <v>7</v>
      </c>
      <c r="X167" s="209" t="s">
        <v>7</v>
      </c>
      <c r="Y167" s="209"/>
      <c r="Z167" s="209">
        <v>1</v>
      </c>
      <c r="AA167" s="209" t="s">
        <v>122</v>
      </c>
      <c r="AB167" s="209" t="s">
        <v>365</v>
      </c>
      <c r="AC167" s="209">
        <v>2200</v>
      </c>
      <c r="AD167" s="209" t="s">
        <v>235</v>
      </c>
      <c r="AE167" s="209">
        <v>560</v>
      </c>
      <c r="AF167" s="209"/>
    </row>
    <row r="168" spans="1:32" x14ac:dyDescent="0.3">
      <c r="A168" s="209" t="s">
        <v>355</v>
      </c>
      <c r="B168" s="209" t="s">
        <v>282</v>
      </c>
      <c r="C168" s="209" t="s">
        <v>195</v>
      </c>
      <c r="D168" s="209" t="s">
        <v>314</v>
      </c>
      <c r="E168" s="209" t="s">
        <v>1206</v>
      </c>
      <c r="F168" s="15">
        <v>46223.623645833337</v>
      </c>
      <c r="G168" s="209" t="s">
        <v>420</v>
      </c>
      <c r="H168" s="209">
        <v>3171</v>
      </c>
      <c r="I168" s="209" t="s">
        <v>1208</v>
      </c>
      <c r="J168" s="15">
        <v>46224.351388888892</v>
      </c>
      <c r="K168" s="15">
        <v>46227.68472222222</v>
      </c>
      <c r="L168" s="15"/>
      <c r="M168" s="209">
        <v>3171</v>
      </c>
      <c r="N168" s="209"/>
      <c r="O168" s="209" t="s">
        <v>204</v>
      </c>
      <c r="P168" s="209" t="s">
        <v>630</v>
      </c>
      <c r="Q168" s="209"/>
      <c r="R168" s="209"/>
      <c r="S168" s="209" t="s">
        <v>365</v>
      </c>
      <c r="T168" s="209" t="s">
        <v>382</v>
      </c>
      <c r="U168" s="209" t="s">
        <v>242</v>
      </c>
      <c r="V168" s="209" t="s">
        <v>7</v>
      </c>
      <c r="W168" s="209" t="s">
        <v>7</v>
      </c>
      <c r="X168" s="209" t="s">
        <v>7</v>
      </c>
      <c r="Y168" s="209"/>
      <c r="Z168" s="209">
        <v>1</v>
      </c>
      <c r="AA168" s="209" t="s">
        <v>122</v>
      </c>
      <c r="AB168" s="209" t="s">
        <v>365</v>
      </c>
      <c r="AC168" s="209">
        <v>2200</v>
      </c>
      <c r="AD168" s="209" t="s">
        <v>235</v>
      </c>
      <c r="AE168" s="209">
        <v>3171</v>
      </c>
      <c r="AF168" s="209"/>
    </row>
    <row r="169" spans="1:32" x14ac:dyDescent="0.3">
      <c r="A169" s="209" t="s">
        <v>355</v>
      </c>
      <c r="B169" s="209" t="s">
        <v>63</v>
      </c>
      <c r="C169" s="209" t="s">
        <v>95</v>
      </c>
      <c r="D169" s="209" t="s">
        <v>314</v>
      </c>
      <c r="E169" s="209" t="s">
        <v>980</v>
      </c>
      <c r="F169" s="15">
        <v>46248.437847222223</v>
      </c>
      <c r="G169" s="209" t="s">
        <v>419</v>
      </c>
      <c r="H169" s="209">
        <v>1</v>
      </c>
      <c r="I169" s="209" t="s">
        <v>981</v>
      </c>
      <c r="J169" s="15">
        <v>46248.662499999999</v>
      </c>
      <c r="K169" s="15">
        <v>46253.628472222219</v>
      </c>
      <c r="L169" s="15"/>
      <c r="M169" s="209">
        <v>1</v>
      </c>
      <c r="N169" s="209"/>
      <c r="O169" s="209" t="s">
        <v>204</v>
      </c>
      <c r="P169" s="209" t="s">
        <v>631</v>
      </c>
      <c r="Q169" s="209"/>
      <c r="R169" s="209"/>
      <c r="S169" s="209" t="s">
        <v>367</v>
      </c>
      <c r="T169" s="209" t="s">
        <v>382</v>
      </c>
      <c r="U169" s="209" t="s">
        <v>242</v>
      </c>
      <c r="V169" s="209" t="s">
        <v>7</v>
      </c>
      <c r="W169" s="209" t="s">
        <v>7</v>
      </c>
      <c r="X169" s="209" t="s">
        <v>7</v>
      </c>
      <c r="Y169" s="209"/>
      <c r="Z169" s="209"/>
      <c r="AA169" s="209" t="s">
        <v>96</v>
      </c>
      <c r="AB169" s="209" t="s">
        <v>367</v>
      </c>
      <c r="AC169" s="209">
        <v>101</v>
      </c>
      <c r="AD169" s="209" t="s">
        <v>228</v>
      </c>
      <c r="AE169" s="209">
        <v>1</v>
      </c>
      <c r="AF169" s="209"/>
    </row>
    <row r="170" spans="1:32" x14ac:dyDescent="0.3">
      <c r="A170" s="209" t="s">
        <v>355</v>
      </c>
      <c r="B170" s="209" t="s">
        <v>63</v>
      </c>
      <c r="C170" s="209" t="s">
        <v>95</v>
      </c>
      <c r="D170" s="209" t="s">
        <v>314</v>
      </c>
      <c r="E170" s="209" t="s">
        <v>982</v>
      </c>
      <c r="F170" s="15">
        <v>46239.634884259256</v>
      </c>
      <c r="G170" s="209" t="s">
        <v>419</v>
      </c>
      <c r="H170" s="209">
        <v>1</v>
      </c>
      <c r="I170" s="209" t="s">
        <v>983</v>
      </c>
      <c r="J170" s="15">
        <v>46240.408333333333</v>
      </c>
      <c r="K170" s="15">
        <v>46246.645833333336</v>
      </c>
      <c r="L170" s="15"/>
      <c r="M170" s="209">
        <v>1</v>
      </c>
      <c r="N170" s="209"/>
      <c r="O170" s="209" t="s">
        <v>204</v>
      </c>
      <c r="P170" s="209" t="s">
        <v>631</v>
      </c>
      <c r="Q170" s="209"/>
      <c r="R170" s="209"/>
      <c r="S170" s="209" t="s">
        <v>367</v>
      </c>
      <c r="T170" s="209" t="s">
        <v>382</v>
      </c>
      <c r="U170" s="209" t="s">
        <v>242</v>
      </c>
      <c r="V170" s="209" t="s">
        <v>7</v>
      </c>
      <c r="W170" s="209" t="s">
        <v>7</v>
      </c>
      <c r="X170" s="209" t="s">
        <v>7</v>
      </c>
      <c r="Y170" s="209"/>
      <c r="Z170" s="209"/>
      <c r="AA170" s="209" t="s">
        <v>96</v>
      </c>
      <c r="AB170" s="209" t="s">
        <v>367</v>
      </c>
      <c r="AC170" s="209">
        <v>101</v>
      </c>
      <c r="AD170" s="209" t="s">
        <v>228</v>
      </c>
      <c r="AE170" s="209">
        <v>1</v>
      </c>
      <c r="AF170" s="209"/>
    </row>
    <row r="171" spans="1:32" x14ac:dyDescent="0.3">
      <c r="A171" s="209" t="s">
        <v>355</v>
      </c>
      <c r="B171" s="209" t="s">
        <v>63</v>
      </c>
      <c r="C171" s="209" t="s">
        <v>95</v>
      </c>
      <c r="D171" s="209" t="s">
        <v>314</v>
      </c>
      <c r="E171" s="209" t="s">
        <v>984</v>
      </c>
      <c r="F171" s="15">
        <v>46245.601261574076</v>
      </c>
      <c r="G171" s="209" t="s">
        <v>429</v>
      </c>
      <c r="H171" s="209">
        <v>1</v>
      </c>
      <c r="I171" s="209" t="s">
        <v>985</v>
      </c>
      <c r="J171" s="15">
        <v>46246.638194444444</v>
      </c>
      <c r="K171" s="15">
        <v>46252.386805555558</v>
      </c>
      <c r="L171" s="15"/>
      <c r="M171" s="209">
        <v>1</v>
      </c>
      <c r="N171" s="209"/>
      <c r="O171" s="209" t="s">
        <v>204</v>
      </c>
      <c r="P171" s="209" t="s">
        <v>631</v>
      </c>
      <c r="Q171" s="209"/>
      <c r="R171" s="209"/>
      <c r="S171" s="209" t="s">
        <v>365</v>
      </c>
      <c r="T171" s="209" t="s">
        <v>382</v>
      </c>
      <c r="U171" s="209" t="s">
        <v>242</v>
      </c>
      <c r="V171" s="209" t="s">
        <v>7</v>
      </c>
      <c r="W171" s="209" t="s">
        <v>7</v>
      </c>
      <c r="X171" s="209" t="s">
        <v>7</v>
      </c>
      <c r="Y171" s="209"/>
      <c r="Z171" s="209"/>
      <c r="AA171" s="209" t="s">
        <v>96</v>
      </c>
      <c r="AB171" s="209" t="s">
        <v>365</v>
      </c>
      <c r="AC171" s="209">
        <v>2200</v>
      </c>
      <c r="AD171" s="209" t="s">
        <v>228</v>
      </c>
      <c r="AE171" s="209">
        <v>1</v>
      </c>
      <c r="AF171" s="209"/>
    </row>
    <row r="172" spans="1:32" x14ac:dyDescent="0.3">
      <c r="A172" s="209" t="s">
        <v>355</v>
      </c>
      <c r="B172" s="209" t="s">
        <v>63</v>
      </c>
      <c r="C172" s="209" t="s">
        <v>95</v>
      </c>
      <c r="D172" s="209" t="s">
        <v>314</v>
      </c>
      <c r="E172" s="209" t="s">
        <v>986</v>
      </c>
      <c r="F172" s="15">
        <v>46245.375648148147</v>
      </c>
      <c r="G172" s="209" t="s">
        <v>420</v>
      </c>
      <c r="H172" s="209">
        <v>5</v>
      </c>
      <c r="I172" s="209" t="s">
        <v>987</v>
      </c>
      <c r="J172" s="15">
        <v>46246.395138888889</v>
      </c>
      <c r="K172" s="15">
        <v>46248.681250000001</v>
      </c>
      <c r="L172" s="15"/>
      <c r="M172" s="209">
        <v>5</v>
      </c>
      <c r="N172" s="209"/>
      <c r="O172" s="209" t="s">
        <v>204</v>
      </c>
      <c r="P172" s="209" t="s">
        <v>631</v>
      </c>
      <c r="Q172" s="209"/>
      <c r="R172" s="209"/>
      <c r="S172" s="209" t="s">
        <v>365</v>
      </c>
      <c r="T172" s="209" t="s">
        <v>382</v>
      </c>
      <c r="U172" s="209" t="s">
        <v>242</v>
      </c>
      <c r="V172" s="209" t="s">
        <v>7</v>
      </c>
      <c r="W172" s="209" t="s">
        <v>7</v>
      </c>
      <c r="X172" s="209" t="s">
        <v>7</v>
      </c>
      <c r="Y172" s="209"/>
      <c r="Z172" s="209"/>
      <c r="AA172" s="209" t="s">
        <v>96</v>
      </c>
      <c r="AB172" s="209" t="s">
        <v>365</v>
      </c>
      <c r="AC172" s="209">
        <v>2200</v>
      </c>
      <c r="AD172" s="209" t="s">
        <v>228</v>
      </c>
      <c r="AE172" s="209">
        <v>5</v>
      </c>
      <c r="AF172" s="209"/>
    </row>
    <row r="173" spans="1:32" x14ac:dyDescent="0.3">
      <c r="A173" s="209" t="s">
        <v>355</v>
      </c>
      <c r="B173" s="209" t="s">
        <v>63</v>
      </c>
      <c r="C173" s="209" t="s">
        <v>95</v>
      </c>
      <c r="D173" s="209" t="s">
        <v>314</v>
      </c>
      <c r="E173" s="209" t="s">
        <v>988</v>
      </c>
      <c r="F173" s="15">
        <v>46239.715613425928</v>
      </c>
      <c r="G173" s="209" t="s">
        <v>420</v>
      </c>
      <c r="H173" s="209">
        <v>3</v>
      </c>
      <c r="I173" s="209" t="s">
        <v>989</v>
      </c>
      <c r="J173" s="15">
        <v>46241.71597222222</v>
      </c>
      <c r="K173" s="15">
        <v>46246.671527777777</v>
      </c>
      <c r="L173" s="15"/>
      <c r="M173" s="209">
        <v>3</v>
      </c>
      <c r="N173" s="209"/>
      <c r="O173" s="209" t="s">
        <v>204</v>
      </c>
      <c r="P173" s="209" t="s">
        <v>631</v>
      </c>
      <c r="Q173" s="209"/>
      <c r="R173" s="209"/>
      <c r="S173" s="209" t="s">
        <v>365</v>
      </c>
      <c r="T173" s="209" t="s">
        <v>382</v>
      </c>
      <c r="U173" s="209" t="s">
        <v>242</v>
      </c>
      <c r="V173" s="209" t="s">
        <v>7</v>
      </c>
      <c r="W173" s="209" t="s">
        <v>7</v>
      </c>
      <c r="X173" s="209" t="s">
        <v>7</v>
      </c>
      <c r="Y173" s="209"/>
      <c r="Z173" s="209"/>
      <c r="AA173" s="209" t="s">
        <v>96</v>
      </c>
      <c r="AB173" s="209" t="s">
        <v>365</v>
      </c>
      <c r="AC173" s="209">
        <v>2200</v>
      </c>
      <c r="AD173" s="209" t="s">
        <v>228</v>
      </c>
      <c r="AE173" s="209">
        <v>3</v>
      </c>
      <c r="AF173" s="209"/>
    </row>
    <row r="174" spans="1:32" x14ac:dyDescent="0.3">
      <c r="A174" s="209" t="s">
        <v>355</v>
      </c>
      <c r="B174" s="209" t="s">
        <v>63</v>
      </c>
      <c r="C174" s="209" t="s">
        <v>95</v>
      </c>
      <c r="D174" s="209" t="s">
        <v>314</v>
      </c>
      <c r="E174" s="209" t="s">
        <v>990</v>
      </c>
      <c r="F174" s="15">
        <v>46238.474398148152</v>
      </c>
      <c r="G174" s="209" t="s">
        <v>420</v>
      </c>
      <c r="H174" s="209">
        <v>1</v>
      </c>
      <c r="I174" s="209" t="s">
        <v>991</v>
      </c>
      <c r="J174" s="15">
        <v>46238.659722222219</v>
      </c>
      <c r="K174" s="15">
        <v>46241.456944444442</v>
      </c>
      <c r="L174" s="15"/>
      <c r="M174" s="209">
        <v>1</v>
      </c>
      <c r="N174" s="209"/>
      <c r="O174" s="209" t="s">
        <v>204</v>
      </c>
      <c r="P174" s="209" t="s">
        <v>631</v>
      </c>
      <c r="Q174" s="209"/>
      <c r="R174" s="209"/>
      <c r="S174" s="209" t="s">
        <v>365</v>
      </c>
      <c r="T174" s="209" t="s">
        <v>382</v>
      </c>
      <c r="U174" s="209" t="s">
        <v>242</v>
      </c>
      <c r="V174" s="209" t="s">
        <v>7</v>
      </c>
      <c r="W174" s="209" t="s">
        <v>7</v>
      </c>
      <c r="X174" s="209" t="s">
        <v>7</v>
      </c>
      <c r="Y174" s="209"/>
      <c r="Z174" s="209"/>
      <c r="AA174" s="209" t="s">
        <v>96</v>
      </c>
      <c r="AB174" s="209" t="s">
        <v>365</v>
      </c>
      <c r="AC174" s="209">
        <v>2200</v>
      </c>
      <c r="AD174" s="209" t="s">
        <v>228</v>
      </c>
      <c r="AE174" s="209">
        <v>1</v>
      </c>
      <c r="AF174" s="209"/>
    </row>
    <row r="175" spans="1:32" x14ac:dyDescent="0.3">
      <c r="A175" s="209" t="s">
        <v>355</v>
      </c>
      <c r="B175" s="209" t="s">
        <v>63</v>
      </c>
      <c r="C175" s="209" t="s">
        <v>95</v>
      </c>
      <c r="D175" s="209" t="s">
        <v>314</v>
      </c>
      <c r="E175" s="209" t="s">
        <v>998</v>
      </c>
      <c r="F175" s="15">
        <v>46244.43917824074</v>
      </c>
      <c r="G175" s="209" t="s">
        <v>432</v>
      </c>
      <c r="H175" s="209">
        <v>1</v>
      </c>
      <c r="I175" s="209" t="s">
        <v>999</v>
      </c>
      <c r="J175" s="15">
        <v>46245.671527777777</v>
      </c>
      <c r="K175" s="15">
        <v>46251.602083333331</v>
      </c>
      <c r="L175" s="15"/>
      <c r="M175" s="209">
        <v>1</v>
      </c>
      <c r="N175" s="209"/>
      <c r="O175" s="209" t="s">
        <v>204</v>
      </c>
      <c r="P175" s="209" t="s">
        <v>631</v>
      </c>
      <c r="Q175" s="209"/>
      <c r="R175" s="209"/>
      <c r="S175" s="209" t="s">
        <v>364</v>
      </c>
      <c r="T175" s="209" t="s">
        <v>382</v>
      </c>
      <c r="U175" s="209" t="s">
        <v>242</v>
      </c>
      <c r="V175" s="209" t="s">
        <v>7</v>
      </c>
      <c r="W175" s="209" t="s">
        <v>7</v>
      </c>
      <c r="X175" s="209" t="s">
        <v>7</v>
      </c>
      <c r="Y175" s="209"/>
      <c r="Z175" s="209"/>
      <c r="AA175" s="209" t="s">
        <v>96</v>
      </c>
      <c r="AB175" s="209" t="s">
        <v>364</v>
      </c>
      <c r="AC175" s="209">
        <v>50</v>
      </c>
      <c r="AD175" s="209" t="s">
        <v>228</v>
      </c>
      <c r="AE175" s="209">
        <v>1</v>
      </c>
      <c r="AF175" s="209"/>
    </row>
    <row r="176" spans="1:32" x14ac:dyDescent="0.3">
      <c r="A176" s="209" t="s">
        <v>355</v>
      </c>
      <c r="B176" s="209" t="s">
        <v>63</v>
      </c>
      <c r="C176" s="209" t="s">
        <v>95</v>
      </c>
      <c r="D176" s="209" t="s">
        <v>314</v>
      </c>
      <c r="E176" s="209" t="s">
        <v>998</v>
      </c>
      <c r="F176" s="15">
        <v>46244.43917824074</v>
      </c>
      <c r="G176" s="209" t="s">
        <v>432</v>
      </c>
      <c r="H176" s="209">
        <v>2</v>
      </c>
      <c r="I176" s="209" t="s">
        <v>999</v>
      </c>
      <c r="J176" s="15">
        <v>46245.671527777777</v>
      </c>
      <c r="K176" s="15">
        <v>46251.602083333331</v>
      </c>
      <c r="L176" s="15"/>
      <c r="M176" s="209">
        <v>2</v>
      </c>
      <c r="N176" s="209"/>
      <c r="O176" s="209" t="s">
        <v>627</v>
      </c>
      <c r="P176" s="209"/>
      <c r="Q176" s="209"/>
      <c r="R176" s="209"/>
      <c r="S176" s="209" t="s">
        <v>364</v>
      </c>
      <c r="T176" s="209" t="s">
        <v>382</v>
      </c>
      <c r="U176" s="209" t="s">
        <v>242</v>
      </c>
      <c r="V176" s="209" t="s">
        <v>7</v>
      </c>
      <c r="W176" s="209" t="s">
        <v>7</v>
      </c>
      <c r="X176" s="209" t="s">
        <v>7</v>
      </c>
      <c r="Y176" s="209"/>
      <c r="Z176" s="209"/>
      <c r="AA176" s="209" t="s">
        <v>96</v>
      </c>
      <c r="AB176" s="209" t="s">
        <v>364</v>
      </c>
      <c r="AC176" s="209">
        <v>50</v>
      </c>
      <c r="AD176" s="209" t="s">
        <v>228</v>
      </c>
      <c r="AE176" s="209">
        <v>2</v>
      </c>
      <c r="AF176" s="209"/>
    </row>
    <row r="177" spans="1:32" x14ac:dyDescent="0.3">
      <c r="A177" s="209" t="s">
        <v>355</v>
      </c>
      <c r="B177" s="209" t="s">
        <v>63</v>
      </c>
      <c r="C177" s="209" t="s">
        <v>95</v>
      </c>
      <c r="D177" s="209" t="s">
        <v>314</v>
      </c>
      <c r="E177" s="209" t="s">
        <v>998</v>
      </c>
      <c r="F177" s="15">
        <v>46244.43917824074</v>
      </c>
      <c r="G177" s="209" t="s">
        <v>432</v>
      </c>
      <c r="H177" s="209">
        <v>4</v>
      </c>
      <c r="I177" s="209" t="s">
        <v>999</v>
      </c>
      <c r="J177" s="15">
        <v>46245.671527777777</v>
      </c>
      <c r="K177" s="15">
        <v>46251.602083333331</v>
      </c>
      <c r="L177" s="15"/>
      <c r="M177" s="209">
        <v>4</v>
      </c>
      <c r="N177" s="209"/>
      <c r="O177" s="209" t="s">
        <v>627</v>
      </c>
      <c r="P177" s="209"/>
      <c r="Q177" s="209"/>
      <c r="R177" s="209"/>
      <c r="S177" s="209" t="s">
        <v>364</v>
      </c>
      <c r="T177" s="209" t="s">
        <v>382</v>
      </c>
      <c r="U177" s="209" t="s">
        <v>242</v>
      </c>
      <c r="V177" s="209" t="s">
        <v>7</v>
      </c>
      <c r="W177" s="209" t="s">
        <v>7</v>
      </c>
      <c r="X177" s="209" t="s">
        <v>7</v>
      </c>
      <c r="Y177" s="209"/>
      <c r="Z177" s="209"/>
      <c r="AA177" s="209" t="s">
        <v>96</v>
      </c>
      <c r="AB177" s="209" t="s">
        <v>364</v>
      </c>
      <c r="AC177" s="209">
        <v>50</v>
      </c>
      <c r="AD177" s="209" t="s">
        <v>228</v>
      </c>
      <c r="AE177" s="209">
        <v>4</v>
      </c>
      <c r="AF177" s="209"/>
    </row>
    <row r="178" spans="1:32" x14ac:dyDescent="0.3">
      <c r="A178" s="209" t="s">
        <v>355</v>
      </c>
      <c r="B178" s="209" t="s">
        <v>63</v>
      </c>
      <c r="C178" s="209" t="s">
        <v>95</v>
      </c>
      <c r="D178" s="209" t="s">
        <v>314</v>
      </c>
      <c r="E178" s="209" t="s">
        <v>998</v>
      </c>
      <c r="F178" s="15">
        <v>46244.43917824074</v>
      </c>
      <c r="G178" s="209" t="s">
        <v>432</v>
      </c>
      <c r="H178" s="209">
        <v>1</v>
      </c>
      <c r="I178" s="209" t="s">
        <v>999</v>
      </c>
      <c r="J178" s="15">
        <v>46245.671527777777</v>
      </c>
      <c r="K178" s="15">
        <v>46251.602083333331</v>
      </c>
      <c r="L178" s="15"/>
      <c r="M178" s="209">
        <v>1</v>
      </c>
      <c r="N178" s="209"/>
      <c r="O178" s="209" t="s">
        <v>627</v>
      </c>
      <c r="P178" s="209"/>
      <c r="Q178" s="209"/>
      <c r="R178" s="209"/>
      <c r="S178" s="209" t="s">
        <v>364</v>
      </c>
      <c r="T178" s="209" t="s">
        <v>382</v>
      </c>
      <c r="U178" s="209" t="s">
        <v>242</v>
      </c>
      <c r="V178" s="209" t="s">
        <v>7</v>
      </c>
      <c r="W178" s="209" t="s">
        <v>7</v>
      </c>
      <c r="X178" s="209" t="s">
        <v>7</v>
      </c>
      <c r="Y178" s="209"/>
      <c r="Z178" s="209"/>
      <c r="AA178" s="209" t="s">
        <v>96</v>
      </c>
      <c r="AB178" s="209" t="s">
        <v>364</v>
      </c>
      <c r="AC178" s="209">
        <v>50</v>
      </c>
      <c r="AD178" s="209" t="s">
        <v>228</v>
      </c>
      <c r="AE178" s="209">
        <v>1</v>
      </c>
      <c r="AF178" s="209"/>
    </row>
    <row r="179" spans="1:32" x14ac:dyDescent="0.3">
      <c r="A179" s="209" t="s">
        <v>355</v>
      </c>
      <c r="B179" s="209" t="s">
        <v>63</v>
      </c>
      <c r="C179" s="209" t="s">
        <v>95</v>
      </c>
      <c r="D179" s="209" t="s">
        <v>314</v>
      </c>
      <c r="E179" s="209" t="s">
        <v>998</v>
      </c>
      <c r="F179" s="15">
        <v>46244.43917824074</v>
      </c>
      <c r="G179" s="209" t="s">
        <v>432</v>
      </c>
      <c r="H179" s="209">
        <v>3</v>
      </c>
      <c r="I179" s="209" t="s">
        <v>999</v>
      </c>
      <c r="J179" s="15">
        <v>46245.671527777777</v>
      </c>
      <c r="K179" s="15">
        <v>46251.602083333331</v>
      </c>
      <c r="L179" s="15"/>
      <c r="M179" s="209">
        <v>3</v>
      </c>
      <c r="N179" s="209"/>
      <c r="O179" s="209" t="s">
        <v>627</v>
      </c>
      <c r="P179" s="209"/>
      <c r="Q179" s="209"/>
      <c r="R179" s="209"/>
      <c r="S179" s="209" t="s">
        <v>364</v>
      </c>
      <c r="T179" s="209" t="s">
        <v>382</v>
      </c>
      <c r="U179" s="209" t="s">
        <v>242</v>
      </c>
      <c r="V179" s="209" t="s">
        <v>7</v>
      </c>
      <c r="W179" s="209" t="s">
        <v>7</v>
      </c>
      <c r="X179" s="209" t="s">
        <v>7</v>
      </c>
      <c r="Y179" s="209"/>
      <c r="Z179" s="209"/>
      <c r="AA179" s="209" t="s">
        <v>96</v>
      </c>
      <c r="AB179" s="209" t="s">
        <v>364</v>
      </c>
      <c r="AC179" s="209">
        <v>50</v>
      </c>
      <c r="AD179" s="209" t="s">
        <v>228</v>
      </c>
      <c r="AE179" s="209">
        <v>3</v>
      </c>
      <c r="AF179" s="209"/>
    </row>
    <row r="180" spans="1:32" x14ac:dyDescent="0.3">
      <c r="A180" s="209" t="s">
        <v>355</v>
      </c>
      <c r="B180" s="209" t="s">
        <v>63</v>
      </c>
      <c r="C180" s="209" t="s">
        <v>95</v>
      </c>
      <c r="D180" s="209" t="s">
        <v>314</v>
      </c>
      <c r="E180" s="209" t="s">
        <v>998</v>
      </c>
      <c r="F180" s="15">
        <v>46244.43917824074</v>
      </c>
      <c r="G180" s="209" t="s">
        <v>432</v>
      </c>
      <c r="H180" s="209">
        <v>4</v>
      </c>
      <c r="I180" s="209" t="s">
        <v>999</v>
      </c>
      <c r="J180" s="15">
        <v>46245.671527777777</v>
      </c>
      <c r="K180" s="15">
        <v>46251.602083333331</v>
      </c>
      <c r="L180" s="15"/>
      <c r="M180" s="209">
        <v>4</v>
      </c>
      <c r="N180" s="209"/>
      <c r="O180" s="209" t="s">
        <v>627</v>
      </c>
      <c r="P180" s="209"/>
      <c r="Q180" s="209"/>
      <c r="R180" s="209"/>
      <c r="S180" s="209" t="s">
        <v>364</v>
      </c>
      <c r="T180" s="209" t="s">
        <v>382</v>
      </c>
      <c r="U180" s="209" t="s">
        <v>242</v>
      </c>
      <c r="V180" s="209" t="s">
        <v>7</v>
      </c>
      <c r="W180" s="209" t="s">
        <v>7</v>
      </c>
      <c r="X180" s="209" t="s">
        <v>7</v>
      </c>
      <c r="Y180" s="209"/>
      <c r="Z180" s="209"/>
      <c r="AA180" s="209" t="s">
        <v>96</v>
      </c>
      <c r="AB180" s="209" t="s">
        <v>364</v>
      </c>
      <c r="AC180" s="209">
        <v>50</v>
      </c>
      <c r="AD180" s="209" t="s">
        <v>228</v>
      </c>
      <c r="AE180" s="209">
        <v>4</v>
      </c>
      <c r="AF180" s="209"/>
    </row>
    <row r="181" spans="1:32" x14ac:dyDescent="0.3">
      <c r="A181" s="209" t="s">
        <v>355</v>
      </c>
      <c r="B181" s="209" t="s">
        <v>63</v>
      </c>
      <c r="C181" s="209" t="s">
        <v>95</v>
      </c>
      <c r="D181" s="209" t="s">
        <v>314</v>
      </c>
      <c r="E181" s="209" t="s">
        <v>998</v>
      </c>
      <c r="F181" s="15">
        <v>46244.43917824074</v>
      </c>
      <c r="G181" s="209" t="s">
        <v>432</v>
      </c>
      <c r="H181" s="209">
        <v>2</v>
      </c>
      <c r="I181" s="209" t="s">
        <v>999</v>
      </c>
      <c r="J181" s="15">
        <v>46245.671527777777</v>
      </c>
      <c r="K181" s="15">
        <v>46251.602083333331</v>
      </c>
      <c r="L181" s="15"/>
      <c r="M181" s="209">
        <v>2</v>
      </c>
      <c r="N181" s="209"/>
      <c r="O181" s="209" t="s">
        <v>627</v>
      </c>
      <c r="P181" s="209"/>
      <c r="Q181" s="209"/>
      <c r="R181" s="209"/>
      <c r="S181" s="209" t="s">
        <v>364</v>
      </c>
      <c r="T181" s="209" t="s">
        <v>382</v>
      </c>
      <c r="U181" s="209" t="s">
        <v>242</v>
      </c>
      <c r="V181" s="209" t="s">
        <v>7</v>
      </c>
      <c r="W181" s="209" t="s">
        <v>7</v>
      </c>
      <c r="X181" s="209" t="s">
        <v>7</v>
      </c>
      <c r="Y181" s="209"/>
      <c r="Z181" s="209"/>
      <c r="AA181" s="209" t="s">
        <v>96</v>
      </c>
      <c r="AB181" s="209" t="s">
        <v>364</v>
      </c>
      <c r="AC181" s="209">
        <v>50</v>
      </c>
      <c r="AD181" s="209" t="s">
        <v>228</v>
      </c>
      <c r="AE181" s="209">
        <v>2</v>
      </c>
      <c r="AF181" s="209"/>
    </row>
    <row r="182" spans="1:32" x14ac:dyDescent="0.3">
      <c r="A182" s="209" t="s">
        <v>355</v>
      </c>
      <c r="B182" s="209" t="s">
        <v>63</v>
      </c>
      <c r="C182" s="209" t="s">
        <v>95</v>
      </c>
      <c r="D182" s="209" t="s">
        <v>314</v>
      </c>
      <c r="E182" s="209" t="s">
        <v>998</v>
      </c>
      <c r="F182" s="15">
        <v>46244.43917824074</v>
      </c>
      <c r="G182" s="209" t="s">
        <v>432</v>
      </c>
      <c r="H182" s="209">
        <v>2</v>
      </c>
      <c r="I182" s="209" t="s">
        <v>999</v>
      </c>
      <c r="J182" s="15">
        <v>46245.671527777777</v>
      </c>
      <c r="K182" s="15">
        <v>46251.602083333331</v>
      </c>
      <c r="L182" s="15"/>
      <c r="M182" s="209">
        <v>2</v>
      </c>
      <c r="N182" s="209"/>
      <c r="O182" s="209" t="s">
        <v>627</v>
      </c>
      <c r="P182" s="209"/>
      <c r="Q182" s="209"/>
      <c r="R182" s="209"/>
      <c r="S182" s="209" t="s">
        <v>364</v>
      </c>
      <c r="T182" s="209" t="s">
        <v>382</v>
      </c>
      <c r="U182" s="209" t="s">
        <v>242</v>
      </c>
      <c r="V182" s="209" t="s">
        <v>7</v>
      </c>
      <c r="W182" s="209" t="s">
        <v>7</v>
      </c>
      <c r="X182" s="209" t="s">
        <v>7</v>
      </c>
      <c r="Y182" s="209"/>
      <c r="Z182" s="209"/>
      <c r="AA182" s="209" t="s">
        <v>96</v>
      </c>
      <c r="AB182" s="209" t="s">
        <v>364</v>
      </c>
      <c r="AC182" s="209">
        <v>50</v>
      </c>
      <c r="AD182" s="209" t="s">
        <v>228</v>
      </c>
      <c r="AE182" s="209">
        <v>2</v>
      </c>
      <c r="AF182" s="209"/>
    </row>
    <row r="183" spans="1:32" x14ac:dyDescent="0.3">
      <c r="A183" s="209" t="s">
        <v>355</v>
      </c>
      <c r="B183" s="209" t="s">
        <v>63</v>
      </c>
      <c r="C183" s="209" t="s">
        <v>95</v>
      </c>
      <c r="D183" s="209" t="s">
        <v>314</v>
      </c>
      <c r="E183" s="209" t="s">
        <v>998</v>
      </c>
      <c r="F183" s="15">
        <v>46244.43917824074</v>
      </c>
      <c r="G183" s="209" t="s">
        <v>432</v>
      </c>
      <c r="H183" s="209">
        <v>2</v>
      </c>
      <c r="I183" s="209" t="s">
        <v>999</v>
      </c>
      <c r="J183" s="15">
        <v>46245.671527777777</v>
      </c>
      <c r="K183" s="15">
        <v>46251.602083333331</v>
      </c>
      <c r="L183" s="15"/>
      <c r="M183" s="209">
        <v>2</v>
      </c>
      <c r="N183" s="209"/>
      <c r="O183" s="209" t="s">
        <v>627</v>
      </c>
      <c r="P183" s="209"/>
      <c r="Q183" s="209"/>
      <c r="R183" s="209"/>
      <c r="S183" s="209" t="s">
        <v>364</v>
      </c>
      <c r="T183" s="209" t="s">
        <v>382</v>
      </c>
      <c r="U183" s="209" t="s">
        <v>242</v>
      </c>
      <c r="V183" s="209" t="s">
        <v>7</v>
      </c>
      <c r="W183" s="209" t="s">
        <v>7</v>
      </c>
      <c r="X183" s="209" t="s">
        <v>7</v>
      </c>
      <c r="Y183" s="209"/>
      <c r="Z183" s="209"/>
      <c r="AA183" s="209" t="s">
        <v>96</v>
      </c>
      <c r="AB183" s="209" t="s">
        <v>364</v>
      </c>
      <c r="AC183" s="209">
        <v>50</v>
      </c>
      <c r="AD183" s="209" t="s">
        <v>228</v>
      </c>
      <c r="AE183" s="209">
        <v>2</v>
      </c>
      <c r="AF183" s="209"/>
    </row>
    <row r="184" spans="1:32" x14ac:dyDescent="0.3">
      <c r="A184" s="209" t="s">
        <v>355</v>
      </c>
      <c r="B184" s="209" t="s">
        <v>63</v>
      </c>
      <c r="C184" s="209" t="s">
        <v>95</v>
      </c>
      <c r="D184" s="209" t="s">
        <v>314</v>
      </c>
      <c r="E184" s="209" t="s">
        <v>1000</v>
      </c>
      <c r="F184" s="15">
        <v>46244.468541666669</v>
      </c>
      <c r="G184" s="209" t="s">
        <v>415</v>
      </c>
      <c r="H184" s="209">
        <v>1</v>
      </c>
      <c r="I184" s="209" t="s">
        <v>1001</v>
      </c>
      <c r="J184" s="15">
        <v>46244.694444444445</v>
      </c>
      <c r="K184" s="15">
        <v>46248.702777777777</v>
      </c>
      <c r="L184" s="15"/>
      <c r="M184" s="209">
        <v>1</v>
      </c>
      <c r="N184" s="209"/>
      <c r="O184" s="209" t="s">
        <v>204</v>
      </c>
      <c r="P184" s="209" t="s">
        <v>631</v>
      </c>
      <c r="Q184" s="209"/>
      <c r="R184" s="209"/>
      <c r="S184" s="209" t="s">
        <v>364</v>
      </c>
      <c r="T184" s="209" t="s">
        <v>382</v>
      </c>
      <c r="U184" s="209" t="s">
        <v>242</v>
      </c>
      <c r="V184" s="209" t="s">
        <v>7</v>
      </c>
      <c r="W184" s="209" t="s">
        <v>7</v>
      </c>
      <c r="X184" s="209" t="s">
        <v>7</v>
      </c>
      <c r="Y184" s="209"/>
      <c r="Z184" s="209"/>
      <c r="AA184" s="209" t="s">
        <v>96</v>
      </c>
      <c r="AB184" s="209" t="s">
        <v>364</v>
      </c>
      <c r="AC184" s="209">
        <v>50</v>
      </c>
      <c r="AD184" s="209" t="s">
        <v>228</v>
      </c>
      <c r="AE184" s="209">
        <v>1</v>
      </c>
      <c r="AF184" s="209"/>
    </row>
    <row r="185" spans="1:32" x14ac:dyDescent="0.3">
      <c r="A185" s="209" t="s">
        <v>355</v>
      </c>
      <c r="B185" s="209" t="s">
        <v>63</v>
      </c>
      <c r="C185" s="209" t="s">
        <v>95</v>
      </c>
      <c r="D185" s="209" t="s">
        <v>314</v>
      </c>
      <c r="E185" s="209" t="s">
        <v>1002</v>
      </c>
      <c r="F185" s="15">
        <v>46244.466851851852</v>
      </c>
      <c r="G185" s="209" t="s">
        <v>415</v>
      </c>
      <c r="H185" s="209">
        <v>1</v>
      </c>
      <c r="I185" s="209" t="s">
        <v>1003</v>
      </c>
      <c r="J185" s="15">
        <v>46247.593055555553</v>
      </c>
      <c r="K185" s="15">
        <v>46252.873611111114</v>
      </c>
      <c r="L185" s="15"/>
      <c r="M185" s="209">
        <v>1</v>
      </c>
      <c r="N185" s="209"/>
      <c r="O185" s="209" t="s">
        <v>204</v>
      </c>
      <c r="P185" s="209" t="s">
        <v>631</v>
      </c>
      <c r="Q185" s="209"/>
      <c r="R185" s="209"/>
      <c r="S185" s="209" t="s">
        <v>364</v>
      </c>
      <c r="T185" s="209" t="s">
        <v>382</v>
      </c>
      <c r="U185" s="209" t="s">
        <v>242</v>
      </c>
      <c r="V185" s="209" t="s">
        <v>7</v>
      </c>
      <c r="W185" s="209" t="s">
        <v>7</v>
      </c>
      <c r="X185" s="209" t="s">
        <v>7</v>
      </c>
      <c r="Y185" s="209"/>
      <c r="Z185" s="209"/>
      <c r="AA185" s="209" t="s">
        <v>96</v>
      </c>
      <c r="AB185" s="209" t="s">
        <v>364</v>
      </c>
      <c r="AC185" s="209">
        <v>50</v>
      </c>
      <c r="AD185" s="209" t="s">
        <v>228</v>
      </c>
      <c r="AE185" s="209">
        <v>1</v>
      </c>
      <c r="AF185" s="209"/>
    </row>
    <row r="186" spans="1:32" x14ac:dyDescent="0.3">
      <c r="A186" s="209" t="s">
        <v>355</v>
      </c>
      <c r="B186" s="209" t="s">
        <v>63</v>
      </c>
      <c r="C186" s="209" t="s">
        <v>95</v>
      </c>
      <c r="D186" s="209" t="s">
        <v>314</v>
      </c>
      <c r="E186" s="209" t="s">
        <v>1046</v>
      </c>
      <c r="F186" s="15">
        <v>46241.40283564815</v>
      </c>
      <c r="G186" s="209" t="s">
        <v>1047</v>
      </c>
      <c r="H186" s="209">
        <v>1</v>
      </c>
      <c r="I186" s="209" t="s">
        <v>1048</v>
      </c>
      <c r="J186" s="15">
        <v>46241.429861111108</v>
      </c>
      <c r="K186" s="15">
        <v>46246.593055555553</v>
      </c>
      <c r="L186" s="15"/>
      <c r="M186" s="209">
        <v>1</v>
      </c>
      <c r="N186" s="209"/>
      <c r="O186" s="209" t="s">
        <v>204</v>
      </c>
      <c r="P186" s="209" t="s">
        <v>631</v>
      </c>
      <c r="Q186" s="209"/>
      <c r="R186" s="209"/>
      <c r="S186" s="209" t="s">
        <v>366</v>
      </c>
      <c r="T186" s="209" t="s">
        <v>382</v>
      </c>
      <c r="U186" s="209" t="s">
        <v>242</v>
      </c>
      <c r="V186" s="209" t="s">
        <v>7</v>
      </c>
      <c r="W186" s="209" t="s">
        <v>7</v>
      </c>
      <c r="X186" s="209" t="s">
        <v>7</v>
      </c>
      <c r="Y186" s="209"/>
      <c r="Z186" s="209"/>
      <c r="AA186" s="209" t="s">
        <v>96</v>
      </c>
      <c r="AB186" s="209" t="s">
        <v>366</v>
      </c>
      <c r="AC186" s="209">
        <v>109</v>
      </c>
      <c r="AD186" s="209" t="s">
        <v>228</v>
      </c>
      <c r="AE186" s="209">
        <v>1</v>
      </c>
      <c r="AF186" s="209"/>
    </row>
    <row r="187" spans="1:32" x14ac:dyDescent="0.3">
      <c r="A187" s="209" t="s">
        <v>355</v>
      </c>
      <c r="B187" s="209" t="s">
        <v>63</v>
      </c>
      <c r="C187" s="209" t="s">
        <v>95</v>
      </c>
      <c r="D187" s="209" t="s">
        <v>314</v>
      </c>
      <c r="E187" s="209" t="s">
        <v>471</v>
      </c>
      <c r="F187" s="15">
        <v>46202.512337962966</v>
      </c>
      <c r="G187" s="209" t="s">
        <v>470</v>
      </c>
      <c r="H187" s="209">
        <v>2</v>
      </c>
      <c r="I187" s="209" t="s">
        <v>1183</v>
      </c>
      <c r="J187" s="15">
        <v>46241.424259259256</v>
      </c>
      <c r="K187" s="15">
        <v>46248.483460648145</v>
      </c>
      <c r="L187" s="15"/>
      <c r="M187" s="209">
        <v>2</v>
      </c>
      <c r="N187" s="209"/>
      <c r="O187" s="209" t="s">
        <v>204</v>
      </c>
      <c r="P187" s="209" t="s">
        <v>631</v>
      </c>
      <c r="Q187" s="209"/>
      <c r="R187" s="209"/>
      <c r="S187" s="209" t="s">
        <v>366</v>
      </c>
      <c r="T187" s="209" t="s">
        <v>382</v>
      </c>
      <c r="U187" s="209" t="s">
        <v>242</v>
      </c>
      <c r="V187" s="209" t="s">
        <v>7</v>
      </c>
      <c r="W187" s="209" t="s">
        <v>7</v>
      </c>
      <c r="X187" s="209" t="s">
        <v>7</v>
      </c>
      <c r="Y187" s="209"/>
      <c r="Z187" s="209"/>
      <c r="AA187" s="209" t="s">
        <v>96</v>
      </c>
      <c r="AB187" s="209" t="s">
        <v>366</v>
      </c>
      <c r="AC187" s="209">
        <v>109</v>
      </c>
      <c r="AD187" s="209" t="s">
        <v>228</v>
      </c>
      <c r="AE187" s="209">
        <v>2</v>
      </c>
      <c r="AF187" s="209"/>
    </row>
    <row r="188" spans="1:32" x14ac:dyDescent="0.3">
      <c r="A188" s="209" t="s">
        <v>355</v>
      </c>
      <c r="B188" s="209" t="s">
        <v>63</v>
      </c>
      <c r="C188" s="209" t="s">
        <v>95</v>
      </c>
      <c r="D188" s="209" t="s">
        <v>314</v>
      </c>
      <c r="E188" s="209" t="s">
        <v>1049</v>
      </c>
      <c r="F188" s="15">
        <v>46230.40084490741</v>
      </c>
      <c r="G188" s="209" t="s">
        <v>440</v>
      </c>
      <c r="H188" s="209">
        <v>6</v>
      </c>
      <c r="I188" s="209" t="s">
        <v>1050</v>
      </c>
      <c r="J188" s="15">
        <v>46233.454386574071</v>
      </c>
      <c r="K188" s="15">
        <v>46238.481249999997</v>
      </c>
      <c r="L188" s="15"/>
      <c r="M188" s="209">
        <v>6</v>
      </c>
      <c r="N188" s="209"/>
      <c r="O188" s="209" t="s">
        <v>204</v>
      </c>
      <c r="P188" s="209" t="s">
        <v>631</v>
      </c>
      <c r="Q188" s="209"/>
      <c r="R188" s="209"/>
      <c r="S188" s="209" t="s">
        <v>366</v>
      </c>
      <c r="T188" s="209" t="s">
        <v>382</v>
      </c>
      <c r="U188" s="209" t="s">
        <v>242</v>
      </c>
      <c r="V188" s="209" t="s">
        <v>7</v>
      </c>
      <c r="W188" s="209" t="s">
        <v>7</v>
      </c>
      <c r="X188" s="209" t="s">
        <v>7</v>
      </c>
      <c r="Y188" s="209"/>
      <c r="Z188" s="209"/>
      <c r="AA188" s="209" t="s">
        <v>96</v>
      </c>
      <c r="AB188" s="209" t="s">
        <v>366</v>
      </c>
      <c r="AC188" s="209">
        <v>109</v>
      </c>
      <c r="AD188" s="209" t="s">
        <v>228</v>
      </c>
      <c r="AE188" s="209">
        <v>6</v>
      </c>
      <c r="AF188" s="209"/>
    </row>
    <row r="189" spans="1:32" x14ac:dyDescent="0.3">
      <c r="A189" s="209" t="s">
        <v>355</v>
      </c>
      <c r="B189" s="209" t="s">
        <v>63</v>
      </c>
      <c r="C189" s="209" t="s">
        <v>95</v>
      </c>
      <c r="D189" s="209" t="s">
        <v>314</v>
      </c>
      <c r="E189" s="209" t="s">
        <v>1049</v>
      </c>
      <c r="F189" s="15">
        <v>46230.40084490741</v>
      </c>
      <c r="G189" s="209" t="s">
        <v>440</v>
      </c>
      <c r="H189" s="209">
        <v>4</v>
      </c>
      <c r="I189" s="209" t="s">
        <v>1050</v>
      </c>
      <c r="J189" s="15">
        <v>46233.454386574071</v>
      </c>
      <c r="K189" s="15">
        <v>46238.481249999997</v>
      </c>
      <c r="L189" s="15"/>
      <c r="M189" s="209">
        <v>4</v>
      </c>
      <c r="N189" s="209"/>
      <c r="O189" s="209" t="s">
        <v>627</v>
      </c>
      <c r="P189" s="209"/>
      <c r="Q189" s="209"/>
      <c r="R189" s="209"/>
      <c r="S189" s="209" t="s">
        <v>366</v>
      </c>
      <c r="T189" s="209" t="s">
        <v>382</v>
      </c>
      <c r="U189" s="209" t="s">
        <v>242</v>
      </c>
      <c r="V189" s="209" t="s">
        <v>7</v>
      </c>
      <c r="W189" s="209" t="s">
        <v>7</v>
      </c>
      <c r="X189" s="209" t="s">
        <v>7</v>
      </c>
      <c r="Y189" s="209"/>
      <c r="Z189" s="209"/>
      <c r="AA189" s="209" t="s">
        <v>96</v>
      </c>
      <c r="AB189" s="209" t="s">
        <v>366</v>
      </c>
      <c r="AC189" s="209">
        <v>109</v>
      </c>
      <c r="AD189" s="209" t="s">
        <v>228</v>
      </c>
      <c r="AE189" s="209">
        <v>4</v>
      </c>
      <c r="AF189" s="209"/>
    </row>
    <row r="190" spans="1:32" x14ac:dyDescent="0.3">
      <c r="A190" s="209" t="s">
        <v>355</v>
      </c>
      <c r="B190" s="209" t="s">
        <v>63</v>
      </c>
      <c r="C190" s="209" t="s">
        <v>95</v>
      </c>
      <c r="D190" s="209" t="s">
        <v>314</v>
      </c>
      <c r="E190" s="209" t="s">
        <v>1049</v>
      </c>
      <c r="F190" s="15">
        <v>46230.40084490741</v>
      </c>
      <c r="G190" s="209" t="s">
        <v>440</v>
      </c>
      <c r="H190" s="209">
        <v>5</v>
      </c>
      <c r="I190" s="209" t="s">
        <v>1050</v>
      </c>
      <c r="J190" s="15">
        <v>46233.454386574071</v>
      </c>
      <c r="K190" s="15">
        <v>46238.481249999997</v>
      </c>
      <c r="L190" s="15"/>
      <c r="M190" s="209">
        <v>5</v>
      </c>
      <c r="N190" s="209"/>
      <c r="O190" s="209" t="s">
        <v>627</v>
      </c>
      <c r="P190" s="209"/>
      <c r="Q190" s="209"/>
      <c r="R190" s="209"/>
      <c r="S190" s="209" t="s">
        <v>366</v>
      </c>
      <c r="T190" s="209" t="s">
        <v>382</v>
      </c>
      <c r="U190" s="209" t="s">
        <v>242</v>
      </c>
      <c r="V190" s="209" t="s">
        <v>7</v>
      </c>
      <c r="W190" s="209" t="s">
        <v>7</v>
      </c>
      <c r="X190" s="209" t="s">
        <v>7</v>
      </c>
      <c r="Y190" s="209"/>
      <c r="Z190" s="209"/>
      <c r="AA190" s="209" t="s">
        <v>96</v>
      </c>
      <c r="AB190" s="209" t="s">
        <v>366</v>
      </c>
      <c r="AC190" s="209">
        <v>109</v>
      </c>
      <c r="AD190" s="209" t="s">
        <v>228</v>
      </c>
      <c r="AE190" s="209">
        <v>5</v>
      </c>
      <c r="AF190" s="209"/>
    </row>
    <row r="191" spans="1:32" x14ac:dyDescent="0.3">
      <c r="A191" s="209" t="s">
        <v>355</v>
      </c>
      <c r="B191" s="209" t="s">
        <v>63</v>
      </c>
      <c r="C191" s="209" t="s">
        <v>95</v>
      </c>
      <c r="D191" s="209" t="s">
        <v>314</v>
      </c>
      <c r="E191" s="209" t="s">
        <v>1049</v>
      </c>
      <c r="F191" s="15">
        <v>46230.40084490741</v>
      </c>
      <c r="G191" s="209" t="s">
        <v>440</v>
      </c>
      <c r="H191" s="209">
        <v>5</v>
      </c>
      <c r="I191" s="209" t="s">
        <v>1050</v>
      </c>
      <c r="J191" s="15">
        <v>46233.454386574071</v>
      </c>
      <c r="K191" s="15">
        <v>46238.481249999997</v>
      </c>
      <c r="L191" s="15"/>
      <c r="M191" s="209">
        <v>5</v>
      </c>
      <c r="N191" s="209"/>
      <c r="O191" s="209" t="s">
        <v>627</v>
      </c>
      <c r="P191" s="209"/>
      <c r="Q191" s="209"/>
      <c r="R191" s="209"/>
      <c r="S191" s="209" t="s">
        <v>366</v>
      </c>
      <c r="T191" s="209" t="s">
        <v>382</v>
      </c>
      <c r="U191" s="209" t="s">
        <v>242</v>
      </c>
      <c r="V191" s="209" t="s">
        <v>7</v>
      </c>
      <c r="W191" s="209" t="s">
        <v>7</v>
      </c>
      <c r="X191" s="209" t="s">
        <v>7</v>
      </c>
      <c r="Y191" s="209"/>
      <c r="Z191" s="209"/>
      <c r="AA191" s="209" t="s">
        <v>96</v>
      </c>
      <c r="AB191" s="209" t="s">
        <v>366</v>
      </c>
      <c r="AC191" s="209">
        <v>109</v>
      </c>
      <c r="AD191" s="209" t="s">
        <v>228</v>
      </c>
      <c r="AE191" s="209">
        <v>5</v>
      </c>
      <c r="AF191" s="209"/>
    </row>
    <row r="192" spans="1:32" x14ac:dyDescent="0.3">
      <c r="A192" s="209" t="s">
        <v>355</v>
      </c>
      <c r="B192" s="209" t="s">
        <v>63</v>
      </c>
      <c r="C192" s="209" t="s">
        <v>95</v>
      </c>
      <c r="D192" s="209" t="s">
        <v>314</v>
      </c>
      <c r="E192" s="209" t="s">
        <v>1049</v>
      </c>
      <c r="F192" s="15">
        <v>46230.40084490741</v>
      </c>
      <c r="G192" s="209" t="s">
        <v>440</v>
      </c>
      <c r="H192" s="209">
        <v>6</v>
      </c>
      <c r="I192" s="209" t="s">
        <v>1050</v>
      </c>
      <c r="J192" s="15">
        <v>46233.454386574071</v>
      </c>
      <c r="K192" s="15">
        <v>46238.481249999997</v>
      </c>
      <c r="L192" s="15"/>
      <c r="M192" s="209">
        <v>6</v>
      </c>
      <c r="N192" s="209"/>
      <c r="O192" s="209" t="s">
        <v>627</v>
      </c>
      <c r="P192" s="209"/>
      <c r="Q192" s="209"/>
      <c r="R192" s="209"/>
      <c r="S192" s="209" t="s">
        <v>366</v>
      </c>
      <c r="T192" s="209" t="s">
        <v>382</v>
      </c>
      <c r="U192" s="209" t="s">
        <v>242</v>
      </c>
      <c r="V192" s="209" t="s">
        <v>7</v>
      </c>
      <c r="W192" s="209" t="s">
        <v>7</v>
      </c>
      <c r="X192" s="209" t="s">
        <v>7</v>
      </c>
      <c r="Y192" s="209"/>
      <c r="Z192" s="209"/>
      <c r="AA192" s="209" t="s">
        <v>96</v>
      </c>
      <c r="AB192" s="209" t="s">
        <v>366</v>
      </c>
      <c r="AC192" s="209">
        <v>109</v>
      </c>
      <c r="AD192" s="209" t="s">
        <v>228</v>
      </c>
      <c r="AE192" s="209">
        <v>6</v>
      </c>
      <c r="AF192" s="209"/>
    </row>
    <row r="193" spans="1:32" x14ac:dyDescent="0.3">
      <c r="A193" s="209" t="s">
        <v>355</v>
      </c>
      <c r="B193" s="209" t="s">
        <v>63</v>
      </c>
      <c r="C193" s="209" t="s">
        <v>95</v>
      </c>
      <c r="D193" s="209" t="s">
        <v>314</v>
      </c>
      <c r="E193" s="209" t="s">
        <v>1049</v>
      </c>
      <c r="F193" s="15">
        <v>46230.40084490741</v>
      </c>
      <c r="G193" s="209" t="s">
        <v>440</v>
      </c>
      <c r="H193" s="209">
        <v>4</v>
      </c>
      <c r="I193" s="209" t="s">
        <v>1050</v>
      </c>
      <c r="J193" s="15">
        <v>46233.454386574071</v>
      </c>
      <c r="K193" s="15">
        <v>46238.481249999997</v>
      </c>
      <c r="L193" s="15"/>
      <c r="M193" s="209">
        <v>4</v>
      </c>
      <c r="N193" s="209"/>
      <c r="O193" s="209" t="s">
        <v>627</v>
      </c>
      <c r="P193" s="209"/>
      <c r="Q193" s="209"/>
      <c r="R193" s="209"/>
      <c r="S193" s="209" t="s">
        <v>366</v>
      </c>
      <c r="T193" s="209" t="s">
        <v>382</v>
      </c>
      <c r="U193" s="209" t="s">
        <v>242</v>
      </c>
      <c r="V193" s="209" t="s">
        <v>7</v>
      </c>
      <c r="W193" s="209" t="s">
        <v>7</v>
      </c>
      <c r="X193" s="209" t="s">
        <v>7</v>
      </c>
      <c r="Y193" s="209"/>
      <c r="Z193" s="209"/>
      <c r="AA193" s="209" t="s">
        <v>96</v>
      </c>
      <c r="AB193" s="209" t="s">
        <v>366</v>
      </c>
      <c r="AC193" s="209">
        <v>109</v>
      </c>
      <c r="AD193" s="209" t="s">
        <v>228</v>
      </c>
      <c r="AE193" s="209">
        <v>4</v>
      </c>
      <c r="AF193" s="209"/>
    </row>
    <row r="194" spans="1:32" x14ac:dyDescent="0.3">
      <c r="A194" s="209" t="s">
        <v>355</v>
      </c>
      <c r="B194" s="209" t="s">
        <v>63</v>
      </c>
      <c r="C194" s="209" t="s">
        <v>95</v>
      </c>
      <c r="D194" s="209" t="s">
        <v>314</v>
      </c>
      <c r="E194" s="209" t="s">
        <v>1049</v>
      </c>
      <c r="F194" s="15">
        <v>46230.40084490741</v>
      </c>
      <c r="G194" s="209" t="s">
        <v>440</v>
      </c>
      <c r="H194" s="209">
        <v>6</v>
      </c>
      <c r="I194" s="209" t="s">
        <v>1050</v>
      </c>
      <c r="J194" s="15">
        <v>46233.454386574071</v>
      </c>
      <c r="K194" s="15">
        <v>46238.481249999997</v>
      </c>
      <c r="L194" s="15"/>
      <c r="M194" s="209">
        <v>6</v>
      </c>
      <c r="N194" s="209"/>
      <c r="O194" s="209" t="s">
        <v>627</v>
      </c>
      <c r="P194" s="209"/>
      <c r="Q194" s="209"/>
      <c r="R194" s="209"/>
      <c r="S194" s="209" t="s">
        <v>366</v>
      </c>
      <c r="T194" s="209" t="s">
        <v>382</v>
      </c>
      <c r="U194" s="209" t="s">
        <v>242</v>
      </c>
      <c r="V194" s="209" t="s">
        <v>7</v>
      </c>
      <c r="W194" s="209" t="s">
        <v>7</v>
      </c>
      <c r="X194" s="209" t="s">
        <v>7</v>
      </c>
      <c r="Y194" s="209"/>
      <c r="Z194" s="209"/>
      <c r="AA194" s="209" t="s">
        <v>96</v>
      </c>
      <c r="AB194" s="209" t="s">
        <v>366</v>
      </c>
      <c r="AC194" s="209">
        <v>109</v>
      </c>
      <c r="AD194" s="209" t="s">
        <v>228</v>
      </c>
      <c r="AE194" s="209">
        <v>6</v>
      </c>
      <c r="AF194" s="209"/>
    </row>
    <row r="195" spans="1:32" x14ac:dyDescent="0.3">
      <c r="A195" s="209" t="s">
        <v>355</v>
      </c>
      <c r="B195" s="209" t="s">
        <v>63</v>
      </c>
      <c r="C195" s="209" t="s">
        <v>95</v>
      </c>
      <c r="D195" s="209" t="s">
        <v>314</v>
      </c>
      <c r="E195" s="209" t="s">
        <v>1049</v>
      </c>
      <c r="F195" s="15">
        <v>46230.40084490741</v>
      </c>
      <c r="G195" s="209" t="s">
        <v>440</v>
      </c>
      <c r="H195" s="209">
        <v>3</v>
      </c>
      <c r="I195" s="209" t="s">
        <v>1050</v>
      </c>
      <c r="J195" s="15">
        <v>46233.454386574071</v>
      </c>
      <c r="K195" s="15">
        <v>46238.481249999997</v>
      </c>
      <c r="L195" s="15"/>
      <c r="M195" s="209">
        <v>3</v>
      </c>
      <c r="N195" s="209"/>
      <c r="O195" s="209" t="s">
        <v>627</v>
      </c>
      <c r="P195" s="209"/>
      <c r="Q195" s="209"/>
      <c r="R195" s="209"/>
      <c r="S195" s="209" t="s">
        <v>366</v>
      </c>
      <c r="T195" s="209" t="s">
        <v>382</v>
      </c>
      <c r="U195" s="209" t="s">
        <v>242</v>
      </c>
      <c r="V195" s="209" t="s">
        <v>7</v>
      </c>
      <c r="W195" s="209" t="s">
        <v>7</v>
      </c>
      <c r="X195" s="209" t="s">
        <v>7</v>
      </c>
      <c r="Y195" s="209"/>
      <c r="Z195" s="209"/>
      <c r="AA195" s="209" t="s">
        <v>96</v>
      </c>
      <c r="AB195" s="209" t="s">
        <v>366</v>
      </c>
      <c r="AC195" s="209">
        <v>109</v>
      </c>
      <c r="AD195" s="209" t="s">
        <v>228</v>
      </c>
      <c r="AE195" s="209">
        <v>3</v>
      </c>
      <c r="AF195" s="209"/>
    </row>
    <row r="196" spans="1:32" x14ac:dyDescent="0.3">
      <c r="A196" s="209" t="s">
        <v>355</v>
      </c>
      <c r="B196" s="209" t="s">
        <v>63</v>
      </c>
      <c r="C196" s="209" t="s">
        <v>95</v>
      </c>
      <c r="D196" s="209" t="s">
        <v>314</v>
      </c>
      <c r="E196" s="209" t="s">
        <v>1049</v>
      </c>
      <c r="F196" s="15">
        <v>46230.40084490741</v>
      </c>
      <c r="G196" s="209" t="s">
        <v>440</v>
      </c>
      <c r="H196" s="209">
        <v>5</v>
      </c>
      <c r="I196" s="209" t="s">
        <v>1050</v>
      </c>
      <c r="J196" s="15">
        <v>46233.454386574071</v>
      </c>
      <c r="K196" s="15">
        <v>46238.481249999997</v>
      </c>
      <c r="L196" s="15"/>
      <c r="M196" s="209">
        <v>5</v>
      </c>
      <c r="N196" s="209"/>
      <c r="O196" s="209" t="s">
        <v>627</v>
      </c>
      <c r="P196" s="209"/>
      <c r="Q196" s="209"/>
      <c r="R196" s="209"/>
      <c r="S196" s="209" t="s">
        <v>366</v>
      </c>
      <c r="T196" s="209" t="s">
        <v>382</v>
      </c>
      <c r="U196" s="209" t="s">
        <v>242</v>
      </c>
      <c r="V196" s="209" t="s">
        <v>7</v>
      </c>
      <c r="W196" s="209" t="s">
        <v>7</v>
      </c>
      <c r="X196" s="209" t="s">
        <v>7</v>
      </c>
      <c r="Y196" s="209"/>
      <c r="Z196" s="209"/>
      <c r="AA196" s="209" t="s">
        <v>96</v>
      </c>
      <c r="AB196" s="209" t="s">
        <v>366</v>
      </c>
      <c r="AC196" s="209">
        <v>109</v>
      </c>
      <c r="AD196" s="209" t="s">
        <v>228</v>
      </c>
      <c r="AE196" s="209">
        <v>5</v>
      </c>
      <c r="AF196" s="209"/>
    </row>
    <row r="197" spans="1:32" x14ac:dyDescent="0.3">
      <c r="A197" s="209" t="s">
        <v>355</v>
      </c>
      <c r="B197" s="209" t="s">
        <v>63</v>
      </c>
      <c r="C197" s="209" t="s">
        <v>95</v>
      </c>
      <c r="D197" s="209" t="s">
        <v>314</v>
      </c>
      <c r="E197" s="209" t="s">
        <v>1049</v>
      </c>
      <c r="F197" s="15">
        <v>46230.40084490741</v>
      </c>
      <c r="G197" s="209" t="s">
        <v>440</v>
      </c>
      <c r="H197" s="209">
        <v>6</v>
      </c>
      <c r="I197" s="209" t="s">
        <v>1050</v>
      </c>
      <c r="J197" s="15">
        <v>46233.454386574071</v>
      </c>
      <c r="K197" s="15">
        <v>46238.481249999997</v>
      </c>
      <c r="L197" s="15"/>
      <c r="M197" s="209">
        <v>6</v>
      </c>
      <c r="N197" s="209"/>
      <c r="O197" s="209" t="s">
        <v>627</v>
      </c>
      <c r="P197" s="209"/>
      <c r="Q197" s="209"/>
      <c r="R197" s="209"/>
      <c r="S197" s="209" t="s">
        <v>366</v>
      </c>
      <c r="T197" s="209" t="s">
        <v>382</v>
      </c>
      <c r="U197" s="209" t="s">
        <v>242</v>
      </c>
      <c r="V197" s="209" t="s">
        <v>7</v>
      </c>
      <c r="W197" s="209" t="s">
        <v>7</v>
      </c>
      <c r="X197" s="209" t="s">
        <v>7</v>
      </c>
      <c r="Y197" s="209"/>
      <c r="Z197" s="209"/>
      <c r="AA197" s="209" t="s">
        <v>96</v>
      </c>
      <c r="AB197" s="209" t="s">
        <v>366</v>
      </c>
      <c r="AC197" s="209">
        <v>109</v>
      </c>
      <c r="AD197" s="209" t="s">
        <v>228</v>
      </c>
      <c r="AE197" s="209">
        <v>6</v>
      </c>
      <c r="AF197" s="209"/>
    </row>
    <row r="198" spans="1:32" x14ac:dyDescent="0.3">
      <c r="A198" s="209" t="s">
        <v>355</v>
      </c>
      <c r="B198" s="209" t="s">
        <v>63</v>
      </c>
      <c r="C198" s="209" t="s">
        <v>95</v>
      </c>
      <c r="D198" s="209" t="s">
        <v>314</v>
      </c>
      <c r="E198" s="209" t="s">
        <v>472</v>
      </c>
      <c r="F198" s="15">
        <v>46212.717303240737</v>
      </c>
      <c r="G198" s="209" t="s">
        <v>420</v>
      </c>
      <c r="H198" s="209">
        <v>2</v>
      </c>
      <c r="I198" s="209" t="s">
        <v>1181</v>
      </c>
      <c r="J198" s="15">
        <v>46231.477627314816</v>
      </c>
      <c r="K198" s="15">
        <v>46238.444444444445</v>
      </c>
      <c r="L198" s="15"/>
      <c r="M198" s="209">
        <v>2</v>
      </c>
      <c r="N198" s="209"/>
      <c r="O198" s="209" t="s">
        <v>204</v>
      </c>
      <c r="P198" s="209" t="s">
        <v>631</v>
      </c>
      <c r="Q198" s="209"/>
      <c r="R198" s="209"/>
      <c r="S198" s="209" t="s">
        <v>365</v>
      </c>
      <c r="T198" s="209" t="s">
        <v>382</v>
      </c>
      <c r="U198" s="209" t="s">
        <v>242</v>
      </c>
      <c r="V198" s="209" t="s">
        <v>7</v>
      </c>
      <c r="W198" s="209" t="s">
        <v>7</v>
      </c>
      <c r="X198" s="209" t="s">
        <v>7</v>
      </c>
      <c r="Y198" s="209"/>
      <c r="Z198" s="209"/>
      <c r="AA198" s="209" t="s">
        <v>96</v>
      </c>
      <c r="AB198" s="209" t="s">
        <v>365</v>
      </c>
      <c r="AC198" s="209">
        <v>2200</v>
      </c>
      <c r="AD198" s="209" t="s">
        <v>228</v>
      </c>
      <c r="AE198" s="209">
        <v>2</v>
      </c>
      <c r="AF198" s="209"/>
    </row>
    <row r="199" spans="1:32" x14ac:dyDescent="0.3">
      <c r="A199" s="209" t="s">
        <v>355</v>
      </c>
      <c r="B199" s="209" t="s">
        <v>63</v>
      </c>
      <c r="C199" s="209" t="s">
        <v>95</v>
      </c>
      <c r="D199" s="209" t="s">
        <v>314</v>
      </c>
      <c r="E199" s="209" t="s">
        <v>472</v>
      </c>
      <c r="F199" s="15">
        <v>46212.717303240737</v>
      </c>
      <c r="G199" s="209" t="s">
        <v>420</v>
      </c>
      <c r="H199" s="209">
        <v>2</v>
      </c>
      <c r="I199" s="209" t="s">
        <v>1181</v>
      </c>
      <c r="J199" s="15">
        <v>46231.477627314816</v>
      </c>
      <c r="K199" s="15">
        <v>46238.444444444445</v>
      </c>
      <c r="L199" s="15"/>
      <c r="M199" s="209">
        <v>2</v>
      </c>
      <c r="N199" s="209"/>
      <c r="O199" s="209" t="s">
        <v>627</v>
      </c>
      <c r="P199" s="209"/>
      <c r="Q199" s="209"/>
      <c r="R199" s="209"/>
      <c r="S199" s="209" t="s">
        <v>365</v>
      </c>
      <c r="T199" s="209" t="s">
        <v>382</v>
      </c>
      <c r="U199" s="209" t="s">
        <v>242</v>
      </c>
      <c r="V199" s="209" t="s">
        <v>7</v>
      </c>
      <c r="W199" s="209" t="s">
        <v>7</v>
      </c>
      <c r="X199" s="209" t="s">
        <v>7</v>
      </c>
      <c r="Y199" s="209"/>
      <c r="Z199" s="209"/>
      <c r="AA199" s="209" t="s">
        <v>96</v>
      </c>
      <c r="AB199" s="209" t="s">
        <v>365</v>
      </c>
      <c r="AC199" s="209">
        <v>2200</v>
      </c>
      <c r="AD199" s="209" t="s">
        <v>228</v>
      </c>
      <c r="AE199" s="209">
        <v>2</v>
      </c>
      <c r="AF199" s="209"/>
    </row>
    <row r="200" spans="1:32" x14ac:dyDescent="0.3">
      <c r="A200" s="209" t="s">
        <v>355</v>
      </c>
      <c r="B200" s="209" t="s">
        <v>63</v>
      </c>
      <c r="C200" s="209" t="s">
        <v>95</v>
      </c>
      <c r="D200" s="209" t="s">
        <v>314</v>
      </c>
      <c r="E200" s="209" t="s">
        <v>471</v>
      </c>
      <c r="F200" s="15">
        <v>46202.512337962966</v>
      </c>
      <c r="G200" s="209" t="s">
        <v>470</v>
      </c>
      <c r="H200" s="209">
        <v>1</v>
      </c>
      <c r="I200" s="209" t="s">
        <v>1182</v>
      </c>
      <c r="J200" s="15">
        <v>46203.361828703702</v>
      </c>
      <c r="K200" s="15">
        <v>46212.739201388889</v>
      </c>
      <c r="L200" s="15"/>
      <c r="M200" s="209">
        <v>26</v>
      </c>
      <c r="N200" s="209"/>
      <c r="O200" s="209" t="s">
        <v>204</v>
      </c>
      <c r="P200" s="209" t="s">
        <v>631</v>
      </c>
      <c r="Q200" s="209"/>
      <c r="R200" s="209"/>
      <c r="S200" s="209" t="s">
        <v>366</v>
      </c>
      <c r="T200" s="209" t="s">
        <v>382</v>
      </c>
      <c r="U200" s="209" t="s">
        <v>242</v>
      </c>
      <c r="V200" s="209" t="s">
        <v>7</v>
      </c>
      <c r="W200" s="209" t="s">
        <v>7</v>
      </c>
      <c r="X200" s="209" t="s">
        <v>7</v>
      </c>
      <c r="Y200" s="209"/>
      <c r="Z200" s="209"/>
      <c r="AA200" s="209" t="s">
        <v>96</v>
      </c>
      <c r="AB200" s="209" t="s">
        <v>366</v>
      </c>
      <c r="AC200" s="209">
        <v>109</v>
      </c>
      <c r="AD200" s="209" t="s">
        <v>228</v>
      </c>
      <c r="AE200" s="209">
        <v>26</v>
      </c>
      <c r="AF200" s="209"/>
    </row>
    <row r="201" spans="1:32" x14ac:dyDescent="0.3">
      <c r="A201" s="209" t="s">
        <v>355</v>
      </c>
      <c r="B201" s="209" t="s">
        <v>63</v>
      </c>
      <c r="C201" s="209" t="s">
        <v>95</v>
      </c>
      <c r="D201" s="209" t="s">
        <v>314</v>
      </c>
      <c r="E201" s="209" t="s">
        <v>471</v>
      </c>
      <c r="F201" s="15">
        <v>46202.512337962966</v>
      </c>
      <c r="G201" s="209" t="s">
        <v>470</v>
      </c>
      <c r="H201" s="209">
        <v>1</v>
      </c>
      <c r="I201" s="209" t="s">
        <v>1182</v>
      </c>
      <c r="J201" s="15">
        <v>46203.361828703702</v>
      </c>
      <c r="K201" s="15">
        <v>46212.739201388889</v>
      </c>
      <c r="L201" s="15"/>
      <c r="M201" s="209">
        <v>13</v>
      </c>
      <c r="N201" s="209"/>
      <c r="O201" s="209" t="s">
        <v>627</v>
      </c>
      <c r="P201" s="209"/>
      <c r="Q201" s="209"/>
      <c r="R201" s="209"/>
      <c r="S201" s="209" t="s">
        <v>366</v>
      </c>
      <c r="T201" s="209" t="s">
        <v>382</v>
      </c>
      <c r="U201" s="209" t="s">
        <v>242</v>
      </c>
      <c r="V201" s="209" t="s">
        <v>7</v>
      </c>
      <c r="W201" s="209" t="s">
        <v>7</v>
      </c>
      <c r="X201" s="209" t="s">
        <v>7</v>
      </c>
      <c r="Y201" s="209"/>
      <c r="Z201" s="209"/>
      <c r="AA201" s="209" t="s">
        <v>96</v>
      </c>
      <c r="AB201" s="209" t="s">
        <v>366</v>
      </c>
      <c r="AC201" s="209">
        <v>109</v>
      </c>
      <c r="AD201" s="209" t="s">
        <v>228</v>
      </c>
      <c r="AE201" s="209">
        <v>13</v>
      </c>
      <c r="AF201" s="209"/>
    </row>
    <row r="202" spans="1:32" x14ac:dyDescent="0.3">
      <c r="A202" s="209" t="s">
        <v>355</v>
      </c>
      <c r="B202" s="209" t="s">
        <v>63</v>
      </c>
      <c r="C202" s="209" t="s">
        <v>95</v>
      </c>
      <c r="D202" s="209" t="s">
        <v>314</v>
      </c>
      <c r="E202" s="209" t="s">
        <v>471</v>
      </c>
      <c r="F202" s="15">
        <v>46202.512337962966</v>
      </c>
      <c r="G202" s="209" t="s">
        <v>470</v>
      </c>
      <c r="H202" s="209">
        <v>30</v>
      </c>
      <c r="I202" s="209" t="s">
        <v>1184</v>
      </c>
      <c r="J202" s="15">
        <v>46239.591469907406</v>
      </c>
      <c r="K202" s="15">
        <v>46241.497916666667</v>
      </c>
      <c r="L202" s="15"/>
      <c r="M202" s="209">
        <v>30</v>
      </c>
      <c r="N202" s="209"/>
      <c r="O202" s="209" t="s">
        <v>204</v>
      </c>
      <c r="P202" s="209" t="s">
        <v>631</v>
      </c>
      <c r="Q202" s="209"/>
      <c r="R202" s="209"/>
      <c r="S202" s="209" t="s">
        <v>366</v>
      </c>
      <c r="T202" s="209" t="s">
        <v>382</v>
      </c>
      <c r="U202" s="209" t="s">
        <v>242</v>
      </c>
      <c r="V202" s="209" t="s">
        <v>7</v>
      </c>
      <c r="W202" s="209" t="s">
        <v>7</v>
      </c>
      <c r="X202" s="209" t="s">
        <v>7</v>
      </c>
      <c r="Y202" s="209"/>
      <c r="Z202" s="209"/>
      <c r="AA202" s="209" t="s">
        <v>96</v>
      </c>
      <c r="AB202" s="209" t="s">
        <v>366</v>
      </c>
      <c r="AC202" s="209">
        <v>109</v>
      </c>
      <c r="AD202" s="209" t="s">
        <v>228</v>
      </c>
      <c r="AE202" s="209">
        <v>30</v>
      </c>
      <c r="AF202" s="209"/>
    </row>
    <row r="203" spans="1:32" x14ac:dyDescent="0.3">
      <c r="A203" s="209" t="s">
        <v>355</v>
      </c>
      <c r="B203" s="209" t="s">
        <v>63</v>
      </c>
      <c r="C203" s="209" t="s">
        <v>95</v>
      </c>
      <c r="D203" s="209" t="s">
        <v>314</v>
      </c>
      <c r="E203" s="209" t="s">
        <v>1185</v>
      </c>
      <c r="F203" s="15">
        <v>46253.45040509259</v>
      </c>
      <c r="G203" s="209" t="s">
        <v>420</v>
      </c>
      <c r="H203" s="209">
        <v>1</v>
      </c>
      <c r="I203" s="209" t="s">
        <v>1186</v>
      </c>
      <c r="J203" s="15">
        <v>46255.393750000003</v>
      </c>
      <c r="K203" s="15">
        <v>46258.414583333331</v>
      </c>
      <c r="L203" s="15"/>
      <c r="M203" s="209">
        <v>1</v>
      </c>
      <c r="N203" s="209"/>
      <c r="O203" s="209" t="s">
        <v>204</v>
      </c>
      <c r="P203" s="209" t="s">
        <v>631</v>
      </c>
      <c r="Q203" s="209"/>
      <c r="R203" s="209"/>
      <c r="S203" s="209" t="s">
        <v>365</v>
      </c>
      <c r="T203" s="209" t="s">
        <v>382</v>
      </c>
      <c r="U203" s="209" t="s">
        <v>242</v>
      </c>
      <c r="V203" s="209" t="s">
        <v>7</v>
      </c>
      <c r="W203" s="209" t="s">
        <v>7</v>
      </c>
      <c r="X203" s="209" t="s">
        <v>7</v>
      </c>
      <c r="Y203" s="209"/>
      <c r="Z203" s="209"/>
      <c r="AA203" s="209" t="s">
        <v>96</v>
      </c>
      <c r="AB203" s="209" t="s">
        <v>365</v>
      </c>
      <c r="AC203" s="209">
        <v>2200</v>
      </c>
      <c r="AD203" s="209" t="s">
        <v>228</v>
      </c>
      <c r="AE203" s="209">
        <v>1</v>
      </c>
      <c r="AF203" s="209"/>
    </row>
    <row r="204" spans="1:32" x14ac:dyDescent="0.3">
      <c r="A204" s="209" t="s">
        <v>355</v>
      </c>
      <c r="B204" s="209" t="s">
        <v>63</v>
      </c>
      <c r="C204" s="209" t="s">
        <v>95</v>
      </c>
      <c r="D204" s="209" t="s">
        <v>314</v>
      </c>
      <c r="E204" s="209" t="s">
        <v>1191</v>
      </c>
      <c r="F204" s="15">
        <v>46225.356817129628</v>
      </c>
      <c r="G204" s="209" t="s">
        <v>415</v>
      </c>
      <c r="H204" s="209">
        <v>1</v>
      </c>
      <c r="I204" s="209" t="s">
        <v>1192</v>
      </c>
      <c r="J204" s="15">
        <v>46233.380069444444</v>
      </c>
      <c r="K204" s="15">
        <v>46238.463194444441</v>
      </c>
      <c r="L204" s="15"/>
      <c r="M204" s="209">
        <v>1</v>
      </c>
      <c r="N204" s="209"/>
      <c r="O204" s="209" t="s">
        <v>204</v>
      </c>
      <c r="P204" s="209" t="s">
        <v>631</v>
      </c>
      <c r="Q204" s="209"/>
      <c r="R204" s="209"/>
      <c r="S204" s="209" t="s">
        <v>364</v>
      </c>
      <c r="T204" s="209" t="s">
        <v>382</v>
      </c>
      <c r="U204" s="209" t="s">
        <v>242</v>
      </c>
      <c r="V204" s="209" t="s">
        <v>7</v>
      </c>
      <c r="W204" s="209" t="s">
        <v>7</v>
      </c>
      <c r="X204" s="209" t="s">
        <v>7</v>
      </c>
      <c r="Y204" s="209"/>
      <c r="Z204" s="209"/>
      <c r="AA204" s="209" t="s">
        <v>96</v>
      </c>
      <c r="AB204" s="209" t="s">
        <v>364</v>
      </c>
      <c r="AC204" s="209">
        <v>50</v>
      </c>
      <c r="AD204" s="209" t="s">
        <v>228</v>
      </c>
      <c r="AE204" s="209">
        <v>1</v>
      </c>
      <c r="AF204" s="209"/>
    </row>
    <row r="205" spans="1:32" x14ac:dyDescent="0.3">
      <c r="A205" s="209" t="s">
        <v>355</v>
      </c>
      <c r="B205" s="209" t="s">
        <v>63</v>
      </c>
      <c r="C205" s="209" t="s">
        <v>95</v>
      </c>
      <c r="D205" s="209" t="s">
        <v>314</v>
      </c>
      <c r="E205" s="209" t="s">
        <v>1197</v>
      </c>
      <c r="F205" s="15">
        <v>46223.754212962966</v>
      </c>
      <c r="G205" s="209" t="s">
        <v>420</v>
      </c>
      <c r="H205" s="209">
        <v>1</v>
      </c>
      <c r="I205" s="209" t="s">
        <v>1198</v>
      </c>
      <c r="J205" s="15">
        <v>46232.484236111108</v>
      </c>
      <c r="K205" s="15">
        <v>46238.427083333336</v>
      </c>
      <c r="L205" s="15"/>
      <c r="M205" s="209">
        <v>1</v>
      </c>
      <c r="N205" s="209"/>
      <c r="O205" s="209" t="s">
        <v>204</v>
      </c>
      <c r="P205" s="209" t="s">
        <v>631</v>
      </c>
      <c r="Q205" s="209"/>
      <c r="R205" s="209"/>
      <c r="S205" s="209" t="s">
        <v>365</v>
      </c>
      <c r="T205" s="209" t="s">
        <v>382</v>
      </c>
      <c r="U205" s="209" t="s">
        <v>242</v>
      </c>
      <c r="V205" s="209" t="s">
        <v>7</v>
      </c>
      <c r="W205" s="209" t="s">
        <v>7</v>
      </c>
      <c r="X205" s="209" t="s">
        <v>7</v>
      </c>
      <c r="Y205" s="209"/>
      <c r="Z205" s="209"/>
      <c r="AA205" s="209" t="s">
        <v>96</v>
      </c>
      <c r="AB205" s="209" t="s">
        <v>365</v>
      </c>
      <c r="AC205" s="209">
        <v>2200</v>
      </c>
      <c r="AD205" s="209" t="s">
        <v>228</v>
      </c>
      <c r="AE205" s="209">
        <v>1</v>
      </c>
      <c r="AF205" s="209"/>
    </row>
    <row r="206" spans="1:32" x14ac:dyDescent="0.3">
      <c r="A206" s="209" t="s">
        <v>355</v>
      </c>
      <c r="B206" s="209" t="s">
        <v>63</v>
      </c>
      <c r="C206" s="209" t="s">
        <v>95</v>
      </c>
      <c r="D206" s="209" t="s">
        <v>314</v>
      </c>
      <c r="E206" s="209" t="s">
        <v>939</v>
      </c>
      <c r="F206" s="15">
        <v>46232.31826388889</v>
      </c>
      <c r="G206" s="209" t="s">
        <v>419</v>
      </c>
      <c r="H206" s="209">
        <v>1</v>
      </c>
      <c r="I206" s="209" t="s">
        <v>1175</v>
      </c>
      <c r="J206" s="15">
        <v>46232.407094907408</v>
      </c>
      <c r="K206" s="15">
        <v>46238.423611111109</v>
      </c>
      <c r="L206" s="15"/>
      <c r="M206" s="209">
        <v>1</v>
      </c>
      <c r="N206" s="209"/>
      <c r="O206" s="209" t="s">
        <v>204</v>
      </c>
      <c r="P206" s="209" t="s">
        <v>631</v>
      </c>
      <c r="Q206" s="209"/>
      <c r="R206" s="209"/>
      <c r="S206" s="209" t="s">
        <v>367</v>
      </c>
      <c r="T206" s="209" t="s">
        <v>382</v>
      </c>
      <c r="U206" s="209" t="s">
        <v>242</v>
      </c>
      <c r="V206" s="209" t="s">
        <v>7</v>
      </c>
      <c r="W206" s="209" t="s">
        <v>7</v>
      </c>
      <c r="X206" s="209" t="s">
        <v>7</v>
      </c>
      <c r="Y206" s="209"/>
      <c r="Z206" s="209"/>
      <c r="AA206" s="209" t="s">
        <v>96</v>
      </c>
      <c r="AB206" s="209" t="s">
        <v>367</v>
      </c>
      <c r="AC206" s="209">
        <v>101</v>
      </c>
      <c r="AD206" s="209" t="s">
        <v>228</v>
      </c>
      <c r="AE206" s="209">
        <v>1</v>
      </c>
      <c r="AF206" s="209"/>
    </row>
    <row r="207" spans="1:32" x14ac:dyDescent="0.3">
      <c r="A207" s="209" t="s">
        <v>355</v>
      </c>
      <c r="B207" s="209" t="s">
        <v>63</v>
      </c>
      <c r="C207" s="209" t="s">
        <v>95</v>
      </c>
      <c r="D207" s="209" t="s">
        <v>314</v>
      </c>
      <c r="E207" s="209" t="s">
        <v>1206</v>
      </c>
      <c r="F207" s="15">
        <v>46223.623645833337</v>
      </c>
      <c r="G207" s="209" t="s">
        <v>420</v>
      </c>
      <c r="H207" s="209">
        <v>1</v>
      </c>
      <c r="I207" s="209" t="s">
        <v>1207</v>
      </c>
      <c r="J207" s="15">
        <v>46224.351388888892</v>
      </c>
      <c r="K207" s="15">
        <v>46227.68472222222</v>
      </c>
      <c r="L207" s="15">
        <v>46234.655555555553</v>
      </c>
      <c r="M207" s="209">
        <v>1</v>
      </c>
      <c r="N207" s="209"/>
      <c r="O207" s="209" t="s">
        <v>204</v>
      </c>
      <c r="P207" s="209" t="s">
        <v>631</v>
      </c>
      <c r="Q207" s="209"/>
      <c r="R207" s="209"/>
      <c r="S207" s="209" t="s">
        <v>365</v>
      </c>
      <c r="T207" s="209" t="s">
        <v>382</v>
      </c>
      <c r="U207" s="209" t="s">
        <v>242</v>
      </c>
      <c r="V207" s="209" t="s">
        <v>7</v>
      </c>
      <c r="W207" s="209" t="s">
        <v>7</v>
      </c>
      <c r="X207" s="209" t="s">
        <v>7</v>
      </c>
      <c r="Y207" s="209"/>
      <c r="Z207" s="209"/>
      <c r="AA207" s="209" t="s">
        <v>96</v>
      </c>
      <c r="AB207" s="209" t="s">
        <v>365</v>
      </c>
      <c r="AC207" s="209">
        <v>2200</v>
      </c>
      <c r="AD207" s="209" t="s">
        <v>228</v>
      </c>
      <c r="AE207" s="209">
        <v>1</v>
      </c>
      <c r="AF207" s="209"/>
    </row>
    <row r="208" spans="1:32" x14ac:dyDescent="0.3">
      <c r="A208" s="209" t="s">
        <v>355</v>
      </c>
      <c r="B208" s="209" t="s">
        <v>63</v>
      </c>
      <c r="C208" s="209" t="s">
        <v>95</v>
      </c>
      <c r="D208" s="209" t="s">
        <v>314</v>
      </c>
      <c r="E208" s="209" t="s">
        <v>1206</v>
      </c>
      <c r="F208" s="15">
        <v>46223.623645833337</v>
      </c>
      <c r="G208" s="209" t="s">
        <v>420</v>
      </c>
      <c r="H208" s="209">
        <v>1</v>
      </c>
      <c r="I208" s="209" t="s">
        <v>1207</v>
      </c>
      <c r="J208" s="15">
        <v>46224.351388888892</v>
      </c>
      <c r="K208" s="15">
        <v>46227.68472222222</v>
      </c>
      <c r="L208" s="15">
        <v>46234.655555555553</v>
      </c>
      <c r="M208" s="209">
        <v>1</v>
      </c>
      <c r="N208" s="209"/>
      <c r="O208" s="209" t="s">
        <v>627</v>
      </c>
      <c r="P208" s="209"/>
      <c r="Q208" s="209"/>
      <c r="R208" s="209"/>
      <c r="S208" s="209" t="s">
        <v>365</v>
      </c>
      <c r="T208" s="209" t="s">
        <v>382</v>
      </c>
      <c r="U208" s="209" t="s">
        <v>242</v>
      </c>
      <c r="V208" s="209" t="s">
        <v>7</v>
      </c>
      <c r="W208" s="209" t="s">
        <v>7</v>
      </c>
      <c r="X208" s="209" t="s">
        <v>7</v>
      </c>
      <c r="Y208" s="209"/>
      <c r="Z208" s="209"/>
      <c r="AA208" s="209" t="s">
        <v>96</v>
      </c>
      <c r="AB208" s="209" t="s">
        <v>365</v>
      </c>
      <c r="AC208" s="209">
        <v>2200</v>
      </c>
      <c r="AD208" s="209" t="s">
        <v>228</v>
      </c>
      <c r="AE208" s="209">
        <v>1</v>
      </c>
      <c r="AF208" s="209"/>
    </row>
    <row r="209" spans="1:32" x14ac:dyDescent="0.3">
      <c r="A209" s="209" t="s">
        <v>355</v>
      </c>
      <c r="B209" s="209" t="s">
        <v>63</v>
      </c>
      <c r="C209" s="209" t="s">
        <v>95</v>
      </c>
      <c r="D209" s="209" t="s">
        <v>314</v>
      </c>
      <c r="E209" s="209" t="s">
        <v>1206</v>
      </c>
      <c r="F209" s="15">
        <v>46223.623645833337</v>
      </c>
      <c r="G209" s="209" t="s">
        <v>420</v>
      </c>
      <c r="H209" s="209">
        <v>3</v>
      </c>
      <c r="I209" s="209" t="s">
        <v>1208</v>
      </c>
      <c r="J209" s="15">
        <v>46224.351388888892</v>
      </c>
      <c r="K209" s="15">
        <v>46227.68472222222</v>
      </c>
      <c r="L209" s="15"/>
      <c r="M209" s="209">
        <v>3</v>
      </c>
      <c r="N209" s="209"/>
      <c r="O209" s="209" t="s">
        <v>204</v>
      </c>
      <c r="P209" s="209" t="s">
        <v>631</v>
      </c>
      <c r="Q209" s="209"/>
      <c r="R209" s="209"/>
      <c r="S209" s="209" t="s">
        <v>365</v>
      </c>
      <c r="T209" s="209" t="s">
        <v>382</v>
      </c>
      <c r="U209" s="209" t="s">
        <v>242</v>
      </c>
      <c r="V209" s="209" t="s">
        <v>7</v>
      </c>
      <c r="W209" s="209" t="s">
        <v>7</v>
      </c>
      <c r="X209" s="209" t="s">
        <v>7</v>
      </c>
      <c r="Y209" s="209"/>
      <c r="Z209" s="209"/>
      <c r="AA209" s="209" t="s">
        <v>96</v>
      </c>
      <c r="AB209" s="209" t="s">
        <v>365</v>
      </c>
      <c r="AC209" s="209">
        <v>2200</v>
      </c>
      <c r="AD209" s="209" t="s">
        <v>228</v>
      </c>
      <c r="AE209" s="209">
        <v>3</v>
      </c>
      <c r="AF209" s="209"/>
    </row>
    <row r="210" spans="1:32" x14ac:dyDescent="0.3">
      <c r="A210" s="209" t="s">
        <v>355</v>
      </c>
      <c r="B210" s="209" t="s">
        <v>63</v>
      </c>
      <c r="C210" s="209" t="s">
        <v>95</v>
      </c>
      <c r="D210" s="209" t="s">
        <v>314</v>
      </c>
      <c r="E210" s="209" t="s">
        <v>483</v>
      </c>
      <c r="F210" s="15">
        <v>46217.60359953704</v>
      </c>
      <c r="G210" s="209" t="s">
        <v>474</v>
      </c>
      <c r="H210" s="209">
        <v>1</v>
      </c>
      <c r="I210" s="209" t="s">
        <v>1211</v>
      </c>
      <c r="J210" s="15">
        <v>46220.352083333331</v>
      </c>
      <c r="K210" s="15">
        <v>46227.702777777777</v>
      </c>
      <c r="L210" s="15"/>
      <c r="M210" s="209">
        <v>1</v>
      </c>
      <c r="N210" s="209"/>
      <c r="O210" s="209" t="s">
        <v>204</v>
      </c>
      <c r="P210" s="209" t="s">
        <v>631</v>
      </c>
      <c r="Q210" s="209"/>
      <c r="R210" s="209"/>
      <c r="S210" s="209" t="s">
        <v>367</v>
      </c>
      <c r="T210" s="209" t="s">
        <v>382</v>
      </c>
      <c r="U210" s="209" t="s">
        <v>242</v>
      </c>
      <c r="V210" s="209" t="s">
        <v>7</v>
      </c>
      <c r="W210" s="209" t="s">
        <v>7</v>
      </c>
      <c r="X210" s="209" t="s">
        <v>7</v>
      </c>
      <c r="Y210" s="209"/>
      <c r="Z210" s="209"/>
      <c r="AA210" s="209" t="s">
        <v>96</v>
      </c>
      <c r="AB210" s="209" t="s">
        <v>367</v>
      </c>
      <c r="AC210" s="209">
        <v>101</v>
      </c>
      <c r="AD210" s="209" t="s">
        <v>228</v>
      </c>
      <c r="AE210" s="209">
        <v>1</v>
      </c>
      <c r="AF210" s="209"/>
    </row>
    <row r="211" spans="1:32" x14ac:dyDescent="0.3">
      <c r="A211" s="209" t="s">
        <v>355</v>
      </c>
      <c r="B211" s="209" t="s">
        <v>63</v>
      </c>
      <c r="C211" s="209" t="s">
        <v>95</v>
      </c>
      <c r="D211" s="209" t="s">
        <v>314</v>
      </c>
      <c r="E211" s="209" t="s">
        <v>483</v>
      </c>
      <c r="F211" s="15">
        <v>46217.60359953704</v>
      </c>
      <c r="G211" s="209" t="s">
        <v>474</v>
      </c>
      <c r="H211" s="209">
        <v>4</v>
      </c>
      <c r="I211" s="209" t="s">
        <v>1211</v>
      </c>
      <c r="J211" s="15">
        <v>46220.352083333331</v>
      </c>
      <c r="K211" s="15">
        <v>46227.702777777777</v>
      </c>
      <c r="L211" s="15"/>
      <c r="M211" s="209">
        <v>4</v>
      </c>
      <c r="N211" s="209"/>
      <c r="O211" s="209" t="s">
        <v>627</v>
      </c>
      <c r="P211" s="209"/>
      <c r="Q211" s="209"/>
      <c r="R211" s="209"/>
      <c r="S211" s="209" t="s">
        <v>367</v>
      </c>
      <c r="T211" s="209" t="s">
        <v>382</v>
      </c>
      <c r="U211" s="209" t="s">
        <v>242</v>
      </c>
      <c r="V211" s="209" t="s">
        <v>7</v>
      </c>
      <c r="W211" s="209" t="s">
        <v>7</v>
      </c>
      <c r="X211" s="209" t="s">
        <v>7</v>
      </c>
      <c r="Y211" s="209"/>
      <c r="Z211" s="209"/>
      <c r="AA211" s="209" t="s">
        <v>96</v>
      </c>
      <c r="AB211" s="209" t="s">
        <v>367</v>
      </c>
      <c r="AC211" s="209">
        <v>101</v>
      </c>
      <c r="AD211" s="209" t="s">
        <v>228</v>
      </c>
      <c r="AE211" s="209">
        <v>4</v>
      </c>
      <c r="AF211" s="209"/>
    </row>
    <row r="212" spans="1:32" x14ac:dyDescent="0.3">
      <c r="A212" s="209" t="s">
        <v>355</v>
      </c>
      <c r="B212" s="209" t="s">
        <v>63</v>
      </c>
      <c r="C212" s="209" t="s">
        <v>95</v>
      </c>
      <c r="D212" s="209" t="s">
        <v>314</v>
      </c>
      <c r="E212" s="209" t="s">
        <v>483</v>
      </c>
      <c r="F212" s="15">
        <v>46217.60359953704</v>
      </c>
      <c r="G212" s="209" t="s">
        <v>474</v>
      </c>
      <c r="H212" s="209">
        <v>1</v>
      </c>
      <c r="I212" s="209" t="s">
        <v>1211</v>
      </c>
      <c r="J212" s="15">
        <v>46220.352083333331</v>
      </c>
      <c r="K212" s="15">
        <v>46227.702777777777</v>
      </c>
      <c r="L212" s="15"/>
      <c r="M212" s="209">
        <v>1</v>
      </c>
      <c r="N212" s="209"/>
      <c r="O212" s="209" t="s">
        <v>627</v>
      </c>
      <c r="P212" s="209"/>
      <c r="Q212" s="209"/>
      <c r="R212" s="209"/>
      <c r="S212" s="209" t="s">
        <v>367</v>
      </c>
      <c r="T212" s="209" t="s">
        <v>382</v>
      </c>
      <c r="U212" s="209" t="s">
        <v>242</v>
      </c>
      <c r="V212" s="209" t="s">
        <v>7</v>
      </c>
      <c r="W212" s="209" t="s">
        <v>7</v>
      </c>
      <c r="X212" s="209" t="s">
        <v>7</v>
      </c>
      <c r="Y212" s="209"/>
      <c r="Z212" s="209"/>
      <c r="AA212" s="209" t="s">
        <v>96</v>
      </c>
      <c r="AB212" s="209" t="s">
        <v>367</v>
      </c>
      <c r="AC212" s="209">
        <v>101</v>
      </c>
      <c r="AD212" s="209" t="s">
        <v>228</v>
      </c>
      <c r="AE212" s="209">
        <v>1</v>
      </c>
      <c r="AF212" s="209"/>
    </row>
    <row r="213" spans="1:32" x14ac:dyDescent="0.3">
      <c r="A213" s="209" t="s">
        <v>355</v>
      </c>
      <c r="B213" s="209" t="s">
        <v>63</v>
      </c>
      <c r="C213" s="209" t="s">
        <v>95</v>
      </c>
      <c r="D213" s="209" t="s">
        <v>314</v>
      </c>
      <c r="E213" s="209" t="s">
        <v>1201</v>
      </c>
      <c r="F213" s="15">
        <v>46233.719895833332</v>
      </c>
      <c r="G213" s="209" t="s">
        <v>474</v>
      </c>
      <c r="H213" s="209">
        <v>6</v>
      </c>
      <c r="I213" s="209" t="s">
        <v>1202</v>
      </c>
      <c r="J213" s="15">
        <v>46234.410682870373</v>
      </c>
      <c r="K213" s="15">
        <v>46238.434027777781</v>
      </c>
      <c r="L213" s="15"/>
      <c r="M213" s="209">
        <v>6</v>
      </c>
      <c r="N213" s="209"/>
      <c r="O213" s="209" t="s">
        <v>204</v>
      </c>
      <c r="P213" s="209" t="s">
        <v>631</v>
      </c>
      <c r="Q213" s="209"/>
      <c r="R213" s="209"/>
      <c r="S213" s="209" t="s">
        <v>365</v>
      </c>
      <c r="T213" s="209" t="s">
        <v>382</v>
      </c>
      <c r="U213" s="209" t="s">
        <v>242</v>
      </c>
      <c r="V213" s="209" t="s">
        <v>7</v>
      </c>
      <c r="W213" s="209" t="s">
        <v>7</v>
      </c>
      <c r="X213" s="209" t="s">
        <v>7</v>
      </c>
      <c r="Y213" s="209"/>
      <c r="Z213" s="209"/>
      <c r="AA213" s="209" t="s">
        <v>96</v>
      </c>
      <c r="AB213" s="209" t="s">
        <v>365</v>
      </c>
      <c r="AC213" s="209">
        <v>2200</v>
      </c>
      <c r="AD213" s="209" t="s">
        <v>228</v>
      </c>
      <c r="AE213" s="209">
        <v>6</v>
      </c>
      <c r="AF213" s="209"/>
    </row>
    <row r="214" spans="1:32" x14ac:dyDescent="0.3">
      <c r="A214" s="209" t="s">
        <v>355</v>
      </c>
      <c r="B214" s="209" t="s">
        <v>63</v>
      </c>
      <c r="C214" s="209" t="s">
        <v>95</v>
      </c>
      <c r="D214" s="209" t="s">
        <v>314</v>
      </c>
      <c r="E214" s="209" t="s">
        <v>1201</v>
      </c>
      <c r="F214" s="15">
        <v>46233.719895833332</v>
      </c>
      <c r="G214" s="209" t="s">
        <v>474</v>
      </c>
      <c r="H214" s="209">
        <v>2</v>
      </c>
      <c r="I214" s="209" t="s">
        <v>1243</v>
      </c>
      <c r="J214" s="15">
        <v>46234.408483796295</v>
      </c>
      <c r="K214" s="15">
        <v>46238.436805555553</v>
      </c>
      <c r="L214" s="15"/>
      <c r="M214" s="209">
        <v>2</v>
      </c>
      <c r="N214" s="209"/>
      <c r="O214" s="209" t="s">
        <v>204</v>
      </c>
      <c r="P214" s="209" t="s">
        <v>631</v>
      </c>
      <c r="Q214" s="209"/>
      <c r="R214" s="209"/>
      <c r="S214" s="209" t="s">
        <v>365</v>
      </c>
      <c r="T214" s="209" t="s">
        <v>382</v>
      </c>
      <c r="U214" s="209" t="s">
        <v>242</v>
      </c>
      <c r="V214" s="209" t="s">
        <v>7</v>
      </c>
      <c r="W214" s="209" t="s">
        <v>7</v>
      </c>
      <c r="X214" s="209" t="s">
        <v>7</v>
      </c>
      <c r="Y214" s="209"/>
      <c r="Z214" s="209"/>
      <c r="AA214" s="209" t="s">
        <v>96</v>
      </c>
      <c r="AB214" s="209" t="s">
        <v>365</v>
      </c>
      <c r="AC214" s="209">
        <v>2200</v>
      </c>
      <c r="AD214" s="209" t="s">
        <v>228</v>
      </c>
      <c r="AE214" s="209">
        <v>2</v>
      </c>
      <c r="AF214" s="209"/>
    </row>
    <row r="215" spans="1:32" x14ac:dyDescent="0.3">
      <c r="A215" s="209" t="s">
        <v>355</v>
      </c>
      <c r="B215" s="209" t="s">
        <v>63</v>
      </c>
      <c r="C215" s="209" t="s">
        <v>95</v>
      </c>
      <c r="D215" s="209" t="s">
        <v>314</v>
      </c>
      <c r="E215" s="209" t="s">
        <v>1201</v>
      </c>
      <c r="F215" s="15">
        <v>46233.719895833332</v>
      </c>
      <c r="G215" s="209" t="s">
        <v>474</v>
      </c>
      <c r="H215" s="209">
        <v>6</v>
      </c>
      <c r="I215" s="209" t="s">
        <v>1202</v>
      </c>
      <c r="J215" s="15">
        <v>46234.410682870373</v>
      </c>
      <c r="K215" s="15">
        <v>46238.434027777781</v>
      </c>
      <c r="L215" s="15"/>
      <c r="M215" s="209">
        <v>6</v>
      </c>
      <c r="N215" s="209"/>
      <c r="O215" s="209" t="s">
        <v>627</v>
      </c>
      <c r="P215" s="209"/>
      <c r="Q215" s="209"/>
      <c r="R215" s="209"/>
      <c r="S215" s="209" t="s">
        <v>365</v>
      </c>
      <c r="T215" s="209" t="s">
        <v>382</v>
      </c>
      <c r="U215" s="209" t="s">
        <v>242</v>
      </c>
      <c r="V215" s="209" t="s">
        <v>7</v>
      </c>
      <c r="W215" s="209" t="s">
        <v>7</v>
      </c>
      <c r="X215" s="209" t="s">
        <v>7</v>
      </c>
      <c r="Y215" s="209"/>
      <c r="Z215" s="209"/>
      <c r="AA215" s="209" t="s">
        <v>96</v>
      </c>
      <c r="AB215" s="209" t="s">
        <v>365</v>
      </c>
      <c r="AC215" s="209">
        <v>2200</v>
      </c>
      <c r="AD215" s="209" t="s">
        <v>228</v>
      </c>
      <c r="AE215" s="209">
        <v>6</v>
      </c>
      <c r="AF215" s="209"/>
    </row>
    <row r="216" spans="1:32" x14ac:dyDescent="0.3">
      <c r="A216" s="209" t="s">
        <v>355</v>
      </c>
      <c r="B216" s="209" t="s">
        <v>284</v>
      </c>
      <c r="C216" s="209" t="s">
        <v>85</v>
      </c>
      <c r="D216" s="209" t="s">
        <v>314</v>
      </c>
      <c r="E216" s="209" t="s">
        <v>483</v>
      </c>
      <c r="F216" s="15">
        <v>46217.60359953704</v>
      </c>
      <c r="G216" s="209" t="s">
        <v>474</v>
      </c>
      <c r="H216" s="209">
        <v>1</v>
      </c>
      <c r="I216" s="209" t="s">
        <v>1211</v>
      </c>
      <c r="J216" s="15">
        <v>46220.352083333331</v>
      </c>
      <c r="K216" s="15">
        <v>46227.702777777777</v>
      </c>
      <c r="L216" s="15"/>
      <c r="M216" s="209">
        <v>1</v>
      </c>
      <c r="N216" s="209"/>
      <c r="O216" s="209" t="s">
        <v>204</v>
      </c>
      <c r="P216" s="209" t="s">
        <v>630</v>
      </c>
      <c r="Q216" s="209"/>
      <c r="R216" s="209"/>
      <c r="S216" s="209" t="s">
        <v>367</v>
      </c>
      <c r="T216" s="209" t="s">
        <v>382</v>
      </c>
      <c r="U216" s="209" t="s">
        <v>242</v>
      </c>
      <c r="V216" s="209" t="s">
        <v>7</v>
      </c>
      <c r="W216" s="209" t="s">
        <v>7</v>
      </c>
      <c r="X216" s="209" t="s">
        <v>7</v>
      </c>
      <c r="Y216" s="209"/>
      <c r="Z216" s="209">
        <v>1</v>
      </c>
      <c r="AA216" s="209" t="s">
        <v>122</v>
      </c>
      <c r="AB216" s="209" t="s">
        <v>367</v>
      </c>
      <c r="AC216" s="209">
        <v>101</v>
      </c>
      <c r="AD216" s="209" t="s">
        <v>234</v>
      </c>
      <c r="AE216" s="209">
        <v>1</v>
      </c>
      <c r="AF216" s="209"/>
    </row>
    <row r="217" spans="1:32" x14ac:dyDescent="0.3">
      <c r="A217" s="209" t="s">
        <v>355</v>
      </c>
      <c r="B217" s="209" t="s">
        <v>284</v>
      </c>
      <c r="C217" s="209" t="s">
        <v>85</v>
      </c>
      <c r="D217" s="209" t="s">
        <v>314</v>
      </c>
      <c r="E217" s="209" t="s">
        <v>483</v>
      </c>
      <c r="F217" s="15">
        <v>46217.60359953704</v>
      </c>
      <c r="G217" s="209" t="s">
        <v>474</v>
      </c>
      <c r="H217" s="209">
        <v>14</v>
      </c>
      <c r="I217" s="209" t="s">
        <v>1211</v>
      </c>
      <c r="J217" s="15">
        <v>46220.352083333331</v>
      </c>
      <c r="K217" s="15">
        <v>46227.702777777777</v>
      </c>
      <c r="L217" s="15"/>
      <c r="M217" s="209">
        <v>14</v>
      </c>
      <c r="N217" s="209"/>
      <c r="O217" s="209" t="s">
        <v>627</v>
      </c>
      <c r="P217" s="209"/>
      <c r="Q217" s="209"/>
      <c r="R217" s="209"/>
      <c r="S217" s="209" t="s">
        <v>367</v>
      </c>
      <c r="T217" s="209" t="s">
        <v>382</v>
      </c>
      <c r="U217" s="209" t="s">
        <v>242</v>
      </c>
      <c r="V217" s="209" t="s">
        <v>7</v>
      </c>
      <c r="W217" s="209" t="s">
        <v>7</v>
      </c>
      <c r="X217" s="209" t="s">
        <v>7</v>
      </c>
      <c r="Y217" s="209"/>
      <c r="Z217" s="209">
        <v>1</v>
      </c>
      <c r="AA217" s="209" t="s">
        <v>122</v>
      </c>
      <c r="AB217" s="209" t="s">
        <v>367</v>
      </c>
      <c r="AC217" s="209">
        <v>101</v>
      </c>
      <c r="AD217" s="209" t="s">
        <v>234</v>
      </c>
      <c r="AE217" s="209">
        <v>14</v>
      </c>
      <c r="AF217" s="209"/>
    </row>
    <row r="218" spans="1:32" x14ac:dyDescent="0.3">
      <c r="A218" s="209" t="s">
        <v>355</v>
      </c>
      <c r="B218" s="209" t="s">
        <v>282</v>
      </c>
      <c r="C218" s="209" t="s">
        <v>200</v>
      </c>
      <c r="D218" s="209" t="s">
        <v>314</v>
      </c>
      <c r="E218" s="209" t="s">
        <v>1201</v>
      </c>
      <c r="F218" s="15">
        <v>46233.719895833332</v>
      </c>
      <c r="G218" s="209" t="s">
        <v>474</v>
      </c>
      <c r="H218" s="209">
        <v>31</v>
      </c>
      <c r="I218" s="209" t="s">
        <v>1202</v>
      </c>
      <c r="J218" s="15">
        <v>46234.410682870373</v>
      </c>
      <c r="K218" s="15">
        <v>46238.434027777781</v>
      </c>
      <c r="L218" s="15"/>
      <c r="M218" s="209">
        <v>31</v>
      </c>
      <c r="N218" s="209"/>
      <c r="O218" s="209" t="s">
        <v>204</v>
      </c>
      <c r="P218" s="209" t="s">
        <v>631</v>
      </c>
      <c r="Q218" s="209"/>
      <c r="R218" s="209"/>
      <c r="S218" s="209" t="s">
        <v>365</v>
      </c>
      <c r="T218" s="209" t="s">
        <v>382</v>
      </c>
      <c r="U218" s="209" t="s">
        <v>242</v>
      </c>
      <c r="V218" s="209" t="s">
        <v>7</v>
      </c>
      <c r="W218" s="209" t="s">
        <v>7</v>
      </c>
      <c r="X218" s="209" t="s">
        <v>7</v>
      </c>
      <c r="Y218" s="209"/>
      <c r="Z218" s="209">
        <v>16</v>
      </c>
      <c r="AA218" s="209" t="s">
        <v>122</v>
      </c>
      <c r="AB218" s="209" t="s">
        <v>365</v>
      </c>
      <c r="AC218" s="209">
        <v>2200</v>
      </c>
      <c r="AD218" s="209" t="s">
        <v>235</v>
      </c>
      <c r="AE218" s="209">
        <v>496</v>
      </c>
      <c r="AF218" s="209"/>
    </row>
    <row r="219" spans="1:32" x14ac:dyDescent="0.3">
      <c r="A219" s="209" t="s">
        <v>355</v>
      </c>
      <c r="B219" s="209" t="s">
        <v>282</v>
      </c>
      <c r="C219" s="209" t="s">
        <v>200</v>
      </c>
      <c r="D219" s="209" t="s">
        <v>314</v>
      </c>
      <c r="E219" s="209" t="s">
        <v>1201</v>
      </c>
      <c r="F219" s="15">
        <v>46233.719895833332</v>
      </c>
      <c r="G219" s="209" t="s">
        <v>474</v>
      </c>
      <c r="H219" s="209">
        <v>11</v>
      </c>
      <c r="I219" s="209" t="s">
        <v>1202</v>
      </c>
      <c r="J219" s="15">
        <v>46234.410682870373</v>
      </c>
      <c r="K219" s="15">
        <v>46238.434027777781</v>
      </c>
      <c r="L219" s="15"/>
      <c r="M219" s="209">
        <v>11</v>
      </c>
      <c r="N219" s="209"/>
      <c r="O219" s="209" t="s">
        <v>627</v>
      </c>
      <c r="P219" s="209"/>
      <c r="Q219" s="209"/>
      <c r="R219" s="209"/>
      <c r="S219" s="209" t="s">
        <v>365</v>
      </c>
      <c r="T219" s="209" t="s">
        <v>382</v>
      </c>
      <c r="U219" s="209" t="s">
        <v>242</v>
      </c>
      <c r="V219" s="209" t="s">
        <v>7</v>
      </c>
      <c r="W219" s="209" t="s">
        <v>7</v>
      </c>
      <c r="X219" s="209" t="s">
        <v>7</v>
      </c>
      <c r="Y219" s="209"/>
      <c r="Z219" s="209">
        <v>16</v>
      </c>
      <c r="AA219" s="209" t="s">
        <v>122</v>
      </c>
      <c r="AB219" s="209" t="s">
        <v>365</v>
      </c>
      <c r="AC219" s="209">
        <v>2200</v>
      </c>
      <c r="AD219" s="209" t="s">
        <v>235</v>
      </c>
      <c r="AE219" s="209">
        <v>176</v>
      </c>
      <c r="AF219" s="209"/>
    </row>
    <row r="220" spans="1:32" x14ac:dyDescent="0.3">
      <c r="A220" s="209" t="s">
        <v>355</v>
      </c>
      <c r="B220" s="209" t="s">
        <v>282</v>
      </c>
      <c r="C220" s="209" t="s">
        <v>200</v>
      </c>
      <c r="D220" s="209" t="s">
        <v>314</v>
      </c>
      <c r="E220" s="209" t="s">
        <v>472</v>
      </c>
      <c r="F220" s="15">
        <v>46212.717303240737</v>
      </c>
      <c r="G220" s="209" t="s">
        <v>420</v>
      </c>
      <c r="H220" s="209">
        <v>24</v>
      </c>
      <c r="I220" s="209" t="s">
        <v>1181</v>
      </c>
      <c r="J220" s="15">
        <v>46231.477627314816</v>
      </c>
      <c r="K220" s="15">
        <v>46238.444444444445</v>
      </c>
      <c r="L220" s="15"/>
      <c r="M220" s="209">
        <v>24</v>
      </c>
      <c r="N220" s="209"/>
      <c r="O220" s="209" t="s">
        <v>204</v>
      </c>
      <c r="P220" s="209" t="s">
        <v>630</v>
      </c>
      <c r="Q220" s="209"/>
      <c r="R220" s="209"/>
      <c r="S220" s="209" t="s">
        <v>365</v>
      </c>
      <c r="T220" s="209" t="s">
        <v>382</v>
      </c>
      <c r="U220" s="209" t="s">
        <v>242</v>
      </c>
      <c r="V220" s="209" t="s">
        <v>7</v>
      </c>
      <c r="W220" s="209" t="s">
        <v>7</v>
      </c>
      <c r="X220" s="209" t="s">
        <v>7</v>
      </c>
      <c r="Y220" s="209"/>
      <c r="Z220" s="209">
        <v>16</v>
      </c>
      <c r="AA220" s="209" t="s">
        <v>122</v>
      </c>
      <c r="AB220" s="209" t="s">
        <v>365</v>
      </c>
      <c r="AC220" s="209">
        <v>2200</v>
      </c>
      <c r="AD220" s="209" t="s">
        <v>235</v>
      </c>
      <c r="AE220" s="209">
        <v>384</v>
      </c>
      <c r="AF220" s="209"/>
    </row>
    <row r="221" spans="1:32" x14ac:dyDescent="0.3">
      <c r="A221" s="209" t="s">
        <v>355</v>
      </c>
      <c r="B221" s="209" t="s">
        <v>282</v>
      </c>
      <c r="C221" s="209" t="s">
        <v>200</v>
      </c>
      <c r="D221" s="209" t="s">
        <v>314</v>
      </c>
      <c r="E221" s="209" t="s">
        <v>472</v>
      </c>
      <c r="F221" s="15">
        <v>46212.717303240737</v>
      </c>
      <c r="G221" s="209" t="s">
        <v>420</v>
      </c>
      <c r="H221" s="209">
        <v>14</v>
      </c>
      <c r="I221" s="209" t="s">
        <v>1181</v>
      </c>
      <c r="J221" s="15">
        <v>46231.477627314816</v>
      </c>
      <c r="K221" s="15">
        <v>46238.444444444445</v>
      </c>
      <c r="L221" s="15"/>
      <c r="M221" s="209">
        <v>14</v>
      </c>
      <c r="N221" s="209"/>
      <c r="O221" s="209" t="s">
        <v>627</v>
      </c>
      <c r="P221" s="209"/>
      <c r="Q221" s="209"/>
      <c r="R221" s="209"/>
      <c r="S221" s="209" t="s">
        <v>365</v>
      </c>
      <c r="T221" s="209" t="s">
        <v>382</v>
      </c>
      <c r="U221" s="209" t="s">
        <v>242</v>
      </c>
      <c r="V221" s="209" t="s">
        <v>7</v>
      </c>
      <c r="W221" s="209" t="s">
        <v>7</v>
      </c>
      <c r="X221" s="209" t="s">
        <v>7</v>
      </c>
      <c r="Y221" s="209"/>
      <c r="Z221" s="209">
        <v>16</v>
      </c>
      <c r="AA221" s="209" t="s">
        <v>122</v>
      </c>
      <c r="AB221" s="209" t="s">
        <v>365</v>
      </c>
      <c r="AC221" s="209">
        <v>2200</v>
      </c>
      <c r="AD221" s="209" t="s">
        <v>235</v>
      </c>
      <c r="AE221" s="209">
        <v>224</v>
      </c>
      <c r="AF221" s="209"/>
    </row>
    <row r="222" spans="1:32" x14ac:dyDescent="0.3">
      <c r="A222" s="209" t="s">
        <v>355</v>
      </c>
      <c r="B222" s="209" t="s">
        <v>282</v>
      </c>
      <c r="C222" s="209" t="s">
        <v>200</v>
      </c>
      <c r="D222" s="209" t="s">
        <v>314</v>
      </c>
      <c r="E222" s="209" t="s">
        <v>471</v>
      </c>
      <c r="F222" s="15">
        <v>46202.512337962966</v>
      </c>
      <c r="G222" s="209" t="s">
        <v>470</v>
      </c>
      <c r="H222" s="209">
        <v>30</v>
      </c>
      <c r="I222" s="209" t="s">
        <v>1184</v>
      </c>
      <c r="J222" s="15">
        <v>46239.591469907406</v>
      </c>
      <c r="K222" s="15">
        <v>46241.497916666667</v>
      </c>
      <c r="L222" s="15"/>
      <c r="M222" s="209">
        <v>30</v>
      </c>
      <c r="N222" s="209"/>
      <c r="O222" s="209" t="s">
        <v>204</v>
      </c>
      <c r="P222" s="209" t="s">
        <v>631</v>
      </c>
      <c r="Q222" s="209"/>
      <c r="R222" s="209"/>
      <c r="S222" s="209" t="s">
        <v>366</v>
      </c>
      <c r="T222" s="209" t="s">
        <v>382</v>
      </c>
      <c r="U222" s="209" t="s">
        <v>242</v>
      </c>
      <c r="V222" s="209" t="s">
        <v>7</v>
      </c>
      <c r="W222" s="209" t="s">
        <v>7</v>
      </c>
      <c r="X222" s="209" t="s">
        <v>7</v>
      </c>
      <c r="Y222" s="209"/>
      <c r="Z222" s="209">
        <v>16</v>
      </c>
      <c r="AA222" s="209" t="s">
        <v>122</v>
      </c>
      <c r="AB222" s="209" t="s">
        <v>366</v>
      </c>
      <c r="AC222" s="209">
        <v>109</v>
      </c>
      <c r="AD222" s="209" t="s">
        <v>235</v>
      </c>
      <c r="AE222" s="209">
        <v>480</v>
      </c>
      <c r="AF222" s="209"/>
    </row>
    <row r="223" spans="1:32" x14ac:dyDescent="0.3">
      <c r="A223" s="209" t="s">
        <v>355</v>
      </c>
      <c r="B223" s="209" t="s">
        <v>60</v>
      </c>
      <c r="C223" s="209" t="s">
        <v>92</v>
      </c>
      <c r="D223" s="209" t="s">
        <v>314</v>
      </c>
      <c r="E223" s="209" t="s">
        <v>471</v>
      </c>
      <c r="F223" s="15">
        <v>46202.512337962966</v>
      </c>
      <c r="G223" s="209" t="s">
        <v>470</v>
      </c>
      <c r="H223" s="209">
        <v>1</v>
      </c>
      <c r="I223" s="209" t="s">
        <v>1182</v>
      </c>
      <c r="J223" s="15">
        <v>46203.361828703702</v>
      </c>
      <c r="K223" s="15">
        <v>46212.739201388889</v>
      </c>
      <c r="L223" s="15"/>
      <c r="M223" s="209">
        <v>736</v>
      </c>
      <c r="N223" s="209"/>
      <c r="O223" s="209" t="s">
        <v>204</v>
      </c>
      <c r="P223" s="209" t="s">
        <v>631</v>
      </c>
      <c r="Q223" s="209"/>
      <c r="R223" s="209"/>
      <c r="S223" s="209" t="s">
        <v>366</v>
      </c>
      <c r="T223" s="209" t="s">
        <v>382</v>
      </c>
      <c r="U223" s="209" t="s">
        <v>242</v>
      </c>
      <c r="V223" s="209" t="s">
        <v>7</v>
      </c>
      <c r="W223" s="209" t="s">
        <v>7</v>
      </c>
      <c r="X223" s="209" t="s">
        <v>7</v>
      </c>
      <c r="Y223" s="209"/>
      <c r="Z223" s="209"/>
      <c r="AA223" s="209" t="s">
        <v>92</v>
      </c>
      <c r="AB223" s="209" t="s">
        <v>366</v>
      </c>
      <c r="AC223" s="209">
        <v>109</v>
      </c>
      <c r="AD223" s="209" t="s">
        <v>239</v>
      </c>
      <c r="AE223" s="209">
        <v>736</v>
      </c>
      <c r="AF223" s="209"/>
    </row>
    <row r="224" spans="1:32" x14ac:dyDescent="0.3">
      <c r="A224" s="209" t="s">
        <v>355</v>
      </c>
      <c r="B224" s="209" t="s">
        <v>60</v>
      </c>
      <c r="C224" s="209" t="s">
        <v>92</v>
      </c>
      <c r="D224" s="209" t="s">
        <v>314</v>
      </c>
      <c r="E224" s="209" t="s">
        <v>471</v>
      </c>
      <c r="F224" s="15">
        <v>46202.512337962966</v>
      </c>
      <c r="G224" s="209" t="s">
        <v>470</v>
      </c>
      <c r="H224" s="209">
        <v>1</v>
      </c>
      <c r="I224" s="209" t="s">
        <v>1182</v>
      </c>
      <c r="J224" s="15">
        <v>46203.361828703702</v>
      </c>
      <c r="K224" s="15">
        <v>46212.739201388889</v>
      </c>
      <c r="L224" s="15"/>
      <c r="M224" s="209">
        <v>60</v>
      </c>
      <c r="N224" s="209"/>
      <c r="O224" s="209" t="s">
        <v>627</v>
      </c>
      <c r="P224" s="209"/>
      <c r="Q224" s="209"/>
      <c r="R224" s="209"/>
      <c r="S224" s="209" t="s">
        <v>366</v>
      </c>
      <c r="T224" s="209" t="s">
        <v>382</v>
      </c>
      <c r="U224" s="209" t="s">
        <v>242</v>
      </c>
      <c r="V224" s="209" t="s">
        <v>7</v>
      </c>
      <c r="W224" s="209" t="s">
        <v>7</v>
      </c>
      <c r="X224" s="209" t="s">
        <v>7</v>
      </c>
      <c r="Y224" s="209"/>
      <c r="Z224" s="209"/>
      <c r="AA224" s="209" t="s">
        <v>92</v>
      </c>
      <c r="AB224" s="209" t="s">
        <v>366</v>
      </c>
      <c r="AC224" s="209">
        <v>109</v>
      </c>
      <c r="AD224" s="209" t="s">
        <v>239</v>
      </c>
      <c r="AE224" s="209">
        <v>60</v>
      </c>
      <c r="AF224" s="209"/>
    </row>
    <row r="225" spans="1:32" x14ac:dyDescent="0.3">
      <c r="A225" s="209" t="s">
        <v>355</v>
      </c>
      <c r="B225" s="209" t="s">
        <v>42</v>
      </c>
      <c r="C225" s="209" t="s">
        <v>68</v>
      </c>
      <c r="D225" s="209" t="s">
        <v>314</v>
      </c>
      <c r="E225" s="209" t="s">
        <v>1231</v>
      </c>
      <c r="F225" s="15">
        <v>46227.417442129627</v>
      </c>
      <c r="G225" s="209" t="s">
        <v>420</v>
      </c>
      <c r="H225" s="209">
        <v>1</v>
      </c>
      <c r="I225" s="209" t="s">
        <v>1232</v>
      </c>
      <c r="J225" s="15">
        <v>46230.382638888892</v>
      </c>
      <c r="K225" s="15">
        <v>46231.361111111109</v>
      </c>
      <c r="L225" s="15"/>
      <c r="M225" s="209">
        <v>1</v>
      </c>
      <c r="N225" s="209"/>
      <c r="O225" s="209" t="s">
        <v>629</v>
      </c>
      <c r="P225" s="209"/>
      <c r="Q225" s="209"/>
      <c r="R225" s="209"/>
      <c r="S225" s="209" t="s">
        <v>364</v>
      </c>
      <c r="T225" s="209" t="s">
        <v>382</v>
      </c>
      <c r="U225" s="209" t="s">
        <v>242</v>
      </c>
      <c r="V225" s="209" t="s">
        <v>7</v>
      </c>
      <c r="W225" s="209" t="s">
        <v>7</v>
      </c>
      <c r="X225" s="209" t="s">
        <v>7</v>
      </c>
      <c r="Y225" s="209"/>
      <c r="Z225" s="209"/>
      <c r="AA225" s="209" t="s">
        <v>67</v>
      </c>
      <c r="AB225" s="209" t="s">
        <v>364</v>
      </c>
      <c r="AC225" s="209">
        <v>50</v>
      </c>
      <c r="AD225" s="209" t="s">
        <v>7</v>
      </c>
      <c r="AE225" s="209"/>
      <c r="AF225" s="209"/>
    </row>
    <row r="226" spans="1:32" x14ac:dyDescent="0.3">
      <c r="A226" s="209" t="s">
        <v>355</v>
      </c>
      <c r="B226" s="209" t="s">
        <v>284</v>
      </c>
      <c r="C226" s="209" t="s">
        <v>85</v>
      </c>
      <c r="D226" s="209" t="s">
        <v>314</v>
      </c>
      <c r="E226" s="209" t="s">
        <v>1237</v>
      </c>
      <c r="F226" s="15">
        <v>46238.326192129629</v>
      </c>
      <c r="G226" s="209" t="s">
        <v>419</v>
      </c>
      <c r="H226" s="209">
        <v>5</v>
      </c>
      <c r="I226" s="209" t="s">
        <v>1238</v>
      </c>
      <c r="J226" s="15">
        <v>46238.341504629629</v>
      </c>
      <c r="K226" s="15">
        <v>46239.65625</v>
      </c>
      <c r="L226" s="15"/>
      <c r="M226" s="209">
        <v>5</v>
      </c>
      <c r="N226" s="209"/>
      <c r="O226" s="209" t="s">
        <v>204</v>
      </c>
      <c r="P226" s="209" t="s">
        <v>631</v>
      </c>
      <c r="Q226" s="209"/>
      <c r="R226" s="209"/>
      <c r="S226" s="209" t="s">
        <v>367</v>
      </c>
      <c r="T226" s="209" t="s">
        <v>382</v>
      </c>
      <c r="U226" s="209" t="s">
        <v>242</v>
      </c>
      <c r="V226" s="209" t="s">
        <v>7</v>
      </c>
      <c r="W226" s="209" t="s">
        <v>7</v>
      </c>
      <c r="X226" s="209" t="s">
        <v>7</v>
      </c>
      <c r="Y226" s="209"/>
      <c r="Z226" s="209">
        <v>1</v>
      </c>
      <c r="AA226" s="209" t="s">
        <v>122</v>
      </c>
      <c r="AB226" s="209" t="s">
        <v>367</v>
      </c>
      <c r="AC226" s="209">
        <v>101</v>
      </c>
      <c r="AD226" s="209" t="s">
        <v>234</v>
      </c>
      <c r="AE226" s="209">
        <v>5</v>
      </c>
      <c r="AF226" s="209">
        <v>23.630000000000003</v>
      </c>
    </row>
    <row r="227" spans="1:32" x14ac:dyDescent="0.3">
      <c r="A227" s="209" t="s">
        <v>355</v>
      </c>
      <c r="B227" s="209" t="s">
        <v>284</v>
      </c>
      <c r="C227" s="209" t="s">
        <v>85</v>
      </c>
      <c r="D227" s="209" t="s">
        <v>314</v>
      </c>
      <c r="E227" s="209" t="s">
        <v>1237</v>
      </c>
      <c r="F227" s="15">
        <v>46238.326192129629</v>
      </c>
      <c r="G227" s="209" t="s">
        <v>419</v>
      </c>
      <c r="H227" s="209">
        <v>5</v>
      </c>
      <c r="I227" s="209" t="s">
        <v>1238</v>
      </c>
      <c r="J227" s="15">
        <v>46238.341504629629</v>
      </c>
      <c r="K227" s="15">
        <v>46239.65625</v>
      </c>
      <c r="L227" s="15"/>
      <c r="M227" s="209">
        <v>5</v>
      </c>
      <c r="N227" s="209"/>
      <c r="O227" s="209" t="s">
        <v>627</v>
      </c>
      <c r="P227" s="209"/>
      <c r="Q227" s="209"/>
      <c r="R227" s="209"/>
      <c r="S227" s="209" t="s">
        <v>367</v>
      </c>
      <c r="T227" s="209" t="s">
        <v>382</v>
      </c>
      <c r="U227" s="209" t="s">
        <v>242</v>
      </c>
      <c r="V227" s="209" t="s">
        <v>7</v>
      </c>
      <c r="W227" s="209" t="s">
        <v>7</v>
      </c>
      <c r="X227" s="209" t="s">
        <v>7</v>
      </c>
      <c r="Y227" s="209"/>
      <c r="Z227" s="209">
        <v>1</v>
      </c>
      <c r="AA227" s="209" t="s">
        <v>122</v>
      </c>
      <c r="AB227" s="209" t="s">
        <v>367</v>
      </c>
      <c r="AC227" s="209">
        <v>101</v>
      </c>
      <c r="AD227" s="209" t="s">
        <v>234</v>
      </c>
      <c r="AE227" s="209">
        <v>5</v>
      </c>
      <c r="AF227" s="209"/>
    </row>
    <row r="228" spans="1:32" x14ac:dyDescent="0.3">
      <c r="A228" s="209" t="s">
        <v>355</v>
      </c>
      <c r="B228" s="209" t="s">
        <v>63</v>
      </c>
      <c r="C228" s="209" t="s">
        <v>95</v>
      </c>
      <c r="D228" s="209" t="s">
        <v>314</v>
      </c>
      <c r="E228" s="209" t="s">
        <v>1237</v>
      </c>
      <c r="F228" s="15">
        <v>46238.326192129629</v>
      </c>
      <c r="G228" s="209" t="s">
        <v>419</v>
      </c>
      <c r="H228" s="209">
        <v>1</v>
      </c>
      <c r="I228" s="209" t="s">
        <v>1238</v>
      </c>
      <c r="J228" s="15">
        <v>46238.341504629629</v>
      </c>
      <c r="K228" s="15">
        <v>46239.65625</v>
      </c>
      <c r="L228" s="15"/>
      <c r="M228" s="209">
        <v>1</v>
      </c>
      <c r="N228" s="209"/>
      <c r="O228" s="209" t="s">
        <v>204</v>
      </c>
      <c r="P228" s="209" t="s">
        <v>631</v>
      </c>
      <c r="Q228" s="209"/>
      <c r="R228" s="209"/>
      <c r="S228" s="209" t="s">
        <v>367</v>
      </c>
      <c r="T228" s="209" t="s">
        <v>382</v>
      </c>
      <c r="U228" s="209" t="s">
        <v>242</v>
      </c>
      <c r="V228" s="209" t="s">
        <v>7</v>
      </c>
      <c r="W228" s="209" t="s">
        <v>7</v>
      </c>
      <c r="X228" s="209" t="s">
        <v>7</v>
      </c>
      <c r="Y228" s="209"/>
      <c r="Z228" s="209"/>
      <c r="AA228" s="209" t="s">
        <v>96</v>
      </c>
      <c r="AB228" s="209" t="s">
        <v>367</v>
      </c>
      <c r="AC228" s="209">
        <v>101</v>
      </c>
      <c r="AD228" s="209" t="s">
        <v>228</v>
      </c>
      <c r="AE228" s="209">
        <v>1</v>
      </c>
      <c r="AF228" s="209"/>
    </row>
    <row r="229" spans="1:32" x14ac:dyDescent="0.3">
      <c r="A229" s="209" t="s">
        <v>355</v>
      </c>
      <c r="B229" s="209" t="s">
        <v>63</v>
      </c>
      <c r="C229" s="209" t="s">
        <v>95</v>
      </c>
      <c r="D229" s="209" t="s">
        <v>314</v>
      </c>
      <c r="E229" s="209" t="s">
        <v>1237</v>
      </c>
      <c r="F229" s="15">
        <v>46238.326192129629</v>
      </c>
      <c r="G229" s="209" t="s">
        <v>419</v>
      </c>
      <c r="H229" s="209">
        <v>1</v>
      </c>
      <c r="I229" s="209" t="s">
        <v>1238</v>
      </c>
      <c r="J229" s="15">
        <v>46238.341504629629</v>
      </c>
      <c r="K229" s="15">
        <v>46239.65625</v>
      </c>
      <c r="L229" s="15"/>
      <c r="M229" s="209">
        <v>1</v>
      </c>
      <c r="N229" s="209"/>
      <c r="O229" s="209" t="s">
        <v>627</v>
      </c>
      <c r="P229" s="209"/>
      <c r="Q229" s="209"/>
      <c r="R229" s="209"/>
      <c r="S229" s="209" t="s">
        <v>367</v>
      </c>
      <c r="T229" s="209" t="s">
        <v>382</v>
      </c>
      <c r="U229" s="209" t="s">
        <v>242</v>
      </c>
      <c r="V229" s="209" t="s">
        <v>7</v>
      </c>
      <c r="W229" s="209" t="s">
        <v>7</v>
      </c>
      <c r="X229" s="209" t="s">
        <v>7</v>
      </c>
      <c r="Y229" s="209"/>
      <c r="Z229" s="209"/>
      <c r="AA229" s="209" t="s">
        <v>96</v>
      </c>
      <c r="AB229" s="209" t="s">
        <v>367</v>
      </c>
      <c r="AC229" s="209">
        <v>101</v>
      </c>
      <c r="AD229" s="209" t="s">
        <v>228</v>
      </c>
      <c r="AE229" s="209">
        <v>1</v>
      </c>
      <c r="AF229" s="209"/>
    </row>
    <row r="230" spans="1:32" x14ac:dyDescent="0.3">
      <c r="A230" s="209" t="s">
        <v>355</v>
      </c>
      <c r="B230" s="209" t="s">
        <v>57</v>
      </c>
      <c r="C230" s="209" t="s">
        <v>117</v>
      </c>
      <c r="D230" s="209" t="s">
        <v>314</v>
      </c>
      <c r="E230" s="209" t="s">
        <v>1237</v>
      </c>
      <c r="F230" s="15">
        <v>46238.326192129629</v>
      </c>
      <c r="G230" s="209" t="s">
        <v>419</v>
      </c>
      <c r="H230" s="209">
        <v>1</v>
      </c>
      <c r="I230" s="209" t="s">
        <v>1238</v>
      </c>
      <c r="J230" s="15">
        <v>46238.341504629629</v>
      </c>
      <c r="K230" s="15">
        <v>46239.65625</v>
      </c>
      <c r="L230" s="15"/>
      <c r="M230" s="209">
        <v>1</v>
      </c>
      <c r="N230" s="209"/>
      <c r="O230" s="209" t="s">
        <v>204</v>
      </c>
      <c r="P230" s="209" t="s">
        <v>631</v>
      </c>
      <c r="Q230" s="209"/>
      <c r="R230" s="209"/>
      <c r="S230" s="209" t="s">
        <v>367</v>
      </c>
      <c r="T230" s="209" t="s">
        <v>382</v>
      </c>
      <c r="U230" s="209" t="s">
        <v>242</v>
      </c>
      <c r="V230" s="209" t="s">
        <v>7</v>
      </c>
      <c r="W230" s="209" t="s">
        <v>7</v>
      </c>
      <c r="X230" s="209" t="s">
        <v>7</v>
      </c>
      <c r="Y230" s="209"/>
      <c r="Z230" s="209"/>
      <c r="AA230" s="209" t="s">
        <v>127</v>
      </c>
      <c r="AB230" s="209" t="s">
        <v>367</v>
      </c>
      <c r="AC230" s="209">
        <v>101</v>
      </c>
      <c r="AD230" s="209" t="s">
        <v>236</v>
      </c>
      <c r="AE230" s="209">
        <v>1</v>
      </c>
      <c r="AF230" s="209"/>
    </row>
    <row r="231" spans="1:32" x14ac:dyDescent="0.3">
      <c r="A231" s="209" t="s">
        <v>355</v>
      </c>
      <c r="B231" s="209" t="s">
        <v>57</v>
      </c>
      <c r="C231" s="209" t="s">
        <v>117</v>
      </c>
      <c r="D231" s="209" t="s">
        <v>314</v>
      </c>
      <c r="E231" s="209" t="s">
        <v>1237</v>
      </c>
      <c r="F231" s="15">
        <v>46238.326192129629</v>
      </c>
      <c r="G231" s="209" t="s">
        <v>419</v>
      </c>
      <c r="H231" s="209">
        <v>1</v>
      </c>
      <c r="I231" s="209" t="s">
        <v>1238</v>
      </c>
      <c r="J231" s="15">
        <v>46238.341504629629</v>
      </c>
      <c r="K231" s="15">
        <v>46239.65625</v>
      </c>
      <c r="L231" s="15"/>
      <c r="M231" s="209">
        <v>1</v>
      </c>
      <c r="N231" s="209"/>
      <c r="O231" s="209" t="s">
        <v>627</v>
      </c>
      <c r="P231" s="209"/>
      <c r="Q231" s="209"/>
      <c r="R231" s="209"/>
      <c r="S231" s="209" t="s">
        <v>367</v>
      </c>
      <c r="T231" s="209" t="s">
        <v>382</v>
      </c>
      <c r="U231" s="209" t="s">
        <v>242</v>
      </c>
      <c r="V231" s="209" t="s">
        <v>7</v>
      </c>
      <c r="W231" s="209" t="s">
        <v>7</v>
      </c>
      <c r="X231" s="209" t="s">
        <v>7</v>
      </c>
      <c r="Y231" s="209"/>
      <c r="Z231" s="209"/>
      <c r="AA231" s="209" t="s">
        <v>127</v>
      </c>
      <c r="AB231" s="209" t="s">
        <v>367</v>
      </c>
      <c r="AC231" s="209">
        <v>101</v>
      </c>
      <c r="AD231" s="209" t="s">
        <v>236</v>
      </c>
      <c r="AE231" s="209">
        <v>1</v>
      </c>
      <c r="AF231" s="209"/>
    </row>
    <row r="232" spans="1:32" x14ac:dyDescent="0.3">
      <c r="A232" s="209" t="s">
        <v>355</v>
      </c>
      <c r="B232" s="209" t="s">
        <v>63</v>
      </c>
      <c r="C232" s="209" t="s">
        <v>95</v>
      </c>
      <c r="D232" s="209" t="s">
        <v>314</v>
      </c>
      <c r="E232" s="209" t="s">
        <v>1201</v>
      </c>
      <c r="F232" s="15">
        <v>46233.719895833332</v>
      </c>
      <c r="G232" s="209" t="s">
        <v>474</v>
      </c>
      <c r="H232" s="209">
        <v>108</v>
      </c>
      <c r="I232" s="209" t="s">
        <v>1241</v>
      </c>
      <c r="J232" s="15">
        <v>46244.494745370372</v>
      </c>
      <c r="K232" s="15">
        <v>46247.731863425928</v>
      </c>
      <c r="L232" s="15"/>
      <c r="M232" s="209">
        <v>108</v>
      </c>
      <c r="N232" s="209"/>
      <c r="O232" s="209" t="s">
        <v>204</v>
      </c>
      <c r="P232" s="209" t="s">
        <v>631</v>
      </c>
      <c r="Q232" s="209"/>
      <c r="R232" s="209"/>
      <c r="S232" s="209" t="s">
        <v>365</v>
      </c>
      <c r="T232" s="209" t="s">
        <v>382</v>
      </c>
      <c r="U232" s="209" t="s">
        <v>242</v>
      </c>
      <c r="V232" s="209" t="s">
        <v>7</v>
      </c>
      <c r="W232" s="209" t="s">
        <v>7</v>
      </c>
      <c r="X232" s="209" t="s">
        <v>7</v>
      </c>
      <c r="Y232" s="209"/>
      <c r="Z232" s="209"/>
      <c r="AA232" s="209" t="s">
        <v>96</v>
      </c>
      <c r="AB232" s="209" t="s">
        <v>365</v>
      </c>
      <c r="AC232" s="209">
        <v>2200</v>
      </c>
      <c r="AD232" s="209" t="s">
        <v>228</v>
      </c>
      <c r="AE232" s="209">
        <v>108</v>
      </c>
      <c r="AF232" s="209">
        <v>184.68</v>
      </c>
    </row>
    <row r="233" spans="1:32" x14ac:dyDescent="0.3">
      <c r="A233" s="209" t="s">
        <v>355</v>
      </c>
      <c r="B233" s="209" t="s">
        <v>57</v>
      </c>
      <c r="C233" s="209" t="s">
        <v>117</v>
      </c>
      <c r="D233" s="209" t="s">
        <v>314</v>
      </c>
      <c r="E233" s="209" t="s">
        <v>1201</v>
      </c>
      <c r="F233" s="15">
        <v>46233.719895833332</v>
      </c>
      <c r="G233" s="209" t="s">
        <v>474</v>
      </c>
      <c r="H233" s="209">
        <v>108</v>
      </c>
      <c r="I233" s="209" t="s">
        <v>1241</v>
      </c>
      <c r="J233" s="15">
        <v>46244.494745370372</v>
      </c>
      <c r="K233" s="15">
        <v>46247.731863425928</v>
      </c>
      <c r="L233" s="15"/>
      <c r="M233" s="209">
        <v>108</v>
      </c>
      <c r="N233" s="209"/>
      <c r="O233" s="209" t="s">
        <v>204</v>
      </c>
      <c r="P233" s="209" t="s">
        <v>631</v>
      </c>
      <c r="Q233" s="209"/>
      <c r="R233" s="209"/>
      <c r="S233" s="209" t="s">
        <v>365</v>
      </c>
      <c r="T233" s="209" t="s">
        <v>382</v>
      </c>
      <c r="U233" s="209" t="s">
        <v>242</v>
      </c>
      <c r="V233" s="209" t="s">
        <v>7</v>
      </c>
      <c r="W233" s="209" t="s">
        <v>7</v>
      </c>
      <c r="X233" s="209" t="s">
        <v>7</v>
      </c>
      <c r="Y233" s="209"/>
      <c r="Z233" s="209"/>
      <c r="AA233" s="209" t="s">
        <v>127</v>
      </c>
      <c r="AB233" s="209" t="s">
        <v>365</v>
      </c>
      <c r="AC233" s="209">
        <v>2200</v>
      </c>
      <c r="AD233" s="209" t="s">
        <v>236</v>
      </c>
      <c r="AE233" s="209">
        <v>10.8</v>
      </c>
      <c r="AF233" s="209"/>
    </row>
    <row r="234" spans="1:32" x14ac:dyDescent="0.3">
      <c r="A234" s="209" t="s">
        <v>355</v>
      </c>
      <c r="B234" s="209" t="s">
        <v>63</v>
      </c>
      <c r="C234" s="209" t="s">
        <v>95</v>
      </c>
      <c r="D234" s="209" t="s">
        <v>314</v>
      </c>
      <c r="E234" s="209" t="s">
        <v>1201</v>
      </c>
      <c r="F234" s="15">
        <v>46233.719895833332</v>
      </c>
      <c r="G234" s="209" t="s">
        <v>474</v>
      </c>
      <c r="H234" s="209">
        <v>12</v>
      </c>
      <c r="I234" s="209" t="s">
        <v>1242</v>
      </c>
      <c r="J234" s="15">
        <v>46237.708252314813</v>
      </c>
      <c r="K234" s="15">
        <v>46240.458333333336</v>
      </c>
      <c r="L234" s="15"/>
      <c r="M234" s="209">
        <v>12</v>
      </c>
      <c r="N234" s="209"/>
      <c r="O234" s="209" t="s">
        <v>204</v>
      </c>
      <c r="P234" s="209" t="s">
        <v>631</v>
      </c>
      <c r="Q234" s="209"/>
      <c r="R234" s="209"/>
      <c r="S234" s="209" t="s">
        <v>365</v>
      </c>
      <c r="T234" s="209" t="s">
        <v>382</v>
      </c>
      <c r="U234" s="209" t="s">
        <v>242</v>
      </c>
      <c r="V234" s="209" t="s">
        <v>7</v>
      </c>
      <c r="W234" s="209" t="s">
        <v>7</v>
      </c>
      <c r="X234" s="209" t="s">
        <v>7</v>
      </c>
      <c r="Y234" s="209"/>
      <c r="Z234" s="209"/>
      <c r="AA234" s="209" t="s">
        <v>96</v>
      </c>
      <c r="AB234" s="209" t="s">
        <v>365</v>
      </c>
      <c r="AC234" s="209">
        <v>2200</v>
      </c>
      <c r="AD234" s="209" t="s">
        <v>228</v>
      </c>
      <c r="AE234" s="209">
        <v>12</v>
      </c>
      <c r="AF234" s="209">
        <v>20.52</v>
      </c>
    </row>
    <row r="235" spans="1:32" x14ac:dyDescent="0.3">
      <c r="A235" s="209" t="s">
        <v>355</v>
      </c>
      <c r="B235" s="209" t="s">
        <v>57</v>
      </c>
      <c r="C235" s="209" t="s">
        <v>117</v>
      </c>
      <c r="D235" s="209" t="s">
        <v>314</v>
      </c>
      <c r="E235" s="209" t="s">
        <v>1201</v>
      </c>
      <c r="F235" s="15">
        <v>46233.719895833332</v>
      </c>
      <c r="G235" s="209" t="s">
        <v>474</v>
      </c>
      <c r="H235" s="209">
        <v>12</v>
      </c>
      <c r="I235" s="209" t="s">
        <v>1242</v>
      </c>
      <c r="J235" s="15">
        <v>46237.708252314813</v>
      </c>
      <c r="K235" s="15">
        <v>46240.458333333336</v>
      </c>
      <c r="L235" s="15"/>
      <c r="M235" s="209">
        <v>12</v>
      </c>
      <c r="N235" s="209"/>
      <c r="O235" s="209" t="s">
        <v>204</v>
      </c>
      <c r="P235" s="209" t="s">
        <v>631</v>
      </c>
      <c r="Q235" s="209"/>
      <c r="R235" s="209"/>
      <c r="S235" s="209" t="s">
        <v>365</v>
      </c>
      <c r="T235" s="209" t="s">
        <v>382</v>
      </c>
      <c r="U235" s="209" t="s">
        <v>242</v>
      </c>
      <c r="V235" s="209" t="s">
        <v>7</v>
      </c>
      <c r="W235" s="209" t="s">
        <v>7</v>
      </c>
      <c r="X235" s="209" t="s">
        <v>7</v>
      </c>
      <c r="Y235" s="209"/>
      <c r="Z235" s="209"/>
      <c r="AA235" s="209" t="s">
        <v>127</v>
      </c>
      <c r="AB235" s="209" t="s">
        <v>365</v>
      </c>
      <c r="AC235" s="209">
        <v>2200</v>
      </c>
      <c r="AD235" s="209" t="s">
        <v>236</v>
      </c>
      <c r="AE235" s="209">
        <v>1.2</v>
      </c>
      <c r="AF235" s="209"/>
    </row>
    <row r="236" spans="1:32" x14ac:dyDescent="0.3">
      <c r="A236" s="209" t="s">
        <v>355</v>
      </c>
      <c r="B236" s="209" t="s">
        <v>282</v>
      </c>
      <c r="C236" s="209" t="s">
        <v>200</v>
      </c>
      <c r="D236" s="209" t="s">
        <v>314</v>
      </c>
      <c r="E236" s="209" t="s">
        <v>1201</v>
      </c>
      <c r="F236" s="15">
        <v>46233.719895833332</v>
      </c>
      <c r="G236" s="209" t="s">
        <v>474</v>
      </c>
      <c r="H236" s="209">
        <v>12</v>
      </c>
      <c r="I236" s="209" t="s">
        <v>1242</v>
      </c>
      <c r="J236" s="15">
        <v>46237.708252314813</v>
      </c>
      <c r="K236" s="15">
        <v>46240.458333333336</v>
      </c>
      <c r="L236" s="15"/>
      <c r="M236" s="209">
        <v>12</v>
      </c>
      <c r="N236" s="209"/>
      <c r="O236" s="209" t="s">
        <v>204</v>
      </c>
      <c r="P236" s="209" t="s">
        <v>631</v>
      </c>
      <c r="Q236" s="209"/>
      <c r="R236" s="209"/>
      <c r="S236" s="209" t="s">
        <v>365</v>
      </c>
      <c r="T236" s="209" t="s">
        <v>382</v>
      </c>
      <c r="U236" s="209" t="s">
        <v>242</v>
      </c>
      <c r="V236" s="209" t="s">
        <v>7</v>
      </c>
      <c r="W236" s="209" t="s">
        <v>7</v>
      </c>
      <c r="X236" s="209" t="s">
        <v>7</v>
      </c>
      <c r="Y236" s="209"/>
      <c r="Z236" s="209">
        <v>16</v>
      </c>
      <c r="AA236" s="209" t="s">
        <v>122</v>
      </c>
      <c r="AB236" s="209" t="s">
        <v>365</v>
      </c>
      <c r="AC236" s="209">
        <v>2200</v>
      </c>
      <c r="AD236" s="209" t="s">
        <v>235</v>
      </c>
      <c r="AE236" s="209">
        <v>192</v>
      </c>
      <c r="AF236" s="209"/>
    </row>
    <row r="237" spans="1:32" x14ac:dyDescent="0.3">
      <c r="A237" s="209" t="s">
        <v>355</v>
      </c>
      <c r="B237" s="209" t="s">
        <v>284</v>
      </c>
      <c r="C237" s="209" t="s">
        <v>85</v>
      </c>
      <c r="D237" s="209" t="s">
        <v>314</v>
      </c>
      <c r="E237" s="209" t="s">
        <v>1201</v>
      </c>
      <c r="F237" s="15">
        <v>46233.719895833332</v>
      </c>
      <c r="G237" s="209" t="s">
        <v>474</v>
      </c>
      <c r="H237" s="209">
        <v>2</v>
      </c>
      <c r="I237" s="209" t="s">
        <v>1243</v>
      </c>
      <c r="J237" s="15">
        <v>46234.408483796295</v>
      </c>
      <c r="K237" s="15">
        <v>46238.436805555553</v>
      </c>
      <c r="L237" s="15"/>
      <c r="M237" s="209">
        <v>2</v>
      </c>
      <c r="N237" s="209"/>
      <c r="O237" s="209" t="s">
        <v>204</v>
      </c>
      <c r="P237" s="209" t="s">
        <v>631</v>
      </c>
      <c r="Q237" s="209"/>
      <c r="R237" s="209"/>
      <c r="S237" s="209" t="s">
        <v>365</v>
      </c>
      <c r="T237" s="209" t="s">
        <v>382</v>
      </c>
      <c r="U237" s="209" t="s">
        <v>242</v>
      </c>
      <c r="V237" s="209" t="s">
        <v>7</v>
      </c>
      <c r="W237" s="209" t="s">
        <v>7</v>
      </c>
      <c r="X237" s="209" t="s">
        <v>7</v>
      </c>
      <c r="Y237" s="209"/>
      <c r="Z237" s="209">
        <v>1</v>
      </c>
      <c r="AA237" s="209" t="s">
        <v>122</v>
      </c>
      <c r="AB237" s="209" t="s">
        <v>365</v>
      </c>
      <c r="AC237" s="209">
        <v>2200</v>
      </c>
      <c r="AD237" s="209" t="s">
        <v>234</v>
      </c>
      <c r="AE237" s="209">
        <v>2</v>
      </c>
      <c r="AF237" s="209"/>
    </row>
    <row r="238" spans="1:32" x14ac:dyDescent="0.3">
      <c r="A238" s="209" t="s">
        <v>355</v>
      </c>
      <c r="B238" s="209" t="s">
        <v>282</v>
      </c>
      <c r="C238" s="209" t="s">
        <v>200</v>
      </c>
      <c r="D238" s="209" t="s">
        <v>314</v>
      </c>
      <c r="E238" s="209" t="s">
        <v>1201</v>
      </c>
      <c r="F238" s="15">
        <v>46233.719895833332</v>
      </c>
      <c r="G238" s="209" t="s">
        <v>474</v>
      </c>
      <c r="H238" s="209">
        <v>108</v>
      </c>
      <c r="I238" s="209" t="s">
        <v>1241</v>
      </c>
      <c r="J238" s="15">
        <v>46244.494745370372</v>
      </c>
      <c r="K238" s="15">
        <v>46247.731863425928</v>
      </c>
      <c r="L238" s="15"/>
      <c r="M238" s="209">
        <v>108</v>
      </c>
      <c r="N238" s="209"/>
      <c r="O238" s="209" t="s">
        <v>204</v>
      </c>
      <c r="P238" s="209" t="s">
        <v>630</v>
      </c>
      <c r="Q238" s="209"/>
      <c r="R238" s="209"/>
      <c r="S238" s="209" t="s">
        <v>365</v>
      </c>
      <c r="T238" s="209" t="s">
        <v>382</v>
      </c>
      <c r="U238" s="209" t="s">
        <v>242</v>
      </c>
      <c r="V238" s="209" t="s">
        <v>7</v>
      </c>
      <c r="W238" s="209" t="s">
        <v>7</v>
      </c>
      <c r="X238" s="209" t="s">
        <v>7</v>
      </c>
      <c r="Y238" s="209"/>
      <c r="Z238" s="209">
        <v>16</v>
      </c>
      <c r="AA238" s="209" t="s">
        <v>122</v>
      </c>
      <c r="AB238" s="209" t="s">
        <v>365</v>
      </c>
      <c r="AC238" s="209">
        <v>2200</v>
      </c>
      <c r="AD238" s="209" t="s">
        <v>235</v>
      </c>
      <c r="AE238" s="209">
        <v>1728</v>
      </c>
      <c r="AF238" s="209"/>
    </row>
    <row r="239" spans="1:32" x14ac:dyDescent="0.3">
      <c r="A239" s="209" t="s">
        <v>355</v>
      </c>
      <c r="B239" s="209" t="s">
        <v>47</v>
      </c>
      <c r="C239" s="209" t="s">
        <v>68</v>
      </c>
      <c r="D239" s="209" t="s">
        <v>314</v>
      </c>
      <c r="E239" s="209" t="s">
        <v>481</v>
      </c>
      <c r="F239" s="15">
        <v>46211.698680555557</v>
      </c>
      <c r="G239" s="209" t="s">
        <v>422</v>
      </c>
      <c r="H239" s="209">
        <v>2</v>
      </c>
      <c r="I239" s="209" t="s">
        <v>546</v>
      </c>
      <c r="J239" s="15">
        <v>46219.448703703703</v>
      </c>
      <c r="K239" s="15">
        <v>46220.459722222222</v>
      </c>
      <c r="L239" s="15"/>
      <c r="M239" s="209">
        <v>2</v>
      </c>
      <c r="N239" s="209"/>
      <c r="O239" s="209" t="s">
        <v>204</v>
      </c>
      <c r="P239" s="209" t="s">
        <v>630</v>
      </c>
      <c r="Q239" s="209"/>
      <c r="R239" s="209"/>
      <c r="S239" s="209" t="s">
        <v>366</v>
      </c>
      <c r="T239" s="209" t="s">
        <v>382</v>
      </c>
      <c r="U239" s="209" t="s">
        <v>242</v>
      </c>
      <c r="V239" s="209" t="s">
        <v>355</v>
      </c>
      <c r="W239" s="209" t="s">
        <v>382</v>
      </c>
      <c r="X239" s="209" t="s">
        <v>242</v>
      </c>
      <c r="Y239" s="209">
        <v>0</v>
      </c>
      <c r="Z239" s="209"/>
      <c r="AA239" s="209" t="s">
        <v>90</v>
      </c>
      <c r="AB239" s="209" t="s">
        <v>366</v>
      </c>
      <c r="AC239" s="209">
        <v>109</v>
      </c>
      <c r="AD239" s="209" t="s">
        <v>221</v>
      </c>
      <c r="AE239" s="209">
        <v>1</v>
      </c>
      <c r="AF239" s="209">
        <v>1</v>
      </c>
    </row>
    <row r="240" spans="1:32" x14ac:dyDescent="0.3">
      <c r="A240" s="209" t="s">
        <v>355</v>
      </c>
      <c r="B240" s="209" t="s">
        <v>282</v>
      </c>
      <c r="C240" s="209" t="s">
        <v>200</v>
      </c>
      <c r="D240" s="209" t="s">
        <v>314</v>
      </c>
      <c r="E240" s="209" t="s">
        <v>483</v>
      </c>
      <c r="F240" s="15">
        <v>46217.60359953704</v>
      </c>
      <c r="G240" s="209" t="s">
        <v>474</v>
      </c>
      <c r="H240" s="209">
        <v>13</v>
      </c>
      <c r="I240" s="209" t="s">
        <v>1244</v>
      </c>
      <c r="J240" s="15">
        <v>46237.518055555556</v>
      </c>
      <c r="K240" s="15">
        <v>46239.647916666669</v>
      </c>
      <c r="L240" s="15"/>
      <c r="M240" s="209">
        <v>13</v>
      </c>
      <c r="N240" s="209"/>
      <c r="O240" s="209" t="s">
        <v>204</v>
      </c>
      <c r="P240" s="209" t="s">
        <v>631</v>
      </c>
      <c r="Q240" s="209"/>
      <c r="R240" s="209"/>
      <c r="S240" s="209" t="s">
        <v>367</v>
      </c>
      <c r="T240" s="209" t="s">
        <v>382</v>
      </c>
      <c r="U240" s="209" t="s">
        <v>242</v>
      </c>
      <c r="V240" s="209" t="s">
        <v>7</v>
      </c>
      <c r="W240" s="209" t="s">
        <v>7</v>
      </c>
      <c r="X240" s="209" t="s">
        <v>7</v>
      </c>
      <c r="Y240" s="209"/>
      <c r="Z240" s="209">
        <v>16</v>
      </c>
      <c r="AA240" s="209" t="s">
        <v>122</v>
      </c>
      <c r="AB240" s="209" t="s">
        <v>367</v>
      </c>
      <c r="AC240" s="209">
        <v>101</v>
      </c>
      <c r="AD240" s="209" t="s">
        <v>235</v>
      </c>
      <c r="AE240" s="209">
        <v>208</v>
      </c>
      <c r="AF240" s="209"/>
    </row>
    <row r="241" spans="1:32" x14ac:dyDescent="0.3">
      <c r="A241" s="209" t="s">
        <v>355</v>
      </c>
      <c r="B241" s="209" t="s">
        <v>57</v>
      </c>
      <c r="C241" s="209" t="s">
        <v>117</v>
      </c>
      <c r="D241" s="209" t="s">
        <v>314</v>
      </c>
      <c r="E241" s="209" t="s">
        <v>964</v>
      </c>
      <c r="F241" s="15">
        <v>46247.424131944441</v>
      </c>
      <c r="G241" s="209" t="s">
        <v>415</v>
      </c>
      <c r="H241" s="209">
        <v>1</v>
      </c>
      <c r="I241" s="209" t="s">
        <v>965</v>
      </c>
      <c r="J241" s="15">
        <v>46247.640277777777</v>
      </c>
      <c r="K241" s="15">
        <v>46253.622916666667</v>
      </c>
      <c r="L241" s="15"/>
      <c r="M241" s="209">
        <v>1</v>
      </c>
      <c r="N241" s="209"/>
      <c r="O241" s="209" t="s">
        <v>204</v>
      </c>
      <c r="P241" s="209" t="s">
        <v>631</v>
      </c>
      <c r="Q241" s="209"/>
      <c r="R241" s="209"/>
      <c r="S241" s="209" t="s">
        <v>363</v>
      </c>
      <c r="T241" s="209" t="s">
        <v>381</v>
      </c>
      <c r="U241" s="209" t="s">
        <v>242</v>
      </c>
      <c r="V241" s="209" t="s">
        <v>7</v>
      </c>
      <c r="W241" s="209" t="s">
        <v>7</v>
      </c>
      <c r="X241" s="209" t="s">
        <v>7</v>
      </c>
      <c r="Y241" s="209"/>
      <c r="Z241" s="209"/>
      <c r="AA241" s="209" t="s">
        <v>127</v>
      </c>
      <c r="AB241" s="209" t="s">
        <v>363</v>
      </c>
      <c r="AC241" s="209">
        <v>2100</v>
      </c>
      <c r="AD241" s="209" t="s">
        <v>236</v>
      </c>
      <c r="AE241" s="209">
        <v>1</v>
      </c>
      <c r="AF241" s="209">
        <v>95.4</v>
      </c>
    </row>
    <row r="242" spans="1:32" x14ac:dyDescent="0.3">
      <c r="A242" s="209" t="s">
        <v>355</v>
      </c>
      <c r="B242" s="209" t="s">
        <v>57</v>
      </c>
      <c r="C242" s="209" t="s">
        <v>117</v>
      </c>
      <c r="D242" s="209" t="s">
        <v>314</v>
      </c>
      <c r="E242" s="209" t="s">
        <v>962</v>
      </c>
      <c r="F242" s="15">
        <v>46241.653622685182</v>
      </c>
      <c r="G242" s="209" t="s">
        <v>415</v>
      </c>
      <c r="H242" s="209">
        <v>1</v>
      </c>
      <c r="I242" s="209" t="s">
        <v>963</v>
      </c>
      <c r="J242" s="15">
        <v>46247.673611111109</v>
      </c>
      <c r="K242" s="15">
        <v>46253.618055555555</v>
      </c>
      <c r="L242" s="15"/>
      <c r="M242" s="209">
        <v>1</v>
      </c>
      <c r="N242" s="209"/>
      <c r="O242" s="209" t="s">
        <v>204</v>
      </c>
      <c r="P242" s="209" t="s">
        <v>631</v>
      </c>
      <c r="Q242" s="209"/>
      <c r="R242" s="209"/>
      <c r="S242" s="209" t="s">
        <v>363</v>
      </c>
      <c r="T242" s="209" t="s">
        <v>381</v>
      </c>
      <c r="U242" s="209" t="s">
        <v>242</v>
      </c>
      <c r="V242" s="209" t="s">
        <v>7</v>
      </c>
      <c r="W242" s="209" t="s">
        <v>7</v>
      </c>
      <c r="X242" s="209" t="s">
        <v>7</v>
      </c>
      <c r="Y242" s="209"/>
      <c r="Z242" s="209"/>
      <c r="AA242" s="209" t="s">
        <v>127</v>
      </c>
      <c r="AB242" s="209" t="s">
        <v>363</v>
      </c>
      <c r="AC242" s="209">
        <v>2100</v>
      </c>
      <c r="AD242" s="209" t="s">
        <v>236</v>
      </c>
      <c r="AE242" s="209">
        <v>1</v>
      </c>
      <c r="AF242" s="209"/>
    </row>
    <row r="243" spans="1:32" x14ac:dyDescent="0.3">
      <c r="A243" s="209" t="s">
        <v>355</v>
      </c>
      <c r="B243" s="209" t="s">
        <v>57</v>
      </c>
      <c r="C243" s="209" t="s">
        <v>117</v>
      </c>
      <c r="D243" s="209" t="s">
        <v>314</v>
      </c>
      <c r="E243" s="209" t="s">
        <v>966</v>
      </c>
      <c r="F243" s="15">
        <v>46238.350578703707</v>
      </c>
      <c r="G243" s="209" t="s">
        <v>415</v>
      </c>
      <c r="H243" s="209">
        <v>1</v>
      </c>
      <c r="I243" s="209" t="s">
        <v>967</v>
      </c>
      <c r="J243" s="15">
        <v>46238.650694444441</v>
      </c>
      <c r="K243" s="15">
        <v>46241.494444444441</v>
      </c>
      <c r="L243" s="15"/>
      <c r="M243" s="209">
        <v>1</v>
      </c>
      <c r="N243" s="209"/>
      <c r="O243" s="209" t="s">
        <v>204</v>
      </c>
      <c r="P243" s="209" t="s">
        <v>631</v>
      </c>
      <c r="Q243" s="209"/>
      <c r="R243" s="209"/>
      <c r="S243" s="209" t="s">
        <v>363</v>
      </c>
      <c r="T243" s="209" t="s">
        <v>381</v>
      </c>
      <c r="U243" s="209" t="s">
        <v>242</v>
      </c>
      <c r="V243" s="209" t="s">
        <v>7</v>
      </c>
      <c r="W243" s="209" t="s">
        <v>7</v>
      </c>
      <c r="X243" s="209" t="s">
        <v>7</v>
      </c>
      <c r="Y243" s="209"/>
      <c r="Z243" s="209"/>
      <c r="AA243" s="209" t="s">
        <v>127</v>
      </c>
      <c r="AB243" s="209" t="s">
        <v>363</v>
      </c>
      <c r="AC243" s="209">
        <v>2100</v>
      </c>
      <c r="AD243" s="209" t="s">
        <v>236</v>
      </c>
      <c r="AE243" s="209">
        <v>1</v>
      </c>
      <c r="AF243" s="209">
        <v>22.6</v>
      </c>
    </row>
    <row r="244" spans="1:32" x14ac:dyDescent="0.3">
      <c r="A244" s="209" t="s">
        <v>355</v>
      </c>
      <c r="B244" s="209" t="s">
        <v>282</v>
      </c>
      <c r="C244" s="209" t="s">
        <v>195</v>
      </c>
      <c r="D244" s="209" t="s">
        <v>314</v>
      </c>
      <c r="E244" s="209" t="s">
        <v>964</v>
      </c>
      <c r="F244" s="15">
        <v>46247.424131944441</v>
      </c>
      <c r="G244" s="209" t="s">
        <v>415</v>
      </c>
      <c r="H244" s="209">
        <v>557</v>
      </c>
      <c r="I244" s="209" t="s">
        <v>965</v>
      </c>
      <c r="J244" s="15">
        <v>46247.640277777777</v>
      </c>
      <c r="K244" s="15">
        <v>46253.622916666667</v>
      </c>
      <c r="L244" s="15"/>
      <c r="M244" s="209">
        <v>557</v>
      </c>
      <c r="N244" s="209"/>
      <c r="O244" s="209" t="s">
        <v>204</v>
      </c>
      <c r="P244" s="209" t="s">
        <v>630</v>
      </c>
      <c r="Q244" s="209"/>
      <c r="R244" s="209"/>
      <c r="S244" s="209" t="s">
        <v>363</v>
      </c>
      <c r="T244" s="209" t="s">
        <v>381</v>
      </c>
      <c r="U244" s="209" t="s">
        <v>242</v>
      </c>
      <c r="V244" s="209" t="s">
        <v>7</v>
      </c>
      <c r="W244" s="209" t="s">
        <v>7</v>
      </c>
      <c r="X244" s="209" t="s">
        <v>7</v>
      </c>
      <c r="Y244" s="209"/>
      <c r="Z244" s="209">
        <v>1</v>
      </c>
      <c r="AA244" s="209" t="s">
        <v>122</v>
      </c>
      <c r="AB244" s="209" t="s">
        <v>363</v>
      </c>
      <c r="AC244" s="209">
        <v>2100</v>
      </c>
      <c r="AD244" s="209" t="s">
        <v>235</v>
      </c>
      <c r="AE244" s="209">
        <v>557</v>
      </c>
      <c r="AF244" s="209"/>
    </row>
    <row r="245" spans="1:32" x14ac:dyDescent="0.3">
      <c r="A245" s="209" t="s">
        <v>355</v>
      </c>
      <c r="B245" s="209" t="s">
        <v>282</v>
      </c>
      <c r="C245" s="209" t="s">
        <v>195</v>
      </c>
      <c r="D245" s="209" t="s">
        <v>314</v>
      </c>
      <c r="E245" s="209" t="s">
        <v>962</v>
      </c>
      <c r="F245" s="15">
        <v>46241.653622685182</v>
      </c>
      <c r="G245" s="209" t="s">
        <v>415</v>
      </c>
      <c r="H245" s="209">
        <v>393</v>
      </c>
      <c r="I245" s="209" t="s">
        <v>963</v>
      </c>
      <c r="J245" s="15">
        <v>46247.673611111109</v>
      </c>
      <c r="K245" s="15">
        <v>46253.618055555555</v>
      </c>
      <c r="L245" s="15"/>
      <c r="M245" s="209">
        <v>393</v>
      </c>
      <c r="N245" s="209"/>
      <c r="O245" s="209" t="s">
        <v>204</v>
      </c>
      <c r="P245" s="209" t="s">
        <v>630</v>
      </c>
      <c r="Q245" s="209"/>
      <c r="R245" s="209"/>
      <c r="S245" s="209" t="s">
        <v>363</v>
      </c>
      <c r="T245" s="209" t="s">
        <v>381</v>
      </c>
      <c r="U245" s="209" t="s">
        <v>242</v>
      </c>
      <c r="V245" s="209" t="s">
        <v>7</v>
      </c>
      <c r="W245" s="209" t="s">
        <v>7</v>
      </c>
      <c r="X245" s="209" t="s">
        <v>7</v>
      </c>
      <c r="Y245" s="209"/>
      <c r="Z245" s="209">
        <v>1</v>
      </c>
      <c r="AA245" s="209" t="s">
        <v>122</v>
      </c>
      <c r="AB245" s="209" t="s">
        <v>363</v>
      </c>
      <c r="AC245" s="209">
        <v>2100</v>
      </c>
      <c r="AD245" s="209" t="s">
        <v>235</v>
      </c>
      <c r="AE245" s="209">
        <v>393</v>
      </c>
      <c r="AF245" s="209"/>
    </row>
    <row r="246" spans="1:32" x14ac:dyDescent="0.3">
      <c r="A246" s="209" t="s">
        <v>355</v>
      </c>
      <c r="B246" s="209" t="s">
        <v>282</v>
      </c>
      <c r="C246" s="209" t="s">
        <v>195</v>
      </c>
      <c r="D246" s="209" t="s">
        <v>314</v>
      </c>
      <c r="E246" s="209" t="s">
        <v>966</v>
      </c>
      <c r="F246" s="15">
        <v>46238.350578703707</v>
      </c>
      <c r="G246" s="209" t="s">
        <v>415</v>
      </c>
      <c r="H246" s="209">
        <v>224</v>
      </c>
      <c r="I246" s="209" t="s">
        <v>967</v>
      </c>
      <c r="J246" s="15">
        <v>46238.650694444441</v>
      </c>
      <c r="K246" s="15">
        <v>46241.494444444441</v>
      </c>
      <c r="L246" s="15"/>
      <c r="M246" s="209">
        <v>224</v>
      </c>
      <c r="N246" s="209"/>
      <c r="O246" s="209" t="s">
        <v>204</v>
      </c>
      <c r="P246" s="209" t="s">
        <v>631</v>
      </c>
      <c r="Q246" s="209"/>
      <c r="R246" s="209"/>
      <c r="S246" s="209" t="s">
        <v>363</v>
      </c>
      <c r="T246" s="209" t="s">
        <v>381</v>
      </c>
      <c r="U246" s="209" t="s">
        <v>242</v>
      </c>
      <c r="V246" s="209" t="s">
        <v>7</v>
      </c>
      <c r="W246" s="209" t="s">
        <v>7</v>
      </c>
      <c r="X246" s="209" t="s">
        <v>7</v>
      </c>
      <c r="Y246" s="209"/>
      <c r="Z246" s="209">
        <v>1</v>
      </c>
      <c r="AA246" s="209" t="s">
        <v>122</v>
      </c>
      <c r="AB246" s="209" t="s">
        <v>363</v>
      </c>
      <c r="AC246" s="209">
        <v>2100</v>
      </c>
      <c r="AD246" s="209" t="s">
        <v>235</v>
      </c>
      <c r="AE246" s="209">
        <v>224</v>
      </c>
      <c r="AF246" s="209"/>
    </row>
    <row r="247" spans="1:32" x14ac:dyDescent="0.3">
      <c r="A247" s="209" t="s">
        <v>355</v>
      </c>
      <c r="B247" s="209" t="s">
        <v>63</v>
      </c>
      <c r="C247" s="209" t="s">
        <v>95</v>
      </c>
      <c r="D247" s="209" t="s">
        <v>314</v>
      </c>
      <c r="E247" s="209" t="s">
        <v>964</v>
      </c>
      <c r="F247" s="15">
        <v>46247.424131944441</v>
      </c>
      <c r="G247" s="209" t="s">
        <v>415</v>
      </c>
      <c r="H247" s="209">
        <v>1</v>
      </c>
      <c r="I247" s="209" t="s">
        <v>965</v>
      </c>
      <c r="J247" s="15">
        <v>46247.640277777777</v>
      </c>
      <c r="K247" s="15">
        <v>46253.622916666667</v>
      </c>
      <c r="L247" s="15"/>
      <c r="M247" s="209">
        <v>1</v>
      </c>
      <c r="N247" s="209"/>
      <c r="O247" s="209" t="s">
        <v>204</v>
      </c>
      <c r="P247" s="209" t="s">
        <v>631</v>
      </c>
      <c r="Q247" s="209"/>
      <c r="R247" s="209"/>
      <c r="S247" s="209" t="s">
        <v>363</v>
      </c>
      <c r="T247" s="209" t="s">
        <v>381</v>
      </c>
      <c r="U247" s="209" t="s">
        <v>242</v>
      </c>
      <c r="V247" s="209" t="s">
        <v>7</v>
      </c>
      <c r="W247" s="209" t="s">
        <v>7</v>
      </c>
      <c r="X247" s="209" t="s">
        <v>7</v>
      </c>
      <c r="Y247" s="209"/>
      <c r="Z247" s="209"/>
      <c r="AA247" s="209" t="s">
        <v>96</v>
      </c>
      <c r="AB247" s="209" t="s">
        <v>363</v>
      </c>
      <c r="AC247" s="209">
        <v>2100</v>
      </c>
      <c r="AD247" s="209" t="s">
        <v>228</v>
      </c>
      <c r="AE247" s="209">
        <v>1</v>
      </c>
      <c r="AF247" s="209"/>
    </row>
    <row r="248" spans="1:32" x14ac:dyDescent="0.3">
      <c r="A248" s="209" t="s">
        <v>355</v>
      </c>
      <c r="B248" s="209" t="s">
        <v>63</v>
      </c>
      <c r="C248" s="209" t="s">
        <v>95</v>
      </c>
      <c r="D248" s="209" t="s">
        <v>314</v>
      </c>
      <c r="E248" s="209" t="s">
        <v>962</v>
      </c>
      <c r="F248" s="15">
        <v>46241.653622685182</v>
      </c>
      <c r="G248" s="209" t="s">
        <v>415</v>
      </c>
      <c r="H248" s="209">
        <v>1</v>
      </c>
      <c r="I248" s="209" t="s">
        <v>963</v>
      </c>
      <c r="J248" s="15">
        <v>46247.673611111109</v>
      </c>
      <c r="K248" s="15">
        <v>46253.618055555555</v>
      </c>
      <c r="L248" s="15"/>
      <c r="M248" s="209">
        <v>1</v>
      </c>
      <c r="N248" s="209"/>
      <c r="O248" s="209" t="s">
        <v>204</v>
      </c>
      <c r="P248" s="209" t="s">
        <v>631</v>
      </c>
      <c r="Q248" s="209"/>
      <c r="R248" s="209"/>
      <c r="S248" s="209" t="s">
        <v>363</v>
      </c>
      <c r="T248" s="209" t="s">
        <v>381</v>
      </c>
      <c r="U248" s="209" t="s">
        <v>242</v>
      </c>
      <c r="V248" s="209" t="s">
        <v>7</v>
      </c>
      <c r="W248" s="209" t="s">
        <v>7</v>
      </c>
      <c r="X248" s="209" t="s">
        <v>7</v>
      </c>
      <c r="Y248" s="209"/>
      <c r="Z248" s="209"/>
      <c r="AA248" s="209" t="s">
        <v>96</v>
      </c>
      <c r="AB248" s="209" t="s">
        <v>363</v>
      </c>
      <c r="AC248" s="209">
        <v>2100</v>
      </c>
      <c r="AD248" s="209" t="s">
        <v>228</v>
      </c>
      <c r="AE248" s="209">
        <v>1</v>
      </c>
      <c r="AF248" s="209"/>
    </row>
    <row r="249" spans="1:32" x14ac:dyDescent="0.3">
      <c r="A249" s="209" t="s">
        <v>355</v>
      </c>
      <c r="B249" s="209" t="s">
        <v>63</v>
      </c>
      <c r="C249" s="209" t="s">
        <v>95</v>
      </c>
      <c r="D249" s="209" t="s">
        <v>314</v>
      </c>
      <c r="E249" s="209" t="s">
        <v>966</v>
      </c>
      <c r="F249" s="15">
        <v>46238.350578703707</v>
      </c>
      <c r="G249" s="209" t="s">
        <v>415</v>
      </c>
      <c r="H249" s="209">
        <v>1</v>
      </c>
      <c r="I249" s="209" t="s">
        <v>967</v>
      </c>
      <c r="J249" s="15">
        <v>46238.650694444441</v>
      </c>
      <c r="K249" s="15">
        <v>46241.494444444441</v>
      </c>
      <c r="L249" s="15"/>
      <c r="M249" s="209">
        <v>1</v>
      </c>
      <c r="N249" s="209"/>
      <c r="O249" s="209" t="s">
        <v>204</v>
      </c>
      <c r="P249" s="209" t="s">
        <v>631</v>
      </c>
      <c r="Q249" s="209"/>
      <c r="R249" s="209"/>
      <c r="S249" s="209" t="s">
        <v>363</v>
      </c>
      <c r="T249" s="209" t="s">
        <v>381</v>
      </c>
      <c r="U249" s="209" t="s">
        <v>242</v>
      </c>
      <c r="V249" s="209" t="s">
        <v>7</v>
      </c>
      <c r="W249" s="209" t="s">
        <v>7</v>
      </c>
      <c r="X249" s="209" t="s">
        <v>7</v>
      </c>
      <c r="Y249" s="209"/>
      <c r="Z249" s="209"/>
      <c r="AA249" s="209" t="s">
        <v>96</v>
      </c>
      <c r="AB249" s="209" t="s">
        <v>363</v>
      </c>
      <c r="AC249" s="209">
        <v>2100</v>
      </c>
      <c r="AD249" s="209" t="s">
        <v>228</v>
      </c>
      <c r="AE249" s="209">
        <v>1</v>
      </c>
      <c r="AF249" s="209"/>
    </row>
    <row r="250" spans="1:32" x14ac:dyDescent="0.3">
      <c r="A250" s="209" t="s">
        <v>355</v>
      </c>
      <c r="B250" s="209" t="s">
        <v>45</v>
      </c>
      <c r="C250" s="209" t="s">
        <v>68</v>
      </c>
      <c r="D250" s="209" t="s">
        <v>314</v>
      </c>
      <c r="E250" s="209" t="s">
        <v>1009</v>
      </c>
      <c r="F250" s="15">
        <v>46234.569490740738</v>
      </c>
      <c r="G250" s="209" t="s">
        <v>413</v>
      </c>
      <c r="H250" s="209">
        <v>5</v>
      </c>
      <c r="I250" s="209" t="s">
        <v>1010</v>
      </c>
      <c r="J250" s="15">
        <v>46234.710416666669</v>
      </c>
      <c r="K250" s="15">
        <v>46239.541666666664</v>
      </c>
      <c r="L250" s="15"/>
      <c r="M250" s="209">
        <v>5</v>
      </c>
      <c r="N250" s="209"/>
      <c r="O250" s="209" t="s">
        <v>204</v>
      </c>
      <c r="P250" s="209" t="s">
        <v>630</v>
      </c>
      <c r="Q250" s="209"/>
      <c r="R250" s="209"/>
      <c r="S250" s="209" t="s">
        <v>363</v>
      </c>
      <c r="T250" s="209" t="s">
        <v>381</v>
      </c>
      <c r="U250" s="209" t="s">
        <v>242</v>
      </c>
      <c r="V250" s="209" t="s">
        <v>355</v>
      </c>
      <c r="W250" s="209" t="s">
        <v>382</v>
      </c>
      <c r="X250" s="209" t="s">
        <v>242</v>
      </c>
      <c r="Y250" s="209">
        <v>103</v>
      </c>
      <c r="Z250" s="209"/>
      <c r="AA250" s="209" t="s">
        <v>67</v>
      </c>
      <c r="AB250" s="209" t="s">
        <v>363</v>
      </c>
      <c r="AC250" s="209">
        <v>2100</v>
      </c>
      <c r="AD250" s="209" t="s">
        <v>220</v>
      </c>
      <c r="AE250" s="209">
        <v>1</v>
      </c>
      <c r="AF250" s="209">
        <v>1</v>
      </c>
    </row>
    <row r="251" spans="1:32" x14ac:dyDescent="0.3">
      <c r="A251" s="209" t="s">
        <v>355</v>
      </c>
      <c r="B251" s="209" t="s">
        <v>45</v>
      </c>
      <c r="C251" s="209" t="s">
        <v>68</v>
      </c>
      <c r="D251" s="209" t="s">
        <v>314</v>
      </c>
      <c r="E251" s="209" t="s">
        <v>1011</v>
      </c>
      <c r="F251" s="15">
        <v>46233.473078703704</v>
      </c>
      <c r="G251" s="209" t="s">
        <v>413</v>
      </c>
      <c r="H251" s="209">
        <v>3</v>
      </c>
      <c r="I251" s="209" t="s">
        <v>1012</v>
      </c>
      <c r="J251" s="15">
        <v>46233.640972222223</v>
      </c>
      <c r="K251" s="15">
        <v>46237.458333333336</v>
      </c>
      <c r="L251" s="15"/>
      <c r="M251" s="209">
        <v>3</v>
      </c>
      <c r="N251" s="209"/>
      <c r="O251" s="209" t="s">
        <v>204</v>
      </c>
      <c r="P251" s="209" t="s">
        <v>631</v>
      </c>
      <c r="Q251" s="209"/>
      <c r="R251" s="209"/>
      <c r="S251" s="209" t="s">
        <v>363</v>
      </c>
      <c r="T251" s="209" t="s">
        <v>381</v>
      </c>
      <c r="U251" s="209" t="s">
        <v>242</v>
      </c>
      <c r="V251" s="209" t="s">
        <v>355</v>
      </c>
      <c r="W251" s="209" t="s">
        <v>382</v>
      </c>
      <c r="X251" s="209" t="s">
        <v>242</v>
      </c>
      <c r="Y251" s="209">
        <v>103</v>
      </c>
      <c r="Z251" s="209"/>
      <c r="AA251" s="209" t="s">
        <v>67</v>
      </c>
      <c r="AB251" s="209" t="s">
        <v>363</v>
      </c>
      <c r="AC251" s="209">
        <v>2100</v>
      </c>
      <c r="AD251" s="209" t="s">
        <v>220</v>
      </c>
      <c r="AE251" s="209">
        <v>1</v>
      </c>
      <c r="AF251" s="209">
        <v>1</v>
      </c>
    </row>
    <row r="252" spans="1:32" x14ac:dyDescent="0.3">
      <c r="A252" s="209" t="s">
        <v>355</v>
      </c>
      <c r="B252" s="209" t="s">
        <v>45</v>
      </c>
      <c r="C252" s="209" t="s">
        <v>68</v>
      </c>
      <c r="D252" s="209" t="s">
        <v>314</v>
      </c>
      <c r="E252" s="209" t="s">
        <v>1013</v>
      </c>
      <c r="F252" s="15">
        <v>46233.472222222219</v>
      </c>
      <c r="G252" s="209" t="s">
        <v>413</v>
      </c>
      <c r="H252" s="209">
        <v>2</v>
      </c>
      <c r="I252" s="209" t="s">
        <v>1012</v>
      </c>
      <c r="J252" s="15">
        <v>46233.640972222223</v>
      </c>
      <c r="K252" s="15">
        <v>46237.458333333336</v>
      </c>
      <c r="L252" s="15"/>
      <c r="M252" s="209">
        <v>2</v>
      </c>
      <c r="N252" s="209"/>
      <c r="O252" s="209" t="s">
        <v>204</v>
      </c>
      <c r="P252" s="209" t="s">
        <v>631</v>
      </c>
      <c r="Q252" s="209"/>
      <c r="R252" s="209"/>
      <c r="S252" s="209" t="s">
        <v>363</v>
      </c>
      <c r="T252" s="209" t="s">
        <v>381</v>
      </c>
      <c r="U252" s="209" t="s">
        <v>242</v>
      </c>
      <c r="V252" s="209" t="s">
        <v>355</v>
      </c>
      <c r="W252" s="209" t="s">
        <v>382</v>
      </c>
      <c r="X252" s="209" t="s">
        <v>242</v>
      </c>
      <c r="Y252" s="209"/>
      <c r="Z252" s="209"/>
      <c r="AA252" s="209" t="s">
        <v>67</v>
      </c>
      <c r="AB252" s="209" t="s">
        <v>363</v>
      </c>
      <c r="AC252" s="209">
        <v>2100</v>
      </c>
      <c r="AD252" s="209" t="s">
        <v>220</v>
      </c>
      <c r="AE252" s="209">
        <v>1</v>
      </c>
      <c r="AF252" s="209"/>
    </row>
    <row r="253" spans="1:32" x14ac:dyDescent="0.3">
      <c r="A253" s="209" t="s">
        <v>355</v>
      </c>
      <c r="B253" s="209" t="s">
        <v>45</v>
      </c>
      <c r="C253" s="209" t="s">
        <v>68</v>
      </c>
      <c r="D253" s="209" t="s">
        <v>314</v>
      </c>
      <c r="E253" s="209" t="s">
        <v>1014</v>
      </c>
      <c r="F253" s="15">
        <v>46233.471770833334</v>
      </c>
      <c r="G253" s="209" t="s">
        <v>413</v>
      </c>
      <c r="H253" s="209">
        <v>3</v>
      </c>
      <c r="I253" s="209" t="s">
        <v>1012</v>
      </c>
      <c r="J253" s="15">
        <v>46233.640972222223</v>
      </c>
      <c r="K253" s="15">
        <v>46237.458333333336</v>
      </c>
      <c r="L253" s="15"/>
      <c r="M253" s="209">
        <v>3</v>
      </c>
      <c r="N253" s="209"/>
      <c r="O253" s="209" t="s">
        <v>204</v>
      </c>
      <c r="P253" s="209" t="s">
        <v>631</v>
      </c>
      <c r="Q253" s="209"/>
      <c r="R253" s="209"/>
      <c r="S253" s="209" t="s">
        <v>363</v>
      </c>
      <c r="T253" s="209" t="s">
        <v>381</v>
      </c>
      <c r="U253" s="209" t="s">
        <v>242</v>
      </c>
      <c r="V253" s="209" t="s">
        <v>355</v>
      </c>
      <c r="W253" s="209" t="s">
        <v>382</v>
      </c>
      <c r="X253" s="209" t="s">
        <v>242</v>
      </c>
      <c r="Y253" s="209"/>
      <c r="Z253" s="209"/>
      <c r="AA253" s="209" t="s">
        <v>67</v>
      </c>
      <c r="AB253" s="209" t="s">
        <v>363</v>
      </c>
      <c r="AC253" s="209">
        <v>2100</v>
      </c>
      <c r="AD253" s="209" t="s">
        <v>220</v>
      </c>
      <c r="AE253" s="209">
        <v>1</v>
      </c>
      <c r="AF253" s="209"/>
    </row>
    <row r="254" spans="1:32" x14ac:dyDescent="0.3">
      <c r="A254" s="209" t="s">
        <v>355</v>
      </c>
      <c r="B254" s="209" t="s">
        <v>282</v>
      </c>
      <c r="C254" s="209" t="s">
        <v>200</v>
      </c>
      <c r="D254" s="209" t="s">
        <v>314</v>
      </c>
      <c r="E254" s="209" t="s">
        <v>970</v>
      </c>
      <c r="F254" s="15">
        <v>46239.427071759259</v>
      </c>
      <c r="G254" s="209" t="s">
        <v>420</v>
      </c>
      <c r="H254" s="209">
        <v>1</v>
      </c>
      <c r="I254" s="209" t="s">
        <v>971</v>
      </c>
      <c r="J254" s="15">
        <v>46240.368750000001</v>
      </c>
      <c r="K254" s="15">
        <v>46246.47152777778</v>
      </c>
      <c r="L254" s="15"/>
      <c r="M254" s="209">
        <v>1</v>
      </c>
      <c r="N254" s="209"/>
      <c r="O254" s="209" t="s">
        <v>204</v>
      </c>
      <c r="P254" s="209" t="s">
        <v>630</v>
      </c>
      <c r="Q254" s="209"/>
      <c r="R254" s="209"/>
      <c r="S254" s="209" t="s">
        <v>363</v>
      </c>
      <c r="T254" s="209" t="s">
        <v>381</v>
      </c>
      <c r="U254" s="209" t="s">
        <v>242</v>
      </c>
      <c r="V254" s="209" t="s">
        <v>7</v>
      </c>
      <c r="W254" s="209" t="s">
        <v>7</v>
      </c>
      <c r="X254" s="209" t="s">
        <v>7</v>
      </c>
      <c r="Y254" s="209"/>
      <c r="Z254" s="209">
        <v>16</v>
      </c>
      <c r="AA254" s="209" t="s">
        <v>122</v>
      </c>
      <c r="AB254" s="209" t="s">
        <v>363</v>
      </c>
      <c r="AC254" s="209">
        <v>2100</v>
      </c>
      <c r="AD254" s="209" t="s">
        <v>235</v>
      </c>
      <c r="AE254" s="209">
        <v>16</v>
      </c>
      <c r="AF254" s="209">
        <v>65.25</v>
      </c>
    </row>
    <row r="255" spans="1:32" x14ac:dyDescent="0.3">
      <c r="A255" s="209" t="s">
        <v>355</v>
      </c>
      <c r="B255" s="209" t="s">
        <v>282</v>
      </c>
      <c r="C255" s="209" t="s">
        <v>200</v>
      </c>
      <c r="D255" s="209" t="s">
        <v>314</v>
      </c>
      <c r="E255" s="209" t="s">
        <v>970</v>
      </c>
      <c r="F255" s="15">
        <v>46239.427071759259</v>
      </c>
      <c r="G255" s="209" t="s">
        <v>420</v>
      </c>
      <c r="H255" s="209">
        <v>9</v>
      </c>
      <c r="I255" s="209" t="s">
        <v>971</v>
      </c>
      <c r="J255" s="15">
        <v>46240.368750000001</v>
      </c>
      <c r="K255" s="15">
        <v>46246.47152777778</v>
      </c>
      <c r="L255" s="15"/>
      <c r="M255" s="209">
        <v>9</v>
      </c>
      <c r="N255" s="209"/>
      <c r="O255" s="209" t="s">
        <v>627</v>
      </c>
      <c r="P255" s="209"/>
      <c r="Q255" s="209"/>
      <c r="R255" s="209"/>
      <c r="S255" s="209" t="s">
        <v>363</v>
      </c>
      <c r="T255" s="209" t="s">
        <v>381</v>
      </c>
      <c r="U255" s="209" t="s">
        <v>242</v>
      </c>
      <c r="V255" s="209" t="s">
        <v>7</v>
      </c>
      <c r="W255" s="209" t="s">
        <v>7</v>
      </c>
      <c r="X255" s="209" t="s">
        <v>7</v>
      </c>
      <c r="Y255" s="209"/>
      <c r="Z255" s="209">
        <v>16</v>
      </c>
      <c r="AA255" s="209" t="s">
        <v>122</v>
      </c>
      <c r="AB255" s="209" t="s">
        <v>363</v>
      </c>
      <c r="AC255" s="209">
        <v>2100</v>
      </c>
      <c r="AD255" s="209" t="s">
        <v>235</v>
      </c>
      <c r="AE255" s="209">
        <v>144</v>
      </c>
      <c r="AF255" s="209"/>
    </row>
    <row r="256" spans="1:32" x14ac:dyDescent="0.3">
      <c r="A256" s="209" t="s">
        <v>355</v>
      </c>
      <c r="B256" s="209" t="s">
        <v>282</v>
      </c>
      <c r="C256" s="209" t="s">
        <v>200</v>
      </c>
      <c r="D256" s="209" t="s">
        <v>314</v>
      </c>
      <c r="E256" s="209" t="s">
        <v>970</v>
      </c>
      <c r="F256" s="15">
        <v>46239.427071759259</v>
      </c>
      <c r="G256" s="209" t="s">
        <v>420</v>
      </c>
      <c r="H256" s="209">
        <v>25</v>
      </c>
      <c r="I256" s="209" t="s">
        <v>971</v>
      </c>
      <c r="J256" s="15">
        <v>46240.368750000001</v>
      </c>
      <c r="K256" s="15">
        <v>46246.47152777778</v>
      </c>
      <c r="L256" s="15"/>
      <c r="M256" s="209">
        <v>25</v>
      </c>
      <c r="N256" s="209"/>
      <c r="O256" s="209" t="s">
        <v>627</v>
      </c>
      <c r="P256" s="209"/>
      <c r="Q256" s="209"/>
      <c r="R256" s="209"/>
      <c r="S256" s="209" t="s">
        <v>363</v>
      </c>
      <c r="T256" s="209" t="s">
        <v>381</v>
      </c>
      <c r="U256" s="209" t="s">
        <v>242</v>
      </c>
      <c r="V256" s="209" t="s">
        <v>7</v>
      </c>
      <c r="W256" s="209" t="s">
        <v>7</v>
      </c>
      <c r="X256" s="209" t="s">
        <v>7</v>
      </c>
      <c r="Y256" s="209"/>
      <c r="Z256" s="209">
        <v>16</v>
      </c>
      <c r="AA256" s="209" t="s">
        <v>122</v>
      </c>
      <c r="AB256" s="209" t="s">
        <v>363</v>
      </c>
      <c r="AC256" s="209">
        <v>2100</v>
      </c>
      <c r="AD256" s="209" t="s">
        <v>235</v>
      </c>
      <c r="AE256" s="209">
        <v>400</v>
      </c>
      <c r="AF256" s="209"/>
    </row>
    <row r="257" spans="1:32" x14ac:dyDescent="0.3">
      <c r="A257" s="209" t="s">
        <v>355</v>
      </c>
      <c r="B257" s="209" t="s">
        <v>282</v>
      </c>
      <c r="C257" s="209" t="s">
        <v>200</v>
      </c>
      <c r="D257" s="209" t="s">
        <v>314</v>
      </c>
      <c r="E257" s="209" t="s">
        <v>970</v>
      </c>
      <c r="F257" s="15">
        <v>46239.427071759259</v>
      </c>
      <c r="G257" s="209" t="s">
        <v>420</v>
      </c>
      <c r="H257" s="209">
        <v>1</v>
      </c>
      <c r="I257" s="209" t="s">
        <v>971</v>
      </c>
      <c r="J257" s="15">
        <v>46240.368750000001</v>
      </c>
      <c r="K257" s="15">
        <v>46246.47152777778</v>
      </c>
      <c r="L257" s="15"/>
      <c r="M257" s="209">
        <v>1</v>
      </c>
      <c r="N257" s="209"/>
      <c r="O257" s="209" t="s">
        <v>627</v>
      </c>
      <c r="P257" s="209"/>
      <c r="Q257" s="209"/>
      <c r="R257" s="209"/>
      <c r="S257" s="209" t="s">
        <v>363</v>
      </c>
      <c r="T257" s="209" t="s">
        <v>381</v>
      </c>
      <c r="U257" s="209" t="s">
        <v>242</v>
      </c>
      <c r="V257" s="209" t="s">
        <v>7</v>
      </c>
      <c r="W257" s="209" t="s">
        <v>7</v>
      </c>
      <c r="X257" s="209" t="s">
        <v>7</v>
      </c>
      <c r="Y257" s="209"/>
      <c r="Z257" s="209">
        <v>16</v>
      </c>
      <c r="AA257" s="209" t="s">
        <v>122</v>
      </c>
      <c r="AB257" s="209" t="s">
        <v>363</v>
      </c>
      <c r="AC257" s="209">
        <v>2100</v>
      </c>
      <c r="AD257" s="209" t="s">
        <v>235</v>
      </c>
      <c r="AE257" s="209">
        <v>16</v>
      </c>
      <c r="AF257" s="209"/>
    </row>
    <row r="258" spans="1:32" x14ac:dyDescent="0.3">
      <c r="A258" s="209" t="s">
        <v>355</v>
      </c>
      <c r="B258" s="209" t="s">
        <v>282</v>
      </c>
      <c r="C258" s="209" t="s">
        <v>200</v>
      </c>
      <c r="D258" s="209" t="s">
        <v>314</v>
      </c>
      <c r="E258" s="209" t="s">
        <v>970</v>
      </c>
      <c r="F258" s="15">
        <v>46239.427071759259</v>
      </c>
      <c r="G258" s="209" t="s">
        <v>420</v>
      </c>
      <c r="H258" s="209">
        <v>2</v>
      </c>
      <c r="I258" s="209" t="s">
        <v>971</v>
      </c>
      <c r="J258" s="15">
        <v>46240.368750000001</v>
      </c>
      <c r="K258" s="15">
        <v>46246.47152777778</v>
      </c>
      <c r="L258" s="15"/>
      <c r="M258" s="209">
        <v>2</v>
      </c>
      <c r="N258" s="209"/>
      <c r="O258" s="209" t="s">
        <v>627</v>
      </c>
      <c r="P258" s="209"/>
      <c r="Q258" s="209"/>
      <c r="R258" s="209"/>
      <c r="S258" s="209" t="s">
        <v>363</v>
      </c>
      <c r="T258" s="209" t="s">
        <v>381</v>
      </c>
      <c r="U258" s="209" t="s">
        <v>242</v>
      </c>
      <c r="V258" s="209" t="s">
        <v>7</v>
      </c>
      <c r="W258" s="209" t="s">
        <v>7</v>
      </c>
      <c r="X258" s="209" t="s">
        <v>7</v>
      </c>
      <c r="Y258" s="209"/>
      <c r="Z258" s="209">
        <v>16</v>
      </c>
      <c r="AA258" s="209" t="s">
        <v>122</v>
      </c>
      <c r="AB258" s="209" t="s">
        <v>363</v>
      </c>
      <c r="AC258" s="209">
        <v>2100</v>
      </c>
      <c r="AD258" s="209" t="s">
        <v>235</v>
      </c>
      <c r="AE258" s="209">
        <v>32</v>
      </c>
      <c r="AF258" s="209"/>
    </row>
    <row r="259" spans="1:32" x14ac:dyDescent="0.3">
      <c r="A259" s="209" t="s">
        <v>355</v>
      </c>
      <c r="B259" s="209" t="s">
        <v>63</v>
      </c>
      <c r="C259" s="209" t="s">
        <v>95</v>
      </c>
      <c r="D259" s="209" t="s">
        <v>314</v>
      </c>
      <c r="E259" s="209" t="s">
        <v>970</v>
      </c>
      <c r="F259" s="15">
        <v>46239.427071759259</v>
      </c>
      <c r="G259" s="209" t="s">
        <v>420</v>
      </c>
      <c r="H259" s="209">
        <v>9</v>
      </c>
      <c r="I259" s="209" t="s">
        <v>971</v>
      </c>
      <c r="J259" s="15">
        <v>46240.368750000001</v>
      </c>
      <c r="K259" s="15">
        <v>46246.47152777778</v>
      </c>
      <c r="L259" s="15"/>
      <c r="M259" s="209">
        <v>9</v>
      </c>
      <c r="N259" s="209"/>
      <c r="O259" s="209" t="s">
        <v>204</v>
      </c>
      <c r="P259" s="209" t="s">
        <v>631</v>
      </c>
      <c r="Q259" s="209"/>
      <c r="R259" s="209"/>
      <c r="S259" s="209" t="s">
        <v>363</v>
      </c>
      <c r="T259" s="209" t="s">
        <v>381</v>
      </c>
      <c r="U259" s="209" t="s">
        <v>242</v>
      </c>
      <c r="V259" s="209" t="s">
        <v>7</v>
      </c>
      <c r="W259" s="209" t="s">
        <v>7</v>
      </c>
      <c r="X259" s="209" t="s">
        <v>7</v>
      </c>
      <c r="Y259" s="209"/>
      <c r="Z259" s="209"/>
      <c r="AA259" s="209" t="s">
        <v>96</v>
      </c>
      <c r="AB259" s="209" t="s">
        <v>363</v>
      </c>
      <c r="AC259" s="209">
        <v>2100</v>
      </c>
      <c r="AD259" s="209" t="s">
        <v>228</v>
      </c>
      <c r="AE259" s="209">
        <v>9</v>
      </c>
      <c r="AF259" s="209"/>
    </row>
    <row r="260" spans="1:32" x14ac:dyDescent="0.3">
      <c r="A260" s="209" t="s">
        <v>355</v>
      </c>
      <c r="B260" s="209" t="s">
        <v>63</v>
      </c>
      <c r="C260" s="209" t="s">
        <v>95</v>
      </c>
      <c r="D260" s="209" t="s">
        <v>314</v>
      </c>
      <c r="E260" s="209" t="s">
        <v>970</v>
      </c>
      <c r="F260" s="15">
        <v>46239.427071759259</v>
      </c>
      <c r="G260" s="209" t="s">
        <v>420</v>
      </c>
      <c r="H260" s="209">
        <v>25</v>
      </c>
      <c r="I260" s="209" t="s">
        <v>971</v>
      </c>
      <c r="J260" s="15">
        <v>46240.368750000001</v>
      </c>
      <c r="K260" s="15">
        <v>46246.47152777778</v>
      </c>
      <c r="L260" s="15"/>
      <c r="M260" s="209">
        <v>25</v>
      </c>
      <c r="N260" s="209"/>
      <c r="O260" s="209" t="s">
        <v>627</v>
      </c>
      <c r="P260" s="209"/>
      <c r="Q260" s="209"/>
      <c r="R260" s="209"/>
      <c r="S260" s="209" t="s">
        <v>363</v>
      </c>
      <c r="T260" s="209" t="s">
        <v>381</v>
      </c>
      <c r="U260" s="209" t="s">
        <v>242</v>
      </c>
      <c r="V260" s="209" t="s">
        <v>7</v>
      </c>
      <c r="W260" s="209" t="s">
        <v>7</v>
      </c>
      <c r="X260" s="209" t="s">
        <v>7</v>
      </c>
      <c r="Y260" s="209"/>
      <c r="Z260" s="209"/>
      <c r="AA260" s="209" t="s">
        <v>96</v>
      </c>
      <c r="AB260" s="209" t="s">
        <v>363</v>
      </c>
      <c r="AC260" s="209">
        <v>2100</v>
      </c>
      <c r="AD260" s="209" t="s">
        <v>228</v>
      </c>
      <c r="AE260" s="209">
        <v>25</v>
      </c>
      <c r="AF260" s="209"/>
    </row>
    <row r="261" spans="1:32" x14ac:dyDescent="0.3">
      <c r="A261" s="209" t="s">
        <v>355</v>
      </c>
      <c r="B261" s="209" t="s">
        <v>63</v>
      </c>
      <c r="C261" s="209" t="s">
        <v>95</v>
      </c>
      <c r="D261" s="209" t="s">
        <v>314</v>
      </c>
      <c r="E261" s="209" t="s">
        <v>970</v>
      </c>
      <c r="F261" s="15">
        <v>46239.427071759259</v>
      </c>
      <c r="G261" s="209" t="s">
        <v>420</v>
      </c>
      <c r="H261" s="209">
        <v>1</v>
      </c>
      <c r="I261" s="209" t="s">
        <v>971</v>
      </c>
      <c r="J261" s="15">
        <v>46240.368750000001</v>
      </c>
      <c r="K261" s="15">
        <v>46246.47152777778</v>
      </c>
      <c r="L261" s="15"/>
      <c r="M261" s="209">
        <v>1</v>
      </c>
      <c r="N261" s="209"/>
      <c r="O261" s="209" t="s">
        <v>627</v>
      </c>
      <c r="P261" s="209"/>
      <c r="Q261" s="209"/>
      <c r="R261" s="209"/>
      <c r="S261" s="209" t="s">
        <v>363</v>
      </c>
      <c r="T261" s="209" t="s">
        <v>381</v>
      </c>
      <c r="U261" s="209" t="s">
        <v>242</v>
      </c>
      <c r="V261" s="209" t="s">
        <v>7</v>
      </c>
      <c r="W261" s="209" t="s">
        <v>7</v>
      </c>
      <c r="X261" s="209" t="s">
        <v>7</v>
      </c>
      <c r="Y261" s="209"/>
      <c r="Z261" s="209"/>
      <c r="AA261" s="209" t="s">
        <v>96</v>
      </c>
      <c r="AB261" s="209" t="s">
        <v>363</v>
      </c>
      <c r="AC261" s="209">
        <v>2100</v>
      </c>
      <c r="AD261" s="209" t="s">
        <v>228</v>
      </c>
      <c r="AE261" s="209">
        <v>1</v>
      </c>
      <c r="AF261" s="209"/>
    </row>
    <row r="262" spans="1:32" x14ac:dyDescent="0.3">
      <c r="A262" s="209" t="s">
        <v>355</v>
      </c>
      <c r="B262" s="209" t="s">
        <v>63</v>
      </c>
      <c r="C262" s="209" t="s">
        <v>95</v>
      </c>
      <c r="D262" s="209" t="s">
        <v>314</v>
      </c>
      <c r="E262" s="209" t="s">
        <v>970</v>
      </c>
      <c r="F262" s="15">
        <v>46239.427071759259</v>
      </c>
      <c r="G262" s="209" t="s">
        <v>420</v>
      </c>
      <c r="H262" s="209">
        <v>2</v>
      </c>
      <c r="I262" s="209" t="s">
        <v>971</v>
      </c>
      <c r="J262" s="15">
        <v>46240.368750000001</v>
      </c>
      <c r="K262" s="15">
        <v>46246.47152777778</v>
      </c>
      <c r="L262" s="15"/>
      <c r="M262" s="209">
        <v>2</v>
      </c>
      <c r="N262" s="209"/>
      <c r="O262" s="209" t="s">
        <v>627</v>
      </c>
      <c r="P262" s="209"/>
      <c r="Q262" s="209"/>
      <c r="R262" s="209"/>
      <c r="S262" s="209" t="s">
        <v>363</v>
      </c>
      <c r="T262" s="209" t="s">
        <v>381</v>
      </c>
      <c r="U262" s="209" t="s">
        <v>242</v>
      </c>
      <c r="V262" s="209" t="s">
        <v>7</v>
      </c>
      <c r="W262" s="209" t="s">
        <v>7</v>
      </c>
      <c r="X262" s="209" t="s">
        <v>7</v>
      </c>
      <c r="Y262" s="209"/>
      <c r="Z262" s="209"/>
      <c r="AA262" s="209" t="s">
        <v>96</v>
      </c>
      <c r="AB262" s="209" t="s">
        <v>363</v>
      </c>
      <c r="AC262" s="209">
        <v>2100</v>
      </c>
      <c r="AD262" s="209" t="s">
        <v>228</v>
      </c>
      <c r="AE262" s="209">
        <v>2</v>
      </c>
      <c r="AF262" s="209"/>
    </row>
    <row r="263" spans="1:32" x14ac:dyDescent="0.3">
      <c r="A263" s="209" t="s">
        <v>355</v>
      </c>
      <c r="B263" s="209" t="s">
        <v>63</v>
      </c>
      <c r="C263" s="209" t="s">
        <v>95</v>
      </c>
      <c r="D263" s="209" t="s">
        <v>314</v>
      </c>
      <c r="E263" s="209" t="s">
        <v>970</v>
      </c>
      <c r="F263" s="15">
        <v>46239.427071759259</v>
      </c>
      <c r="G263" s="209" t="s">
        <v>420</v>
      </c>
      <c r="H263" s="209">
        <v>1</v>
      </c>
      <c r="I263" s="209" t="s">
        <v>971</v>
      </c>
      <c r="J263" s="15">
        <v>46240.368750000001</v>
      </c>
      <c r="K263" s="15">
        <v>46246.47152777778</v>
      </c>
      <c r="L263" s="15"/>
      <c r="M263" s="209">
        <v>1</v>
      </c>
      <c r="N263" s="209"/>
      <c r="O263" s="209" t="s">
        <v>627</v>
      </c>
      <c r="P263" s="209"/>
      <c r="Q263" s="209"/>
      <c r="R263" s="209"/>
      <c r="S263" s="209" t="s">
        <v>363</v>
      </c>
      <c r="T263" s="209" t="s">
        <v>381</v>
      </c>
      <c r="U263" s="209" t="s">
        <v>242</v>
      </c>
      <c r="V263" s="209" t="s">
        <v>7</v>
      </c>
      <c r="W263" s="209" t="s">
        <v>7</v>
      </c>
      <c r="X263" s="209" t="s">
        <v>7</v>
      </c>
      <c r="Y263" s="209"/>
      <c r="Z263" s="209"/>
      <c r="AA263" s="209" t="s">
        <v>96</v>
      </c>
      <c r="AB263" s="209" t="s">
        <v>363</v>
      </c>
      <c r="AC263" s="209">
        <v>2100</v>
      </c>
      <c r="AD263" s="209" t="s">
        <v>228</v>
      </c>
      <c r="AE263" s="209">
        <v>1</v>
      </c>
      <c r="AF263" s="209"/>
    </row>
    <row r="264" spans="1:32" x14ac:dyDescent="0.3">
      <c r="A264" s="209" t="s">
        <v>355</v>
      </c>
      <c r="B264" s="209" t="s">
        <v>57</v>
      </c>
      <c r="C264" s="209" t="s">
        <v>117</v>
      </c>
      <c r="D264" s="209" t="s">
        <v>314</v>
      </c>
      <c r="E264" s="209" t="s">
        <v>970</v>
      </c>
      <c r="F264" s="15">
        <v>46239.427071759259</v>
      </c>
      <c r="G264" s="209" t="s">
        <v>420</v>
      </c>
      <c r="H264" s="209">
        <v>9</v>
      </c>
      <c r="I264" s="209" t="s">
        <v>971</v>
      </c>
      <c r="J264" s="15">
        <v>46240.368750000001</v>
      </c>
      <c r="K264" s="15">
        <v>46246.47152777778</v>
      </c>
      <c r="L264" s="15"/>
      <c r="M264" s="209">
        <v>9</v>
      </c>
      <c r="N264" s="209"/>
      <c r="O264" s="209" t="s">
        <v>204</v>
      </c>
      <c r="P264" s="209" t="s">
        <v>631</v>
      </c>
      <c r="Q264" s="209"/>
      <c r="R264" s="209"/>
      <c r="S264" s="209" t="s">
        <v>363</v>
      </c>
      <c r="T264" s="209" t="s">
        <v>381</v>
      </c>
      <c r="U264" s="209" t="s">
        <v>242</v>
      </c>
      <c r="V264" s="209" t="s">
        <v>7</v>
      </c>
      <c r="W264" s="209" t="s">
        <v>7</v>
      </c>
      <c r="X264" s="209" t="s">
        <v>7</v>
      </c>
      <c r="Y264" s="209"/>
      <c r="Z264" s="209"/>
      <c r="AA264" s="209" t="s">
        <v>127</v>
      </c>
      <c r="AB264" s="209" t="s">
        <v>363</v>
      </c>
      <c r="AC264" s="209">
        <v>2100</v>
      </c>
      <c r="AD264" s="209" t="s">
        <v>236</v>
      </c>
      <c r="AE264" s="209">
        <v>1</v>
      </c>
      <c r="AF264" s="209"/>
    </row>
    <row r="265" spans="1:32" x14ac:dyDescent="0.3">
      <c r="A265" s="209" t="s">
        <v>355</v>
      </c>
      <c r="B265" s="209" t="s">
        <v>57</v>
      </c>
      <c r="C265" s="209" t="s">
        <v>117</v>
      </c>
      <c r="D265" s="209" t="s">
        <v>314</v>
      </c>
      <c r="E265" s="209" t="s">
        <v>970</v>
      </c>
      <c r="F265" s="15">
        <v>46239.427071759259</v>
      </c>
      <c r="G265" s="209" t="s">
        <v>420</v>
      </c>
      <c r="H265" s="209">
        <v>25</v>
      </c>
      <c r="I265" s="209" t="s">
        <v>971</v>
      </c>
      <c r="J265" s="15">
        <v>46240.368750000001</v>
      </c>
      <c r="K265" s="15">
        <v>46246.47152777778</v>
      </c>
      <c r="L265" s="15"/>
      <c r="M265" s="209">
        <v>25</v>
      </c>
      <c r="N265" s="209"/>
      <c r="O265" s="209" t="s">
        <v>627</v>
      </c>
      <c r="P265" s="209"/>
      <c r="Q265" s="209"/>
      <c r="R265" s="209"/>
      <c r="S265" s="209" t="s">
        <v>363</v>
      </c>
      <c r="T265" s="209" t="s">
        <v>381</v>
      </c>
      <c r="U265" s="209" t="s">
        <v>242</v>
      </c>
      <c r="V265" s="209" t="s">
        <v>7</v>
      </c>
      <c r="W265" s="209" t="s">
        <v>7</v>
      </c>
      <c r="X265" s="209" t="s">
        <v>7</v>
      </c>
      <c r="Y265" s="209"/>
      <c r="Z265" s="209"/>
      <c r="AA265" s="209" t="s">
        <v>127</v>
      </c>
      <c r="AB265" s="209" t="s">
        <v>363</v>
      </c>
      <c r="AC265" s="209">
        <v>2100</v>
      </c>
      <c r="AD265" s="209" t="s">
        <v>236</v>
      </c>
      <c r="AE265" s="209">
        <v>2.5</v>
      </c>
      <c r="AF265" s="209"/>
    </row>
    <row r="266" spans="1:32" x14ac:dyDescent="0.3">
      <c r="A266" s="209" t="s">
        <v>355</v>
      </c>
      <c r="B266" s="209" t="s">
        <v>57</v>
      </c>
      <c r="C266" s="209" t="s">
        <v>117</v>
      </c>
      <c r="D266" s="209" t="s">
        <v>314</v>
      </c>
      <c r="E266" s="209" t="s">
        <v>970</v>
      </c>
      <c r="F266" s="15">
        <v>46239.427071759259</v>
      </c>
      <c r="G266" s="209" t="s">
        <v>420</v>
      </c>
      <c r="H266" s="209">
        <v>1</v>
      </c>
      <c r="I266" s="209" t="s">
        <v>971</v>
      </c>
      <c r="J266" s="15">
        <v>46240.368750000001</v>
      </c>
      <c r="K266" s="15">
        <v>46246.47152777778</v>
      </c>
      <c r="L266" s="15"/>
      <c r="M266" s="209">
        <v>1</v>
      </c>
      <c r="N266" s="209"/>
      <c r="O266" s="209" t="s">
        <v>627</v>
      </c>
      <c r="P266" s="209"/>
      <c r="Q266" s="209"/>
      <c r="R266" s="209"/>
      <c r="S266" s="209" t="s">
        <v>363</v>
      </c>
      <c r="T266" s="209" t="s">
        <v>381</v>
      </c>
      <c r="U266" s="209" t="s">
        <v>242</v>
      </c>
      <c r="V266" s="209" t="s">
        <v>7</v>
      </c>
      <c r="W266" s="209" t="s">
        <v>7</v>
      </c>
      <c r="X266" s="209" t="s">
        <v>7</v>
      </c>
      <c r="Y266" s="209"/>
      <c r="Z266" s="209"/>
      <c r="AA266" s="209" t="s">
        <v>127</v>
      </c>
      <c r="AB266" s="209" t="s">
        <v>363</v>
      </c>
      <c r="AC266" s="209">
        <v>2100</v>
      </c>
      <c r="AD266" s="209" t="s">
        <v>236</v>
      </c>
      <c r="AE266" s="209">
        <v>1</v>
      </c>
      <c r="AF266" s="209"/>
    </row>
    <row r="267" spans="1:32" x14ac:dyDescent="0.3">
      <c r="A267" s="209" t="s">
        <v>355</v>
      </c>
      <c r="B267" s="209" t="s">
        <v>57</v>
      </c>
      <c r="C267" s="209" t="s">
        <v>117</v>
      </c>
      <c r="D267" s="209" t="s">
        <v>314</v>
      </c>
      <c r="E267" s="209" t="s">
        <v>970</v>
      </c>
      <c r="F267" s="15">
        <v>46239.427071759259</v>
      </c>
      <c r="G267" s="209" t="s">
        <v>420</v>
      </c>
      <c r="H267" s="209">
        <v>1</v>
      </c>
      <c r="I267" s="209" t="s">
        <v>971</v>
      </c>
      <c r="J267" s="15">
        <v>46240.368750000001</v>
      </c>
      <c r="K267" s="15">
        <v>46246.47152777778</v>
      </c>
      <c r="L267" s="15"/>
      <c r="M267" s="209">
        <v>1</v>
      </c>
      <c r="N267" s="209"/>
      <c r="O267" s="209" t="s">
        <v>627</v>
      </c>
      <c r="P267" s="209"/>
      <c r="Q267" s="209"/>
      <c r="R267" s="209"/>
      <c r="S267" s="209" t="s">
        <v>363</v>
      </c>
      <c r="T267" s="209" t="s">
        <v>381</v>
      </c>
      <c r="U267" s="209" t="s">
        <v>242</v>
      </c>
      <c r="V267" s="209" t="s">
        <v>7</v>
      </c>
      <c r="W267" s="209" t="s">
        <v>7</v>
      </c>
      <c r="X267" s="209" t="s">
        <v>7</v>
      </c>
      <c r="Y267" s="209"/>
      <c r="Z267" s="209"/>
      <c r="AA267" s="209" t="s">
        <v>127</v>
      </c>
      <c r="AB267" s="209" t="s">
        <v>363</v>
      </c>
      <c r="AC267" s="209">
        <v>2100</v>
      </c>
      <c r="AD267" s="209" t="s">
        <v>236</v>
      </c>
      <c r="AE267" s="209">
        <v>1</v>
      </c>
      <c r="AF267" s="209"/>
    </row>
    <row r="268" spans="1:32" x14ac:dyDescent="0.3">
      <c r="A268" s="209" t="s">
        <v>355</v>
      </c>
      <c r="B268" s="209" t="s">
        <v>57</v>
      </c>
      <c r="C268" s="209" t="s">
        <v>117</v>
      </c>
      <c r="D268" s="209" t="s">
        <v>314</v>
      </c>
      <c r="E268" s="209" t="s">
        <v>970</v>
      </c>
      <c r="F268" s="15">
        <v>46239.427071759259</v>
      </c>
      <c r="G268" s="209" t="s">
        <v>420</v>
      </c>
      <c r="H268" s="209">
        <v>2</v>
      </c>
      <c r="I268" s="209" t="s">
        <v>971</v>
      </c>
      <c r="J268" s="15">
        <v>46240.368750000001</v>
      </c>
      <c r="K268" s="15">
        <v>46246.47152777778</v>
      </c>
      <c r="L268" s="15"/>
      <c r="M268" s="209">
        <v>2</v>
      </c>
      <c r="N268" s="209"/>
      <c r="O268" s="209" t="s">
        <v>627</v>
      </c>
      <c r="P268" s="209"/>
      <c r="Q268" s="209"/>
      <c r="R268" s="209"/>
      <c r="S268" s="209" t="s">
        <v>363</v>
      </c>
      <c r="T268" s="209" t="s">
        <v>381</v>
      </c>
      <c r="U268" s="209" t="s">
        <v>242</v>
      </c>
      <c r="V268" s="209" t="s">
        <v>7</v>
      </c>
      <c r="W268" s="209" t="s">
        <v>7</v>
      </c>
      <c r="X268" s="209" t="s">
        <v>7</v>
      </c>
      <c r="Y268" s="209"/>
      <c r="Z268" s="209"/>
      <c r="AA268" s="209" t="s">
        <v>127</v>
      </c>
      <c r="AB268" s="209" t="s">
        <v>363</v>
      </c>
      <c r="AC268" s="209">
        <v>2100</v>
      </c>
      <c r="AD268" s="209" t="s">
        <v>236</v>
      </c>
      <c r="AE268" s="209">
        <v>1</v>
      </c>
      <c r="AF268" s="209"/>
    </row>
    <row r="269" spans="1:32" x14ac:dyDescent="0.3">
      <c r="A269" s="209" t="s">
        <v>355</v>
      </c>
      <c r="B269" s="209" t="s">
        <v>45</v>
      </c>
      <c r="C269" s="209" t="s">
        <v>68</v>
      </c>
      <c r="D269" s="209" t="s">
        <v>314</v>
      </c>
      <c r="E269" s="209" t="s">
        <v>1019</v>
      </c>
      <c r="F269" s="15">
        <v>46244.473298611112</v>
      </c>
      <c r="G269" s="209" t="s">
        <v>413</v>
      </c>
      <c r="H269" s="209">
        <v>2</v>
      </c>
      <c r="I269" s="209" t="s">
        <v>1020</v>
      </c>
      <c r="J269" s="15">
        <v>46245.607638888891</v>
      </c>
      <c r="K269" s="15">
        <v>46246.458333333336</v>
      </c>
      <c r="L269" s="15"/>
      <c r="M269" s="209">
        <v>2</v>
      </c>
      <c r="N269" s="209"/>
      <c r="O269" s="209" t="s">
        <v>204</v>
      </c>
      <c r="P269" s="209" t="s">
        <v>631</v>
      </c>
      <c r="Q269" s="209"/>
      <c r="R269" s="209"/>
      <c r="S269" s="209" t="s">
        <v>363</v>
      </c>
      <c r="T269" s="209" t="s">
        <v>381</v>
      </c>
      <c r="U269" s="209" t="s">
        <v>242</v>
      </c>
      <c r="V269" s="209" t="s">
        <v>355</v>
      </c>
      <c r="W269" s="209" t="s">
        <v>382</v>
      </c>
      <c r="X269" s="209" t="s">
        <v>242</v>
      </c>
      <c r="Y269" s="209">
        <v>103</v>
      </c>
      <c r="Z269" s="209"/>
      <c r="AA269" s="209" t="s">
        <v>67</v>
      </c>
      <c r="AB269" s="209" t="s">
        <v>363</v>
      </c>
      <c r="AC269" s="209">
        <v>2100</v>
      </c>
      <c r="AD269" s="209" t="s">
        <v>220</v>
      </c>
      <c r="AE269" s="209">
        <v>1</v>
      </c>
      <c r="AF269" s="209">
        <v>1</v>
      </c>
    </row>
    <row r="270" spans="1:32" x14ac:dyDescent="0.3">
      <c r="A270" s="209" t="s">
        <v>355</v>
      </c>
      <c r="B270" s="209" t="s">
        <v>45</v>
      </c>
      <c r="C270" s="209" t="s">
        <v>68</v>
      </c>
      <c r="D270" s="209" t="s">
        <v>314</v>
      </c>
      <c r="E270" s="209" t="s">
        <v>1027</v>
      </c>
      <c r="F270" s="15">
        <v>46246.66033564815</v>
      </c>
      <c r="G270" s="209" t="s">
        <v>413</v>
      </c>
      <c r="H270" s="209">
        <v>3</v>
      </c>
      <c r="I270" s="209" t="s">
        <v>1026</v>
      </c>
      <c r="J270" s="15">
        <v>46246.69027777778</v>
      </c>
      <c r="K270" s="15">
        <v>46252.458333333336</v>
      </c>
      <c r="L270" s="15"/>
      <c r="M270" s="209">
        <v>3</v>
      </c>
      <c r="N270" s="209"/>
      <c r="O270" s="209" t="s">
        <v>204</v>
      </c>
      <c r="P270" s="209" t="s">
        <v>630</v>
      </c>
      <c r="Q270" s="209"/>
      <c r="R270" s="209"/>
      <c r="S270" s="209" t="s">
        <v>363</v>
      </c>
      <c r="T270" s="209" t="s">
        <v>381</v>
      </c>
      <c r="U270" s="209" t="s">
        <v>242</v>
      </c>
      <c r="V270" s="209" t="s">
        <v>355</v>
      </c>
      <c r="W270" s="209" t="s">
        <v>382</v>
      </c>
      <c r="X270" s="209" t="s">
        <v>242</v>
      </c>
      <c r="Y270" s="209">
        <v>103</v>
      </c>
      <c r="Z270" s="209"/>
      <c r="AA270" s="209" t="s">
        <v>67</v>
      </c>
      <c r="AB270" s="209" t="s">
        <v>363</v>
      </c>
      <c r="AC270" s="209">
        <v>2100</v>
      </c>
      <c r="AD270" s="209" t="s">
        <v>220</v>
      </c>
      <c r="AE270" s="209">
        <v>1</v>
      </c>
      <c r="AF270" s="209">
        <v>1</v>
      </c>
    </row>
    <row r="271" spans="1:32" x14ac:dyDescent="0.3">
      <c r="A271" s="209" t="s">
        <v>355</v>
      </c>
      <c r="B271" s="209" t="s">
        <v>45</v>
      </c>
      <c r="C271" s="209" t="s">
        <v>68</v>
      </c>
      <c r="D271" s="209" t="s">
        <v>314</v>
      </c>
      <c r="E271" s="209" t="s">
        <v>1028</v>
      </c>
      <c r="F271" s="15">
        <v>46246.659872685188</v>
      </c>
      <c r="G271" s="209" t="s">
        <v>1029</v>
      </c>
      <c r="H271" s="209">
        <v>3</v>
      </c>
      <c r="I271" s="209" t="s">
        <v>1026</v>
      </c>
      <c r="J271" s="15">
        <v>46246.69027777778</v>
      </c>
      <c r="K271" s="15">
        <v>46252.458333333336</v>
      </c>
      <c r="L271" s="15"/>
      <c r="M271" s="209">
        <v>3</v>
      </c>
      <c r="N271" s="209"/>
      <c r="O271" s="209" t="s">
        <v>204</v>
      </c>
      <c r="P271" s="209" t="s">
        <v>630</v>
      </c>
      <c r="Q271" s="209"/>
      <c r="R271" s="209"/>
      <c r="S271" s="209" t="s">
        <v>363</v>
      </c>
      <c r="T271" s="209" t="s">
        <v>381</v>
      </c>
      <c r="U271" s="209" t="s">
        <v>242</v>
      </c>
      <c r="V271" s="209" t="s">
        <v>355</v>
      </c>
      <c r="W271" s="209" t="s">
        <v>382</v>
      </c>
      <c r="X271" s="209" t="s">
        <v>242</v>
      </c>
      <c r="Y271" s="209"/>
      <c r="Z271" s="209"/>
      <c r="AA271" s="209" t="s">
        <v>67</v>
      </c>
      <c r="AB271" s="209" t="s">
        <v>363</v>
      </c>
      <c r="AC271" s="209">
        <v>2100</v>
      </c>
      <c r="AD271" s="209" t="s">
        <v>220</v>
      </c>
      <c r="AE271" s="209">
        <v>1</v>
      </c>
      <c r="AF271" s="209"/>
    </row>
    <row r="272" spans="1:32" x14ac:dyDescent="0.3">
      <c r="A272" s="209" t="s">
        <v>355</v>
      </c>
      <c r="B272" s="209" t="s">
        <v>45</v>
      </c>
      <c r="C272" s="209" t="s">
        <v>68</v>
      </c>
      <c r="D272" s="209" t="s">
        <v>314</v>
      </c>
      <c r="E272" s="209" t="s">
        <v>1021</v>
      </c>
      <c r="F272" s="15">
        <v>46245.574305555558</v>
      </c>
      <c r="G272" s="209" t="s">
        <v>413</v>
      </c>
      <c r="H272" s="209">
        <v>3</v>
      </c>
      <c r="I272" s="209" t="s">
        <v>1022</v>
      </c>
      <c r="J272" s="15">
        <v>46245.65902777778</v>
      </c>
      <c r="K272" s="15">
        <v>46246.458333333336</v>
      </c>
      <c r="L272" s="15"/>
      <c r="M272" s="209">
        <v>3</v>
      </c>
      <c r="N272" s="209"/>
      <c r="O272" s="209" t="s">
        <v>204</v>
      </c>
      <c r="P272" s="209" t="s">
        <v>631</v>
      </c>
      <c r="Q272" s="209"/>
      <c r="R272" s="209"/>
      <c r="S272" s="209" t="s">
        <v>363</v>
      </c>
      <c r="T272" s="209" t="s">
        <v>381</v>
      </c>
      <c r="U272" s="209" t="s">
        <v>242</v>
      </c>
      <c r="V272" s="209" t="s">
        <v>355</v>
      </c>
      <c r="W272" s="209" t="s">
        <v>382</v>
      </c>
      <c r="X272" s="209" t="s">
        <v>242</v>
      </c>
      <c r="Y272" s="209"/>
      <c r="Z272" s="209"/>
      <c r="AA272" s="209" t="s">
        <v>67</v>
      </c>
      <c r="AB272" s="209" t="s">
        <v>363</v>
      </c>
      <c r="AC272" s="209">
        <v>2100</v>
      </c>
      <c r="AD272" s="209" t="s">
        <v>220</v>
      </c>
      <c r="AE272" s="209">
        <v>1</v>
      </c>
      <c r="AF272" s="209"/>
    </row>
    <row r="273" spans="1:32" x14ac:dyDescent="0.3">
      <c r="A273" s="209" t="s">
        <v>355</v>
      </c>
      <c r="B273" s="209" t="s">
        <v>45</v>
      </c>
      <c r="C273" s="209" t="s">
        <v>68</v>
      </c>
      <c r="D273" s="209" t="s">
        <v>314</v>
      </c>
      <c r="E273" s="209" t="s">
        <v>1023</v>
      </c>
      <c r="F273" s="15">
        <v>46244.657546296294</v>
      </c>
      <c r="G273" s="209" t="s">
        <v>413</v>
      </c>
      <c r="H273" s="209">
        <v>5</v>
      </c>
      <c r="I273" s="209" t="s">
        <v>1024</v>
      </c>
      <c r="J273" s="15">
        <v>46245.393750000003</v>
      </c>
      <c r="K273" s="15">
        <v>46246.458333333336</v>
      </c>
      <c r="L273" s="15"/>
      <c r="M273" s="209">
        <v>5</v>
      </c>
      <c r="N273" s="209"/>
      <c r="O273" s="209" t="s">
        <v>204</v>
      </c>
      <c r="P273" s="209" t="s">
        <v>631</v>
      </c>
      <c r="Q273" s="209"/>
      <c r="R273" s="209"/>
      <c r="S273" s="209" t="s">
        <v>363</v>
      </c>
      <c r="T273" s="209" t="s">
        <v>381</v>
      </c>
      <c r="U273" s="209" t="s">
        <v>242</v>
      </c>
      <c r="V273" s="209" t="s">
        <v>355</v>
      </c>
      <c r="W273" s="209" t="s">
        <v>382</v>
      </c>
      <c r="X273" s="209" t="s">
        <v>242</v>
      </c>
      <c r="Y273" s="209"/>
      <c r="Z273" s="209"/>
      <c r="AA273" s="209" t="s">
        <v>67</v>
      </c>
      <c r="AB273" s="209" t="s">
        <v>363</v>
      </c>
      <c r="AC273" s="209">
        <v>2100</v>
      </c>
      <c r="AD273" s="209" t="s">
        <v>220</v>
      </c>
      <c r="AE273" s="209">
        <v>1</v>
      </c>
      <c r="AF273" s="209"/>
    </row>
    <row r="274" spans="1:32" x14ac:dyDescent="0.3">
      <c r="A274" s="209" t="s">
        <v>355</v>
      </c>
      <c r="B274" s="209" t="s">
        <v>45</v>
      </c>
      <c r="C274" s="209" t="s">
        <v>68</v>
      </c>
      <c r="D274" s="209" t="s">
        <v>314</v>
      </c>
      <c r="E274" s="209" t="s">
        <v>1031</v>
      </c>
      <c r="F274" s="15">
        <v>46244.47451388889</v>
      </c>
      <c r="G274" s="209" t="s">
        <v>413</v>
      </c>
      <c r="H274" s="209">
        <v>3</v>
      </c>
      <c r="I274" s="209" t="s">
        <v>1032</v>
      </c>
      <c r="J274" s="15">
        <v>46244.695833333331</v>
      </c>
      <c r="K274" s="15">
        <v>46246.458333333336</v>
      </c>
      <c r="L274" s="15"/>
      <c r="M274" s="209">
        <v>3</v>
      </c>
      <c r="N274" s="209"/>
      <c r="O274" s="209" t="s">
        <v>204</v>
      </c>
      <c r="P274" s="209" t="s">
        <v>631</v>
      </c>
      <c r="Q274" s="209"/>
      <c r="R274" s="209"/>
      <c r="S274" s="209" t="s">
        <v>363</v>
      </c>
      <c r="T274" s="209" t="s">
        <v>381</v>
      </c>
      <c r="U274" s="209" t="s">
        <v>242</v>
      </c>
      <c r="V274" s="209" t="s">
        <v>355</v>
      </c>
      <c r="W274" s="209" t="s">
        <v>382</v>
      </c>
      <c r="X274" s="209" t="s">
        <v>242</v>
      </c>
      <c r="Y274" s="209">
        <v>103</v>
      </c>
      <c r="Z274" s="209"/>
      <c r="AA274" s="209" t="s">
        <v>67</v>
      </c>
      <c r="AB274" s="209" t="s">
        <v>363</v>
      </c>
      <c r="AC274" s="209">
        <v>2100</v>
      </c>
      <c r="AD274" s="209" t="s">
        <v>220</v>
      </c>
      <c r="AE274" s="209">
        <v>1</v>
      </c>
      <c r="AF274" s="209"/>
    </row>
    <row r="275" spans="1:32" x14ac:dyDescent="0.3">
      <c r="A275" s="209" t="s">
        <v>355</v>
      </c>
      <c r="B275" s="209" t="s">
        <v>45</v>
      </c>
      <c r="C275" s="209" t="s">
        <v>68</v>
      </c>
      <c r="D275" s="209" t="s">
        <v>314</v>
      </c>
      <c r="E275" s="209" t="s">
        <v>1025</v>
      </c>
      <c r="F275" s="15">
        <v>46246.658784722225</v>
      </c>
      <c r="G275" s="209" t="s">
        <v>413</v>
      </c>
      <c r="H275" s="209">
        <v>1</v>
      </c>
      <c r="I275" s="209" t="s">
        <v>1026</v>
      </c>
      <c r="J275" s="15">
        <v>46246.69027777778</v>
      </c>
      <c r="K275" s="15">
        <v>46252.458333333336</v>
      </c>
      <c r="L275" s="15"/>
      <c r="M275" s="209">
        <v>1</v>
      </c>
      <c r="N275" s="209"/>
      <c r="O275" s="209" t="s">
        <v>204</v>
      </c>
      <c r="P275" s="209" t="s">
        <v>630</v>
      </c>
      <c r="Q275" s="209"/>
      <c r="R275" s="209"/>
      <c r="S275" s="209" t="s">
        <v>363</v>
      </c>
      <c r="T275" s="209" t="s">
        <v>381</v>
      </c>
      <c r="U275" s="209" t="s">
        <v>242</v>
      </c>
      <c r="V275" s="209" t="s">
        <v>355</v>
      </c>
      <c r="W275" s="209" t="s">
        <v>382</v>
      </c>
      <c r="X275" s="209" t="s">
        <v>242</v>
      </c>
      <c r="Y275" s="209"/>
      <c r="Z275" s="209"/>
      <c r="AA275" s="209" t="s">
        <v>67</v>
      </c>
      <c r="AB275" s="209" t="s">
        <v>363</v>
      </c>
      <c r="AC275" s="209">
        <v>2100</v>
      </c>
      <c r="AD275" s="209" t="s">
        <v>220</v>
      </c>
      <c r="AE275" s="209">
        <v>1</v>
      </c>
      <c r="AF275" s="209"/>
    </row>
    <row r="276" spans="1:32" x14ac:dyDescent="0.3">
      <c r="A276" s="209" t="s">
        <v>355</v>
      </c>
      <c r="B276" s="209" t="s">
        <v>45</v>
      </c>
      <c r="C276" s="209" t="s">
        <v>68</v>
      </c>
      <c r="D276" s="209" t="s">
        <v>314</v>
      </c>
      <c r="E276" s="209" t="s">
        <v>1037</v>
      </c>
      <c r="F276" s="15">
        <v>46244.477743055555</v>
      </c>
      <c r="G276" s="209" t="s">
        <v>413</v>
      </c>
      <c r="H276" s="209">
        <v>1</v>
      </c>
      <c r="I276" s="209" t="s">
        <v>1032</v>
      </c>
      <c r="J276" s="15">
        <v>46244.695833333331</v>
      </c>
      <c r="K276" s="15">
        <v>46246.458333333336</v>
      </c>
      <c r="L276" s="15"/>
      <c r="M276" s="209">
        <v>1</v>
      </c>
      <c r="N276" s="209"/>
      <c r="O276" s="209" t="s">
        <v>204</v>
      </c>
      <c r="P276" s="209" t="s">
        <v>631</v>
      </c>
      <c r="Q276" s="209"/>
      <c r="R276" s="209"/>
      <c r="S276" s="209" t="s">
        <v>363</v>
      </c>
      <c r="T276" s="209" t="s">
        <v>381</v>
      </c>
      <c r="U276" s="209" t="s">
        <v>242</v>
      </c>
      <c r="V276" s="209" t="s">
        <v>355</v>
      </c>
      <c r="W276" s="209" t="s">
        <v>382</v>
      </c>
      <c r="X276" s="209" t="s">
        <v>242</v>
      </c>
      <c r="Y276" s="209"/>
      <c r="Z276" s="209"/>
      <c r="AA276" s="209" t="s">
        <v>67</v>
      </c>
      <c r="AB276" s="209" t="s">
        <v>363</v>
      </c>
      <c r="AC276" s="209">
        <v>2100</v>
      </c>
      <c r="AD276" s="209" t="s">
        <v>220</v>
      </c>
      <c r="AE276" s="209">
        <v>1</v>
      </c>
      <c r="AF276" s="209"/>
    </row>
    <row r="277" spans="1:32" x14ac:dyDescent="0.3">
      <c r="A277" s="209" t="s">
        <v>355</v>
      </c>
      <c r="B277" s="209" t="s">
        <v>45</v>
      </c>
      <c r="C277" s="209" t="s">
        <v>68</v>
      </c>
      <c r="D277" s="209" t="s">
        <v>314</v>
      </c>
      <c r="E277" s="209" t="s">
        <v>1035</v>
      </c>
      <c r="F277" s="15">
        <v>46244.473958333336</v>
      </c>
      <c r="G277" s="209" t="s">
        <v>413</v>
      </c>
      <c r="H277" s="209">
        <v>1</v>
      </c>
      <c r="I277" s="209" t="s">
        <v>1034</v>
      </c>
      <c r="J277" s="15">
        <v>46244.682638888888</v>
      </c>
      <c r="K277" s="15">
        <v>46246.458333333336</v>
      </c>
      <c r="L277" s="15"/>
      <c r="M277" s="209">
        <v>1</v>
      </c>
      <c r="N277" s="209"/>
      <c r="O277" s="209" t="s">
        <v>204</v>
      </c>
      <c r="P277" s="209" t="s">
        <v>631</v>
      </c>
      <c r="Q277" s="209"/>
      <c r="R277" s="209"/>
      <c r="S277" s="209" t="s">
        <v>363</v>
      </c>
      <c r="T277" s="209" t="s">
        <v>381</v>
      </c>
      <c r="U277" s="209" t="s">
        <v>242</v>
      </c>
      <c r="V277" s="209" t="s">
        <v>355</v>
      </c>
      <c r="W277" s="209" t="s">
        <v>382</v>
      </c>
      <c r="X277" s="209" t="s">
        <v>242</v>
      </c>
      <c r="Y277" s="209"/>
      <c r="Z277" s="209"/>
      <c r="AA277" s="209" t="s">
        <v>67</v>
      </c>
      <c r="AB277" s="209" t="s">
        <v>363</v>
      </c>
      <c r="AC277" s="209">
        <v>2100</v>
      </c>
      <c r="AD277" s="209" t="s">
        <v>220</v>
      </c>
      <c r="AE277" s="209">
        <v>1</v>
      </c>
      <c r="AF277" s="209"/>
    </row>
    <row r="278" spans="1:32" x14ac:dyDescent="0.3">
      <c r="A278" s="209" t="s">
        <v>355</v>
      </c>
      <c r="B278" s="209" t="s">
        <v>45</v>
      </c>
      <c r="C278" s="209" t="s">
        <v>68</v>
      </c>
      <c r="D278" s="209" t="s">
        <v>314</v>
      </c>
      <c r="E278" s="209" t="s">
        <v>1036</v>
      </c>
      <c r="F278" s="15">
        <v>46244.476030092592</v>
      </c>
      <c r="G278" s="209" t="s">
        <v>413</v>
      </c>
      <c r="H278" s="209">
        <v>3</v>
      </c>
      <c r="I278" s="209" t="s">
        <v>1034</v>
      </c>
      <c r="J278" s="15">
        <v>46244.682638888888</v>
      </c>
      <c r="K278" s="15">
        <v>46246.458333333336</v>
      </c>
      <c r="L278" s="15"/>
      <c r="M278" s="209">
        <v>3</v>
      </c>
      <c r="N278" s="209"/>
      <c r="O278" s="209" t="s">
        <v>204</v>
      </c>
      <c r="P278" s="209" t="s">
        <v>631</v>
      </c>
      <c r="Q278" s="209"/>
      <c r="R278" s="209"/>
      <c r="S278" s="209" t="s">
        <v>363</v>
      </c>
      <c r="T278" s="209" t="s">
        <v>381</v>
      </c>
      <c r="U278" s="209" t="s">
        <v>242</v>
      </c>
      <c r="V278" s="209" t="s">
        <v>355</v>
      </c>
      <c r="W278" s="209" t="s">
        <v>382</v>
      </c>
      <c r="X278" s="209" t="s">
        <v>242</v>
      </c>
      <c r="Y278" s="209"/>
      <c r="Z278" s="209"/>
      <c r="AA278" s="209" t="s">
        <v>67</v>
      </c>
      <c r="AB278" s="209" t="s">
        <v>363</v>
      </c>
      <c r="AC278" s="209">
        <v>2100</v>
      </c>
      <c r="AD278" s="209" t="s">
        <v>220</v>
      </c>
      <c r="AE278" s="209">
        <v>1</v>
      </c>
      <c r="AF278" s="209"/>
    </row>
    <row r="279" spans="1:32" x14ac:dyDescent="0.3">
      <c r="A279" s="209" t="s">
        <v>355</v>
      </c>
      <c r="B279" s="209" t="s">
        <v>45</v>
      </c>
      <c r="C279" s="209" t="s">
        <v>68</v>
      </c>
      <c r="D279" s="209" t="s">
        <v>314</v>
      </c>
      <c r="E279" s="209" t="s">
        <v>1038</v>
      </c>
      <c r="F279" s="15">
        <v>46237.458333333336</v>
      </c>
      <c r="G279" s="209" t="s">
        <v>413</v>
      </c>
      <c r="H279" s="209">
        <v>5</v>
      </c>
      <c r="I279" s="209" t="s">
        <v>1039</v>
      </c>
      <c r="J279" s="15">
        <v>46237.70208333333</v>
      </c>
      <c r="K279" s="15">
        <v>46239.5</v>
      </c>
      <c r="L279" s="15"/>
      <c r="M279" s="209">
        <v>5</v>
      </c>
      <c r="N279" s="209"/>
      <c r="O279" s="209" t="s">
        <v>204</v>
      </c>
      <c r="P279" s="209" t="s">
        <v>631</v>
      </c>
      <c r="Q279" s="209"/>
      <c r="R279" s="209"/>
      <c r="S279" s="209" t="s">
        <v>363</v>
      </c>
      <c r="T279" s="209" t="s">
        <v>381</v>
      </c>
      <c r="U279" s="209" t="s">
        <v>242</v>
      </c>
      <c r="V279" s="209" t="s">
        <v>355</v>
      </c>
      <c r="W279" s="209" t="s">
        <v>382</v>
      </c>
      <c r="X279" s="209" t="s">
        <v>242</v>
      </c>
      <c r="Y279" s="209">
        <v>103</v>
      </c>
      <c r="Z279" s="209"/>
      <c r="AA279" s="209" t="s">
        <v>67</v>
      </c>
      <c r="AB279" s="209" t="s">
        <v>363</v>
      </c>
      <c r="AC279" s="209">
        <v>2100</v>
      </c>
      <c r="AD279" s="209" t="s">
        <v>220</v>
      </c>
      <c r="AE279" s="209">
        <v>1</v>
      </c>
      <c r="AF279" s="209"/>
    </row>
    <row r="280" spans="1:32" x14ac:dyDescent="0.3">
      <c r="A280" s="209" t="s">
        <v>355</v>
      </c>
      <c r="B280" s="209" t="s">
        <v>45</v>
      </c>
      <c r="C280" s="209" t="s">
        <v>68</v>
      </c>
      <c r="D280" s="209" t="s">
        <v>314</v>
      </c>
      <c r="E280" s="209" t="s">
        <v>1033</v>
      </c>
      <c r="F280" s="15">
        <v>46244.476921296293</v>
      </c>
      <c r="G280" s="209" t="s">
        <v>413</v>
      </c>
      <c r="H280" s="209">
        <v>3</v>
      </c>
      <c r="I280" s="209" t="s">
        <v>1034</v>
      </c>
      <c r="J280" s="15">
        <v>46244.682638888888</v>
      </c>
      <c r="K280" s="15">
        <v>46246.458333333336</v>
      </c>
      <c r="L280" s="15"/>
      <c r="M280" s="209">
        <v>3</v>
      </c>
      <c r="N280" s="209"/>
      <c r="O280" s="209" t="s">
        <v>204</v>
      </c>
      <c r="P280" s="209" t="s">
        <v>631</v>
      </c>
      <c r="Q280" s="209"/>
      <c r="R280" s="209"/>
      <c r="S280" s="209" t="s">
        <v>363</v>
      </c>
      <c r="T280" s="209" t="s">
        <v>381</v>
      </c>
      <c r="U280" s="209" t="s">
        <v>242</v>
      </c>
      <c r="V280" s="209" t="s">
        <v>355</v>
      </c>
      <c r="W280" s="209" t="s">
        <v>382</v>
      </c>
      <c r="X280" s="209" t="s">
        <v>242</v>
      </c>
      <c r="Y280" s="209"/>
      <c r="Z280" s="209"/>
      <c r="AA280" s="209" t="s">
        <v>67</v>
      </c>
      <c r="AB280" s="209" t="s">
        <v>363</v>
      </c>
      <c r="AC280" s="209">
        <v>2100</v>
      </c>
      <c r="AD280" s="209" t="s">
        <v>220</v>
      </c>
      <c r="AE280" s="209">
        <v>1</v>
      </c>
      <c r="AF280" s="209"/>
    </row>
    <row r="281" spans="1:32" x14ac:dyDescent="0.3">
      <c r="A281" s="209" t="s">
        <v>355</v>
      </c>
      <c r="B281" s="209" t="s">
        <v>45</v>
      </c>
      <c r="C281" s="209" t="s">
        <v>68</v>
      </c>
      <c r="D281" s="209" t="s">
        <v>314</v>
      </c>
      <c r="E281" s="209" t="s">
        <v>1030</v>
      </c>
      <c r="F281" s="15">
        <v>46246.659317129626</v>
      </c>
      <c r="G281" s="209" t="s">
        <v>413</v>
      </c>
      <c r="H281" s="209">
        <v>3</v>
      </c>
      <c r="I281" s="209" t="s">
        <v>1026</v>
      </c>
      <c r="J281" s="15">
        <v>46246.69027777778</v>
      </c>
      <c r="K281" s="15">
        <v>46252.458333333336</v>
      </c>
      <c r="L281" s="15"/>
      <c r="M281" s="209">
        <v>3</v>
      </c>
      <c r="N281" s="209"/>
      <c r="O281" s="209" t="s">
        <v>204</v>
      </c>
      <c r="P281" s="209" t="s">
        <v>630</v>
      </c>
      <c r="Q281" s="209"/>
      <c r="R281" s="209"/>
      <c r="S281" s="209" t="s">
        <v>363</v>
      </c>
      <c r="T281" s="209" t="s">
        <v>381</v>
      </c>
      <c r="U281" s="209" t="s">
        <v>242</v>
      </c>
      <c r="V281" s="209" t="s">
        <v>355</v>
      </c>
      <c r="W281" s="209" t="s">
        <v>382</v>
      </c>
      <c r="X281" s="209" t="s">
        <v>242</v>
      </c>
      <c r="Y281" s="209"/>
      <c r="Z281" s="209"/>
      <c r="AA281" s="209" t="s">
        <v>67</v>
      </c>
      <c r="AB281" s="209" t="s">
        <v>363</v>
      </c>
      <c r="AC281" s="209">
        <v>2100</v>
      </c>
      <c r="AD281" s="209" t="s">
        <v>220</v>
      </c>
      <c r="AE281" s="209">
        <v>1</v>
      </c>
      <c r="AF281" s="209"/>
    </row>
    <row r="282" spans="1:32" x14ac:dyDescent="0.3">
      <c r="A282" s="209" t="s">
        <v>355</v>
      </c>
      <c r="B282" s="209" t="s">
        <v>45</v>
      </c>
      <c r="C282" s="209" t="s">
        <v>68</v>
      </c>
      <c r="D282" s="209" t="s">
        <v>314</v>
      </c>
      <c r="E282" s="209" t="s">
        <v>1040</v>
      </c>
      <c r="F282" s="15">
        <v>46251.598506944443</v>
      </c>
      <c r="G282" s="209" t="s">
        <v>413</v>
      </c>
      <c r="H282" s="209">
        <v>3</v>
      </c>
      <c r="I282" s="209" t="s">
        <v>1041</v>
      </c>
      <c r="J282" s="15">
        <v>46253.477083333331</v>
      </c>
      <c r="K282" s="15">
        <v>46255.493055555555</v>
      </c>
      <c r="L282" s="15"/>
      <c r="M282" s="209">
        <v>3</v>
      </c>
      <c r="N282" s="209"/>
      <c r="O282" s="209" t="s">
        <v>204</v>
      </c>
      <c r="P282" s="209" t="s">
        <v>630</v>
      </c>
      <c r="Q282" s="209"/>
      <c r="R282" s="209"/>
      <c r="S282" s="209" t="s">
        <v>363</v>
      </c>
      <c r="T282" s="209" t="s">
        <v>381</v>
      </c>
      <c r="U282" s="209" t="s">
        <v>242</v>
      </c>
      <c r="V282" s="209" t="s">
        <v>355</v>
      </c>
      <c r="W282" s="209" t="s">
        <v>382</v>
      </c>
      <c r="X282" s="209" t="s">
        <v>242</v>
      </c>
      <c r="Y282" s="209">
        <v>103</v>
      </c>
      <c r="Z282" s="209"/>
      <c r="AA282" s="209" t="s">
        <v>67</v>
      </c>
      <c r="AB282" s="209" t="s">
        <v>363</v>
      </c>
      <c r="AC282" s="209">
        <v>2100</v>
      </c>
      <c r="AD282" s="209" t="s">
        <v>220</v>
      </c>
      <c r="AE282" s="209">
        <v>1</v>
      </c>
      <c r="AF282" s="209">
        <v>1</v>
      </c>
    </row>
    <row r="283" spans="1:32" x14ac:dyDescent="0.3">
      <c r="A283" s="209" t="s">
        <v>355</v>
      </c>
      <c r="B283" s="209" t="s">
        <v>51</v>
      </c>
      <c r="C283" s="209" t="s">
        <v>261</v>
      </c>
      <c r="D283" s="209" t="s">
        <v>314</v>
      </c>
      <c r="E283" s="209" t="s">
        <v>972</v>
      </c>
      <c r="F283" s="15">
        <v>46251.581516203703</v>
      </c>
      <c r="G283" s="209" t="s">
        <v>413</v>
      </c>
      <c r="H283" s="209">
        <v>100</v>
      </c>
      <c r="I283" s="209" t="s">
        <v>973</v>
      </c>
      <c r="J283" s="15">
        <v>46253.445138888892</v>
      </c>
      <c r="K283" s="15">
        <v>46255.493055555555</v>
      </c>
      <c r="L283" s="15"/>
      <c r="M283" s="209">
        <v>100</v>
      </c>
      <c r="N283" s="209"/>
      <c r="O283" s="209" t="s">
        <v>204</v>
      </c>
      <c r="P283" s="209" t="s">
        <v>630</v>
      </c>
      <c r="Q283" s="209"/>
      <c r="R283" s="209"/>
      <c r="S283" s="209" t="s">
        <v>363</v>
      </c>
      <c r="T283" s="209" t="s">
        <v>381</v>
      </c>
      <c r="U283" s="209" t="s">
        <v>242</v>
      </c>
      <c r="V283" s="209" t="s">
        <v>7</v>
      </c>
      <c r="W283" s="209" t="s">
        <v>7</v>
      </c>
      <c r="X283" s="209" t="s">
        <v>7</v>
      </c>
      <c r="Y283" s="209"/>
      <c r="Z283" s="209"/>
      <c r="AA283" s="209" t="s">
        <v>241</v>
      </c>
      <c r="AB283" s="209" t="s">
        <v>363</v>
      </c>
      <c r="AC283" s="209">
        <v>2100</v>
      </c>
      <c r="AD283" s="209" t="s">
        <v>7</v>
      </c>
      <c r="AE283" s="209"/>
      <c r="AF283" s="209">
        <v>0</v>
      </c>
    </row>
    <row r="284" spans="1:32" x14ac:dyDescent="0.3">
      <c r="A284" s="209" t="s">
        <v>355</v>
      </c>
      <c r="B284" s="209" t="s">
        <v>51</v>
      </c>
      <c r="C284" s="209" t="s">
        <v>261</v>
      </c>
      <c r="D284" s="209" t="s">
        <v>314</v>
      </c>
      <c r="E284" s="209" t="s">
        <v>974</v>
      </c>
      <c r="F284" s="15">
        <v>46251.566979166666</v>
      </c>
      <c r="G284" s="209" t="s">
        <v>413</v>
      </c>
      <c r="H284" s="209">
        <v>450</v>
      </c>
      <c r="I284" s="209" t="s">
        <v>973</v>
      </c>
      <c r="J284" s="15">
        <v>46253.445138888892</v>
      </c>
      <c r="K284" s="15">
        <v>46255.493055555555</v>
      </c>
      <c r="L284" s="15"/>
      <c r="M284" s="209">
        <v>450</v>
      </c>
      <c r="N284" s="209"/>
      <c r="O284" s="209" t="s">
        <v>204</v>
      </c>
      <c r="P284" s="209" t="s">
        <v>630</v>
      </c>
      <c r="Q284" s="209"/>
      <c r="R284" s="209"/>
      <c r="S284" s="209" t="s">
        <v>363</v>
      </c>
      <c r="T284" s="209" t="s">
        <v>381</v>
      </c>
      <c r="U284" s="209" t="s">
        <v>242</v>
      </c>
      <c r="V284" s="209" t="s">
        <v>7</v>
      </c>
      <c r="W284" s="209" t="s">
        <v>7</v>
      </c>
      <c r="X284" s="209" t="s">
        <v>7</v>
      </c>
      <c r="Y284" s="209"/>
      <c r="Z284" s="209"/>
      <c r="AA284" s="209" t="s">
        <v>241</v>
      </c>
      <c r="AB284" s="209" t="s">
        <v>363</v>
      </c>
      <c r="AC284" s="209">
        <v>2100</v>
      </c>
      <c r="AD284" s="209" t="s">
        <v>7</v>
      </c>
      <c r="AE284" s="209"/>
      <c r="AF284" s="209"/>
    </row>
    <row r="285" spans="1:32" x14ac:dyDescent="0.3">
      <c r="A285" s="209" t="s">
        <v>355</v>
      </c>
      <c r="B285" s="209" t="s">
        <v>51</v>
      </c>
      <c r="C285" s="209" t="s">
        <v>261</v>
      </c>
      <c r="D285" s="209" t="s">
        <v>314</v>
      </c>
      <c r="E285" s="209" t="s">
        <v>975</v>
      </c>
      <c r="F285" s="15">
        <v>46244.518692129626</v>
      </c>
      <c r="G285" s="209" t="s">
        <v>976</v>
      </c>
      <c r="H285" s="209">
        <v>64</v>
      </c>
      <c r="I285" s="209" t="s">
        <v>977</v>
      </c>
      <c r="J285" s="15">
        <v>46245.446527777778</v>
      </c>
      <c r="K285" s="15">
        <v>46246.4375</v>
      </c>
      <c r="L285" s="15"/>
      <c r="M285" s="209">
        <v>64</v>
      </c>
      <c r="N285" s="209"/>
      <c r="O285" s="209" t="s">
        <v>204</v>
      </c>
      <c r="P285" s="209" t="s">
        <v>631</v>
      </c>
      <c r="Q285" s="209"/>
      <c r="R285" s="209"/>
      <c r="S285" s="209" t="s">
        <v>363</v>
      </c>
      <c r="T285" s="209" t="s">
        <v>381</v>
      </c>
      <c r="U285" s="209" t="s">
        <v>242</v>
      </c>
      <c r="V285" s="209" t="s">
        <v>7</v>
      </c>
      <c r="W285" s="209" t="s">
        <v>7</v>
      </c>
      <c r="X285" s="209" t="s">
        <v>7</v>
      </c>
      <c r="Y285" s="209"/>
      <c r="Z285" s="209"/>
      <c r="AA285" s="209" t="s">
        <v>241</v>
      </c>
      <c r="AB285" s="209" t="s">
        <v>363</v>
      </c>
      <c r="AC285" s="209">
        <v>2100</v>
      </c>
      <c r="AD285" s="209" t="s">
        <v>7</v>
      </c>
      <c r="AE285" s="209"/>
      <c r="AF285" s="209"/>
    </row>
    <row r="286" spans="1:32" x14ac:dyDescent="0.3">
      <c r="A286" s="209" t="s">
        <v>355</v>
      </c>
      <c r="B286" s="209" t="s">
        <v>51</v>
      </c>
      <c r="C286" s="209" t="s">
        <v>261</v>
      </c>
      <c r="D286" s="209" t="s">
        <v>314</v>
      </c>
      <c r="E286" s="209" t="s">
        <v>978</v>
      </c>
      <c r="F286" s="15">
        <v>46240.542048611111</v>
      </c>
      <c r="G286" s="209" t="s">
        <v>420</v>
      </c>
      <c r="H286" s="209">
        <v>450</v>
      </c>
      <c r="I286" s="209" t="s">
        <v>979</v>
      </c>
      <c r="J286" s="15">
        <v>46244.459722222222</v>
      </c>
      <c r="K286" s="15">
        <v>46246.4375</v>
      </c>
      <c r="L286" s="15"/>
      <c r="M286" s="209">
        <v>450</v>
      </c>
      <c r="N286" s="209"/>
      <c r="O286" s="209" t="s">
        <v>204</v>
      </c>
      <c r="P286" s="209" t="s">
        <v>631</v>
      </c>
      <c r="Q286" s="209"/>
      <c r="R286" s="209"/>
      <c r="S286" s="209" t="s">
        <v>363</v>
      </c>
      <c r="T286" s="209" t="s">
        <v>381</v>
      </c>
      <c r="U286" s="209" t="s">
        <v>242</v>
      </c>
      <c r="V286" s="209" t="s">
        <v>7</v>
      </c>
      <c r="W286" s="209" t="s">
        <v>7</v>
      </c>
      <c r="X286" s="209" t="s">
        <v>7</v>
      </c>
      <c r="Y286" s="209"/>
      <c r="Z286" s="209"/>
      <c r="AA286" s="209" t="s">
        <v>241</v>
      </c>
      <c r="AB286" s="209" t="s">
        <v>363</v>
      </c>
      <c r="AC286" s="209">
        <v>2100</v>
      </c>
      <c r="AD286" s="209" t="s">
        <v>7</v>
      </c>
      <c r="AE286" s="209"/>
      <c r="AF286" s="209"/>
    </row>
    <row r="287" spans="1:32" x14ac:dyDescent="0.3">
      <c r="A287" s="209" t="s">
        <v>355</v>
      </c>
      <c r="B287" s="209" t="s">
        <v>45</v>
      </c>
      <c r="C287" s="209" t="s">
        <v>68</v>
      </c>
      <c r="D287" s="209" t="s">
        <v>314</v>
      </c>
      <c r="E287" s="209" t="s">
        <v>1068</v>
      </c>
      <c r="F287" s="15">
        <v>46254.355046296296</v>
      </c>
      <c r="G287" s="209" t="s">
        <v>451</v>
      </c>
      <c r="H287" s="209">
        <v>35</v>
      </c>
      <c r="I287" s="209" t="s">
        <v>1069</v>
      </c>
      <c r="J287" s="15">
        <v>46254.531944444447</v>
      </c>
      <c r="K287" s="15">
        <v>46258.410416666666</v>
      </c>
      <c r="L287" s="15"/>
      <c r="M287" s="209">
        <v>35</v>
      </c>
      <c r="N287" s="209"/>
      <c r="O287" s="209" t="s">
        <v>204</v>
      </c>
      <c r="P287" s="209" t="s">
        <v>631</v>
      </c>
      <c r="Q287" s="209"/>
      <c r="R287" s="209"/>
      <c r="S287" s="209" t="s">
        <v>369</v>
      </c>
      <c r="T287" s="209" t="s">
        <v>381</v>
      </c>
      <c r="U287" s="209" t="s">
        <v>242</v>
      </c>
      <c r="V287" s="209" t="s">
        <v>355</v>
      </c>
      <c r="W287" s="209" t="s">
        <v>382</v>
      </c>
      <c r="X287" s="209" t="s">
        <v>242</v>
      </c>
      <c r="Y287" s="209">
        <v>93</v>
      </c>
      <c r="Z287" s="209"/>
      <c r="AA287" s="209" t="s">
        <v>67</v>
      </c>
      <c r="AB287" s="209" t="s">
        <v>534</v>
      </c>
      <c r="AC287" s="209">
        <v>289</v>
      </c>
      <c r="AD287" s="209" t="s">
        <v>220</v>
      </c>
      <c r="AE287" s="209">
        <v>3.5</v>
      </c>
      <c r="AF287" s="209">
        <v>1</v>
      </c>
    </row>
    <row r="288" spans="1:32" x14ac:dyDescent="0.3">
      <c r="A288" s="209" t="s">
        <v>355</v>
      </c>
      <c r="B288" s="209" t="s">
        <v>45</v>
      </c>
      <c r="C288" s="209" t="s">
        <v>68</v>
      </c>
      <c r="D288" s="209" t="s">
        <v>314</v>
      </c>
      <c r="E288" s="209" t="s">
        <v>1042</v>
      </c>
      <c r="F288" s="15">
        <v>46253.542812500003</v>
      </c>
      <c r="G288" s="209" t="s">
        <v>413</v>
      </c>
      <c r="H288" s="209">
        <v>3</v>
      </c>
      <c r="I288" s="209" t="s">
        <v>1043</v>
      </c>
      <c r="J288" s="15">
        <v>46254.361805555556</v>
      </c>
      <c r="K288" s="15">
        <v>46255.493055555555</v>
      </c>
      <c r="L288" s="15"/>
      <c r="M288" s="209">
        <v>3</v>
      </c>
      <c r="N288" s="209"/>
      <c r="O288" s="209" t="s">
        <v>204</v>
      </c>
      <c r="P288" s="209" t="s">
        <v>631</v>
      </c>
      <c r="Q288" s="209"/>
      <c r="R288" s="209"/>
      <c r="S288" s="209" t="s">
        <v>363</v>
      </c>
      <c r="T288" s="209" t="s">
        <v>381</v>
      </c>
      <c r="U288" s="209" t="s">
        <v>242</v>
      </c>
      <c r="V288" s="209" t="s">
        <v>355</v>
      </c>
      <c r="W288" s="209" t="s">
        <v>382</v>
      </c>
      <c r="X288" s="209" t="s">
        <v>242</v>
      </c>
      <c r="Y288" s="209">
        <v>103</v>
      </c>
      <c r="Z288" s="209"/>
      <c r="AA288" s="209" t="s">
        <v>67</v>
      </c>
      <c r="AB288" s="209" t="s">
        <v>363</v>
      </c>
      <c r="AC288" s="209">
        <v>2100</v>
      </c>
      <c r="AD288" s="209" t="s">
        <v>220</v>
      </c>
      <c r="AE288" s="209">
        <v>1</v>
      </c>
      <c r="AF288" s="209"/>
    </row>
    <row r="289" spans="1:32" x14ac:dyDescent="0.3">
      <c r="A289" s="209" t="s">
        <v>355</v>
      </c>
      <c r="B289" s="209" t="s">
        <v>45</v>
      </c>
      <c r="C289" s="209" t="s">
        <v>68</v>
      </c>
      <c r="D289" s="209" t="s">
        <v>314</v>
      </c>
      <c r="E289" s="209" t="s">
        <v>1044</v>
      </c>
      <c r="F289" s="15">
        <v>46253.545694444445</v>
      </c>
      <c r="G289" s="209" t="s">
        <v>413</v>
      </c>
      <c r="H289" s="209">
        <v>3</v>
      </c>
      <c r="I289" s="209" t="s">
        <v>1043</v>
      </c>
      <c r="J289" s="15">
        <v>46254.361805555556</v>
      </c>
      <c r="K289" s="15">
        <v>46255.493055555555</v>
      </c>
      <c r="L289" s="15"/>
      <c r="M289" s="209">
        <v>3</v>
      </c>
      <c r="N289" s="209"/>
      <c r="O289" s="209" t="s">
        <v>204</v>
      </c>
      <c r="P289" s="209" t="s">
        <v>631</v>
      </c>
      <c r="Q289" s="209"/>
      <c r="R289" s="209"/>
      <c r="S289" s="209" t="s">
        <v>363</v>
      </c>
      <c r="T289" s="209" t="s">
        <v>381</v>
      </c>
      <c r="U289" s="209" t="s">
        <v>242</v>
      </c>
      <c r="V289" s="209" t="s">
        <v>355</v>
      </c>
      <c r="W289" s="209" t="s">
        <v>382</v>
      </c>
      <c r="X289" s="209" t="s">
        <v>242</v>
      </c>
      <c r="Y289" s="209"/>
      <c r="Z289" s="209"/>
      <c r="AA289" s="209" t="s">
        <v>67</v>
      </c>
      <c r="AB289" s="209" t="s">
        <v>363</v>
      </c>
      <c r="AC289" s="209">
        <v>2100</v>
      </c>
      <c r="AD289" s="209" t="s">
        <v>220</v>
      </c>
      <c r="AE289" s="209">
        <v>1</v>
      </c>
      <c r="AF289" s="209"/>
    </row>
    <row r="290" spans="1:32" x14ac:dyDescent="0.3">
      <c r="A290" s="209" t="s">
        <v>355</v>
      </c>
      <c r="B290" s="209" t="s">
        <v>45</v>
      </c>
      <c r="C290" s="209" t="s">
        <v>68</v>
      </c>
      <c r="D290" s="209" t="s">
        <v>314</v>
      </c>
      <c r="E290" s="209" t="s">
        <v>1045</v>
      </c>
      <c r="F290" s="15">
        <v>46253.545173611114</v>
      </c>
      <c r="G290" s="209" t="s">
        <v>413</v>
      </c>
      <c r="H290" s="209">
        <v>3</v>
      </c>
      <c r="I290" s="209" t="s">
        <v>1043</v>
      </c>
      <c r="J290" s="15">
        <v>46254.361805555556</v>
      </c>
      <c r="K290" s="15">
        <v>46255.493055555555</v>
      </c>
      <c r="L290" s="15"/>
      <c r="M290" s="209">
        <v>3</v>
      </c>
      <c r="N290" s="209"/>
      <c r="O290" s="209" t="s">
        <v>204</v>
      </c>
      <c r="P290" s="209" t="s">
        <v>631</v>
      </c>
      <c r="Q290" s="209"/>
      <c r="R290" s="209"/>
      <c r="S290" s="209" t="s">
        <v>363</v>
      </c>
      <c r="T290" s="209" t="s">
        <v>381</v>
      </c>
      <c r="U290" s="209" t="s">
        <v>242</v>
      </c>
      <c r="V290" s="209" t="s">
        <v>355</v>
      </c>
      <c r="W290" s="209" t="s">
        <v>382</v>
      </c>
      <c r="X290" s="209" t="s">
        <v>242</v>
      </c>
      <c r="Y290" s="209"/>
      <c r="Z290" s="209"/>
      <c r="AA290" s="209" t="s">
        <v>67</v>
      </c>
      <c r="AB290" s="209" t="s">
        <v>363</v>
      </c>
      <c r="AC290" s="209">
        <v>2100</v>
      </c>
      <c r="AD290" s="209" t="s">
        <v>220</v>
      </c>
      <c r="AE290" s="209">
        <v>1</v>
      </c>
      <c r="AF290" s="209"/>
    </row>
    <row r="291" spans="1:32" x14ac:dyDescent="0.3">
      <c r="A291" s="209" t="s">
        <v>355</v>
      </c>
      <c r="B291" s="209" t="s">
        <v>45</v>
      </c>
      <c r="C291" s="209" t="s">
        <v>68</v>
      </c>
      <c r="D291" s="209" t="s">
        <v>314</v>
      </c>
      <c r="E291" s="209" t="s">
        <v>1015</v>
      </c>
      <c r="F291" s="15">
        <v>46233.471192129633</v>
      </c>
      <c r="G291" s="209" t="s">
        <v>413</v>
      </c>
      <c r="H291" s="209">
        <v>3</v>
      </c>
      <c r="I291" s="209" t="s">
        <v>1016</v>
      </c>
      <c r="J291" s="15">
        <v>46233.615185185183</v>
      </c>
      <c r="K291" s="15">
        <v>46237.458333333336</v>
      </c>
      <c r="L291" s="15"/>
      <c r="M291" s="209">
        <v>3</v>
      </c>
      <c r="N291" s="209"/>
      <c r="O291" s="209" t="s">
        <v>204</v>
      </c>
      <c r="P291" s="209" t="s">
        <v>631</v>
      </c>
      <c r="Q291" s="209"/>
      <c r="R291" s="209"/>
      <c r="S291" s="209" t="s">
        <v>363</v>
      </c>
      <c r="T291" s="209" t="s">
        <v>381</v>
      </c>
      <c r="U291" s="209" t="s">
        <v>242</v>
      </c>
      <c r="V291" s="209" t="s">
        <v>355</v>
      </c>
      <c r="W291" s="209" t="s">
        <v>382</v>
      </c>
      <c r="X291" s="209" t="s">
        <v>242</v>
      </c>
      <c r="Y291" s="209"/>
      <c r="Z291" s="209"/>
      <c r="AA291" s="209" t="s">
        <v>67</v>
      </c>
      <c r="AB291" s="209" t="s">
        <v>363</v>
      </c>
      <c r="AC291" s="209">
        <v>2100</v>
      </c>
      <c r="AD291" s="209" t="s">
        <v>220</v>
      </c>
      <c r="AE291" s="209">
        <v>1</v>
      </c>
      <c r="AF291" s="209"/>
    </row>
    <row r="292" spans="1:32" x14ac:dyDescent="0.3">
      <c r="A292" s="209" t="s">
        <v>355</v>
      </c>
      <c r="B292" s="209" t="s">
        <v>45</v>
      </c>
      <c r="C292" s="209" t="s">
        <v>68</v>
      </c>
      <c r="D292" s="209" t="s">
        <v>314</v>
      </c>
      <c r="E292" s="209" t="s">
        <v>1017</v>
      </c>
      <c r="F292" s="15">
        <v>46233.470659722225</v>
      </c>
      <c r="G292" s="209" t="s">
        <v>413</v>
      </c>
      <c r="H292" s="209">
        <v>3</v>
      </c>
      <c r="I292" s="209" t="s">
        <v>1016</v>
      </c>
      <c r="J292" s="15">
        <v>46233.615185185183</v>
      </c>
      <c r="K292" s="15">
        <v>46237.458333333336</v>
      </c>
      <c r="L292" s="15"/>
      <c r="M292" s="209">
        <v>3</v>
      </c>
      <c r="N292" s="209"/>
      <c r="O292" s="209" t="s">
        <v>204</v>
      </c>
      <c r="P292" s="209" t="s">
        <v>631</v>
      </c>
      <c r="Q292" s="209"/>
      <c r="R292" s="209"/>
      <c r="S292" s="209" t="s">
        <v>363</v>
      </c>
      <c r="T292" s="209" t="s">
        <v>381</v>
      </c>
      <c r="U292" s="209" t="s">
        <v>242</v>
      </c>
      <c r="V292" s="209" t="s">
        <v>355</v>
      </c>
      <c r="W292" s="209" t="s">
        <v>382</v>
      </c>
      <c r="X292" s="209" t="s">
        <v>242</v>
      </c>
      <c r="Y292" s="209"/>
      <c r="Z292" s="209"/>
      <c r="AA292" s="209" t="s">
        <v>67</v>
      </c>
      <c r="AB292" s="209" t="s">
        <v>363</v>
      </c>
      <c r="AC292" s="209">
        <v>2100</v>
      </c>
      <c r="AD292" s="209" t="s">
        <v>220</v>
      </c>
      <c r="AE292" s="209">
        <v>1</v>
      </c>
      <c r="AF292" s="209"/>
    </row>
    <row r="293" spans="1:32" x14ac:dyDescent="0.3">
      <c r="A293" s="209" t="s">
        <v>355</v>
      </c>
      <c r="B293" s="209" t="s">
        <v>45</v>
      </c>
      <c r="C293" s="209" t="s">
        <v>68</v>
      </c>
      <c r="D293" s="209" t="s">
        <v>314</v>
      </c>
      <c r="E293" s="209" t="s">
        <v>1018</v>
      </c>
      <c r="F293" s="15">
        <v>46233.468287037038</v>
      </c>
      <c r="G293" s="209" t="s">
        <v>413</v>
      </c>
      <c r="H293" s="209">
        <v>3</v>
      </c>
      <c r="I293" s="209" t="s">
        <v>1016</v>
      </c>
      <c r="J293" s="15">
        <v>46233.615185185183</v>
      </c>
      <c r="K293" s="15">
        <v>46237.458333333336</v>
      </c>
      <c r="L293" s="15"/>
      <c r="M293" s="209">
        <v>3</v>
      </c>
      <c r="N293" s="209"/>
      <c r="O293" s="209" t="s">
        <v>204</v>
      </c>
      <c r="P293" s="209" t="s">
        <v>631</v>
      </c>
      <c r="Q293" s="209"/>
      <c r="R293" s="209"/>
      <c r="S293" s="209" t="s">
        <v>363</v>
      </c>
      <c r="T293" s="209" t="s">
        <v>381</v>
      </c>
      <c r="U293" s="209" t="s">
        <v>242</v>
      </c>
      <c r="V293" s="209" t="s">
        <v>355</v>
      </c>
      <c r="W293" s="209" t="s">
        <v>382</v>
      </c>
      <c r="X293" s="209" t="s">
        <v>242</v>
      </c>
      <c r="Y293" s="209"/>
      <c r="Z293" s="209"/>
      <c r="AA293" s="209" t="s">
        <v>67</v>
      </c>
      <c r="AB293" s="209" t="s">
        <v>363</v>
      </c>
      <c r="AC293" s="209">
        <v>2100</v>
      </c>
      <c r="AD293" s="209" t="s">
        <v>220</v>
      </c>
      <c r="AE293" s="209">
        <v>1</v>
      </c>
      <c r="AF293" s="209"/>
    </row>
    <row r="294" spans="1:32" x14ac:dyDescent="0.3">
      <c r="A294" s="209" t="s">
        <v>355</v>
      </c>
      <c r="B294" s="209" t="s">
        <v>45</v>
      </c>
      <c r="C294" s="209" t="s">
        <v>68</v>
      </c>
      <c r="D294" s="209" t="s">
        <v>314</v>
      </c>
      <c r="E294" s="209" t="s">
        <v>1072</v>
      </c>
      <c r="F294" s="15">
        <v>46225.582372685189</v>
      </c>
      <c r="G294" s="209" t="s">
        <v>413</v>
      </c>
      <c r="H294" s="209">
        <v>3</v>
      </c>
      <c r="I294" s="209" t="s">
        <v>1073</v>
      </c>
      <c r="J294" s="15">
        <v>46226.429560185185</v>
      </c>
      <c r="K294" s="15">
        <v>46231.455555555556</v>
      </c>
      <c r="L294" s="15"/>
      <c r="M294" s="209">
        <v>3</v>
      </c>
      <c r="N294" s="209"/>
      <c r="O294" s="209" t="s">
        <v>204</v>
      </c>
      <c r="P294" s="209" t="s">
        <v>630</v>
      </c>
      <c r="Q294" s="209"/>
      <c r="R294" s="209"/>
      <c r="S294" s="209" t="s">
        <v>363</v>
      </c>
      <c r="T294" s="209" t="s">
        <v>381</v>
      </c>
      <c r="U294" s="209" t="s">
        <v>242</v>
      </c>
      <c r="V294" s="209" t="s">
        <v>355</v>
      </c>
      <c r="W294" s="209" t="s">
        <v>382</v>
      </c>
      <c r="X294" s="209" t="s">
        <v>242</v>
      </c>
      <c r="Y294" s="209">
        <v>103</v>
      </c>
      <c r="Z294" s="209"/>
      <c r="AA294" s="209" t="s">
        <v>67</v>
      </c>
      <c r="AB294" s="209" t="s">
        <v>363</v>
      </c>
      <c r="AC294" s="209">
        <v>2100</v>
      </c>
      <c r="AD294" s="209" t="s">
        <v>220</v>
      </c>
      <c r="AE294" s="209">
        <v>1</v>
      </c>
      <c r="AF294" s="209">
        <v>1</v>
      </c>
    </row>
    <row r="295" spans="1:32" x14ac:dyDescent="0.3">
      <c r="A295" s="209" t="s">
        <v>355</v>
      </c>
      <c r="B295" s="209" t="s">
        <v>45</v>
      </c>
      <c r="C295" s="209" t="s">
        <v>68</v>
      </c>
      <c r="D295" s="209" t="s">
        <v>314</v>
      </c>
      <c r="E295" s="209" t="s">
        <v>1074</v>
      </c>
      <c r="F295" s="15">
        <v>46225.581944444442</v>
      </c>
      <c r="G295" s="209" t="s">
        <v>413</v>
      </c>
      <c r="H295" s="209">
        <v>1</v>
      </c>
      <c r="I295" s="209" t="s">
        <v>1073</v>
      </c>
      <c r="J295" s="15">
        <v>46226.429560185185</v>
      </c>
      <c r="K295" s="15">
        <v>46231.455555555556</v>
      </c>
      <c r="L295" s="15"/>
      <c r="M295" s="209">
        <v>1</v>
      </c>
      <c r="N295" s="209"/>
      <c r="O295" s="209" t="s">
        <v>204</v>
      </c>
      <c r="P295" s="209" t="s">
        <v>630</v>
      </c>
      <c r="Q295" s="209"/>
      <c r="R295" s="209"/>
      <c r="S295" s="209" t="s">
        <v>363</v>
      </c>
      <c r="T295" s="209" t="s">
        <v>381</v>
      </c>
      <c r="U295" s="209" t="s">
        <v>242</v>
      </c>
      <c r="V295" s="209" t="s">
        <v>355</v>
      </c>
      <c r="W295" s="209" t="s">
        <v>382</v>
      </c>
      <c r="X295" s="209" t="s">
        <v>242</v>
      </c>
      <c r="Y295" s="209"/>
      <c r="Z295" s="209"/>
      <c r="AA295" s="209" t="s">
        <v>67</v>
      </c>
      <c r="AB295" s="209" t="s">
        <v>363</v>
      </c>
      <c r="AC295" s="209">
        <v>2100</v>
      </c>
      <c r="AD295" s="209" t="s">
        <v>220</v>
      </c>
      <c r="AE295" s="209">
        <v>1</v>
      </c>
      <c r="AF295" s="209"/>
    </row>
    <row r="296" spans="1:32" x14ac:dyDescent="0.3">
      <c r="A296" s="209" t="s">
        <v>355</v>
      </c>
      <c r="B296" s="209" t="s">
        <v>45</v>
      </c>
      <c r="C296" s="209" t="s">
        <v>68</v>
      </c>
      <c r="D296" s="209" t="s">
        <v>314</v>
      </c>
      <c r="E296" s="209" t="s">
        <v>1075</v>
      </c>
      <c r="F296" s="15">
        <v>46225.581226851849</v>
      </c>
      <c r="G296" s="209" t="s">
        <v>413</v>
      </c>
      <c r="H296" s="209">
        <v>3</v>
      </c>
      <c r="I296" s="209" t="s">
        <v>1073</v>
      </c>
      <c r="J296" s="15">
        <v>46226.429560185185</v>
      </c>
      <c r="K296" s="15">
        <v>46231.455555555556</v>
      </c>
      <c r="L296" s="15"/>
      <c r="M296" s="209">
        <v>3</v>
      </c>
      <c r="N296" s="209"/>
      <c r="O296" s="209" t="s">
        <v>204</v>
      </c>
      <c r="P296" s="209" t="s">
        <v>630</v>
      </c>
      <c r="Q296" s="209"/>
      <c r="R296" s="209"/>
      <c r="S296" s="209" t="s">
        <v>363</v>
      </c>
      <c r="T296" s="209" t="s">
        <v>381</v>
      </c>
      <c r="U296" s="209" t="s">
        <v>242</v>
      </c>
      <c r="V296" s="209" t="s">
        <v>355</v>
      </c>
      <c r="W296" s="209" t="s">
        <v>382</v>
      </c>
      <c r="X296" s="209" t="s">
        <v>242</v>
      </c>
      <c r="Y296" s="209"/>
      <c r="Z296" s="209"/>
      <c r="AA296" s="209" t="s">
        <v>67</v>
      </c>
      <c r="AB296" s="209" t="s">
        <v>363</v>
      </c>
      <c r="AC296" s="209">
        <v>2100</v>
      </c>
      <c r="AD296" s="209" t="s">
        <v>220</v>
      </c>
      <c r="AE296" s="209">
        <v>1</v>
      </c>
      <c r="AF296" s="209"/>
    </row>
    <row r="297" spans="1:32" x14ac:dyDescent="0.3">
      <c r="A297" s="209" t="s">
        <v>355</v>
      </c>
      <c r="B297" s="209" t="s">
        <v>45</v>
      </c>
      <c r="C297" s="209" t="s">
        <v>68</v>
      </c>
      <c r="D297" s="209" t="s">
        <v>314</v>
      </c>
      <c r="E297" s="209" t="s">
        <v>1076</v>
      </c>
      <c r="F297" s="15">
        <v>46225.358090277776</v>
      </c>
      <c r="G297" s="209" t="s">
        <v>420</v>
      </c>
      <c r="H297" s="209">
        <v>26</v>
      </c>
      <c r="I297" s="209" t="s">
        <v>1077</v>
      </c>
      <c r="J297" s="15">
        <v>46226.397361111114</v>
      </c>
      <c r="K297" s="15">
        <v>46227.5</v>
      </c>
      <c r="L297" s="15"/>
      <c r="M297" s="209">
        <v>26</v>
      </c>
      <c r="N297" s="209"/>
      <c r="O297" s="209" t="s">
        <v>204</v>
      </c>
      <c r="P297" s="209" t="s">
        <v>631</v>
      </c>
      <c r="Q297" s="209"/>
      <c r="R297" s="209"/>
      <c r="S297" s="209" t="s">
        <v>363</v>
      </c>
      <c r="T297" s="209" t="s">
        <v>381</v>
      </c>
      <c r="U297" s="209" t="s">
        <v>242</v>
      </c>
      <c r="V297" s="209" t="s">
        <v>355</v>
      </c>
      <c r="W297" s="209" t="s">
        <v>382</v>
      </c>
      <c r="X297" s="209" t="s">
        <v>242</v>
      </c>
      <c r="Y297" s="209"/>
      <c r="Z297" s="209"/>
      <c r="AA297" s="209" t="s">
        <v>67</v>
      </c>
      <c r="AB297" s="209" t="s">
        <v>363</v>
      </c>
      <c r="AC297" s="209">
        <v>2100</v>
      </c>
      <c r="AD297" s="209" t="s">
        <v>220</v>
      </c>
      <c r="AE297" s="209">
        <v>2.6</v>
      </c>
      <c r="AF297" s="209">
        <v>1.23</v>
      </c>
    </row>
    <row r="298" spans="1:32" x14ac:dyDescent="0.3">
      <c r="A298" s="209" t="s">
        <v>355</v>
      </c>
      <c r="B298" s="209" t="s">
        <v>45</v>
      </c>
      <c r="C298" s="209" t="s">
        <v>68</v>
      </c>
      <c r="D298" s="209" t="s">
        <v>314</v>
      </c>
      <c r="E298" s="209" t="s">
        <v>1078</v>
      </c>
      <c r="F298" s="15">
        <v>46225.333067129628</v>
      </c>
      <c r="G298" s="209" t="s">
        <v>455</v>
      </c>
      <c r="H298" s="209">
        <v>8</v>
      </c>
      <c r="I298" s="209" t="s">
        <v>1079</v>
      </c>
      <c r="J298" s="15">
        <v>46225.466446759259</v>
      </c>
      <c r="K298" s="15">
        <v>46227.5</v>
      </c>
      <c r="L298" s="15">
        <v>46227.5</v>
      </c>
      <c r="M298" s="209">
        <v>8</v>
      </c>
      <c r="N298" s="209"/>
      <c r="O298" s="209" t="s">
        <v>204</v>
      </c>
      <c r="P298" s="209" t="s">
        <v>630</v>
      </c>
      <c r="Q298" s="209"/>
      <c r="R298" s="209"/>
      <c r="S298" s="209" t="s">
        <v>363</v>
      </c>
      <c r="T298" s="209" t="s">
        <v>381</v>
      </c>
      <c r="U298" s="209" t="s">
        <v>242</v>
      </c>
      <c r="V298" s="209" t="s">
        <v>355</v>
      </c>
      <c r="W298" s="209" t="s">
        <v>382</v>
      </c>
      <c r="X298" s="209" t="s">
        <v>242</v>
      </c>
      <c r="Y298" s="209">
        <v>103</v>
      </c>
      <c r="Z298" s="209"/>
      <c r="AA298" s="209" t="s">
        <v>67</v>
      </c>
      <c r="AB298" s="209" t="s">
        <v>363</v>
      </c>
      <c r="AC298" s="209">
        <v>2100</v>
      </c>
      <c r="AD298" s="209" t="s">
        <v>220</v>
      </c>
      <c r="AE298" s="209">
        <v>1</v>
      </c>
      <c r="AF298" s="209"/>
    </row>
    <row r="299" spans="1:32" x14ac:dyDescent="0.3">
      <c r="A299" s="209" t="s">
        <v>355</v>
      </c>
      <c r="B299" s="209" t="s">
        <v>45</v>
      </c>
      <c r="C299" s="209" t="s">
        <v>68</v>
      </c>
      <c r="D299" s="209" t="s">
        <v>314</v>
      </c>
      <c r="E299" s="209" t="s">
        <v>1090</v>
      </c>
      <c r="F299" s="15">
        <v>46223.488009259258</v>
      </c>
      <c r="G299" s="209" t="s">
        <v>413</v>
      </c>
      <c r="H299" s="209">
        <v>2</v>
      </c>
      <c r="I299" s="209" t="s">
        <v>1091</v>
      </c>
      <c r="J299" s="15">
        <v>46223.579861111109</v>
      </c>
      <c r="K299" s="15">
        <v>46231.451388888891</v>
      </c>
      <c r="L299" s="15">
        <v>46230.708333333336</v>
      </c>
      <c r="M299" s="209">
        <v>2</v>
      </c>
      <c r="N299" s="209"/>
      <c r="O299" s="209" t="s">
        <v>204</v>
      </c>
      <c r="P299" s="209" t="s">
        <v>630</v>
      </c>
      <c r="Q299" s="209"/>
      <c r="R299" s="209"/>
      <c r="S299" s="209" t="s">
        <v>363</v>
      </c>
      <c r="T299" s="209" t="s">
        <v>381</v>
      </c>
      <c r="U299" s="209" t="s">
        <v>242</v>
      </c>
      <c r="V299" s="209" t="s">
        <v>355</v>
      </c>
      <c r="W299" s="209" t="s">
        <v>382</v>
      </c>
      <c r="X299" s="209" t="s">
        <v>242</v>
      </c>
      <c r="Y299" s="209">
        <v>103</v>
      </c>
      <c r="Z299" s="209"/>
      <c r="AA299" s="209" t="s">
        <v>67</v>
      </c>
      <c r="AB299" s="209" t="s">
        <v>363</v>
      </c>
      <c r="AC299" s="209">
        <v>2100</v>
      </c>
      <c r="AD299" s="209" t="s">
        <v>220</v>
      </c>
      <c r="AE299" s="209">
        <v>1</v>
      </c>
      <c r="AF299" s="209"/>
    </row>
    <row r="300" spans="1:32" x14ac:dyDescent="0.3">
      <c r="A300" s="209" t="s">
        <v>355</v>
      </c>
      <c r="B300" s="209" t="s">
        <v>45</v>
      </c>
      <c r="C300" s="209" t="s">
        <v>68</v>
      </c>
      <c r="D300" s="209" t="s">
        <v>314</v>
      </c>
      <c r="E300" s="209" t="s">
        <v>1092</v>
      </c>
      <c r="F300" s="15">
        <v>46223.487222222226</v>
      </c>
      <c r="G300" s="209" t="s">
        <v>413</v>
      </c>
      <c r="H300" s="209">
        <v>1</v>
      </c>
      <c r="I300" s="209" t="s">
        <v>1091</v>
      </c>
      <c r="J300" s="15">
        <v>46223.579861111109</v>
      </c>
      <c r="K300" s="15">
        <v>46231.451388888891</v>
      </c>
      <c r="L300" s="15">
        <v>46230.708333333336</v>
      </c>
      <c r="M300" s="209">
        <v>1</v>
      </c>
      <c r="N300" s="209"/>
      <c r="O300" s="209" t="s">
        <v>204</v>
      </c>
      <c r="P300" s="209" t="s">
        <v>630</v>
      </c>
      <c r="Q300" s="209"/>
      <c r="R300" s="209"/>
      <c r="S300" s="209" t="s">
        <v>363</v>
      </c>
      <c r="T300" s="209" t="s">
        <v>381</v>
      </c>
      <c r="U300" s="209" t="s">
        <v>242</v>
      </c>
      <c r="V300" s="209" t="s">
        <v>355</v>
      </c>
      <c r="W300" s="209" t="s">
        <v>382</v>
      </c>
      <c r="X300" s="209" t="s">
        <v>242</v>
      </c>
      <c r="Y300" s="209"/>
      <c r="Z300" s="209"/>
      <c r="AA300" s="209" t="s">
        <v>67</v>
      </c>
      <c r="AB300" s="209" t="s">
        <v>363</v>
      </c>
      <c r="AC300" s="209">
        <v>2100</v>
      </c>
      <c r="AD300" s="209" t="s">
        <v>220</v>
      </c>
      <c r="AE300" s="209">
        <v>1</v>
      </c>
      <c r="AF300" s="209"/>
    </row>
    <row r="301" spans="1:32" x14ac:dyDescent="0.3">
      <c r="A301" s="209" t="s">
        <v>355</v>
      </c>
      <c r="B301" s="209" t="s">
        <v>45</v>
      </c>
      <c r="C301" s="209" t="s">
        <v>68</v>
      </c>
      <c r="D301" s="209" t="s">
        <v>314</v>
      </c>
      <c r="E301" s="209" t="s">
        <v>1082</v>
      </c>
      <c r="F301" s="15">
        <v>46225.339780092596</v>
      </c>
      <c r="G301" s="209" t="s">
        <v>420</v>
      </c>
      <c r="H301" s="209">
        <v>4</v>
      </c>
      <c r="I301" s="209" t="s">
        <v>1081</v>
      </c>
      <c r="J301" s="15">
        <v>46225.680555555555</v>
      </c>
      <c r="K301" s="15">
        <v>46227.5</v>
      </c>
      <c r="L301" s="15"/>
      <c r="M301" s="209">
        <v>4</v>
      </c>
      <c r="N301" s="209"/>
      <c r="O301" s="209" t="s">
        <v>204</v>
      </c>
      <c r="P301" s="209" t="s">
        <v>631</v>
      </c>
      <c r="Q301" s="209"/>
      <c r="R301" s="209"/>
      <c r="S301" s="209" t="s">
        <v>363</v>
      </c>
      <c r="T301" s="209" t="s">
        <v>381</v>
      </c>
      <c r="U301" s="209" t="s">
        <v>242</v>
      </c>
      <c r="V301" s="209" t="s">
        <v>355</v>
      </c>
      <c r="W301" s="209" t="s">
        <v>382</v>
      </c>
      <c r="X301" s="209" t="s">
        <v>242</v>
      </c>
      <c r="Y301" s="209"/>
      <c r="Z301" s="209"/>
      <c r="AA301" s="209" t="s">
        <v>67</v>
      </c>
      <c r="AB301" s="209" t="s">
        <v>363</v>
      </c>
      <c r="AC301" s="209">
        <v>2100</v>
      </c>
      <c r="AD301" s="209" t="s">
        <v>220</v>
      </c>
      <c r="AE301" s="209">
        <v>1</v>
      </c>
      <c r="AF301" s="209"/>
    </row>
    <row r="302" spans="1:32" x14ac:dyDescent="0.3">
      <c r="A302" s="209" t="s">
        <v>355</v>
      </c>
      <c r="B302" s="209" t="s">
        <v>45</v>
      </c>
      <c r="C302" s="209" t="s">
        <v>68</v>
      </c>
      <c r="D302" s="209" t="s">
        <v>314</v>
      </c>
      <c r="E302" s="209" t="s">
        <v>1083</v>
      </c>
      <c r="F302" s="15">
        <v>46225.337905092594</v>
      </c>
      <c r="G302" s="209" t="s">
        <v>420</v>
      </c>
      <c r="H302" s="209">
        <v>2</v>
      </c>
      <c r="I302" s="209" t="s">
        <v>1081</v>
      </c>
      <c r="J302" s="15">
        <v>46225.680555555555</v>
      </c>
      <c r="K302" s="15">
        <v>46227.5</v>
      </c>
      <c r="L302" s="15"/>
      <c r="M302" s="209">
        <v>2</v>
      </c>
      <c r="N302" s="209"/>
      <c r="O302" s="209" t="s">
        <v>204</v>
      </c>
      <c r="P302" s="209" t="s">
        <v>631</v>
      </c>
      <c r="Q302" s="209"/>
      <c r="R302" s="209"/>
      <c r="S302" s="209" t="s">
        <v>363</v>
      </c>
      <c r="T302" s="209" t="s">
        <v>381</v>
      </c>
      <c r="U302" s="209" t="s">
        <v>242</v>
      </c>
      <c r="V302" s="209" t="s">
        <v>355</v>
      </c>
      <c r="W302" s="209" t="s">
        <v>382</v>
      </c>
      <c r="X302" s="209" t="s">
        <v>242</v>
      </c>
      <c r="Y302" s="209"/>
      <c r="Z302" s="209"/>
      <c r="AA302" s="209" t="s">
        <v>67</v>
      </c>
      <c r="AB302" s="209" t="s">
        <v>363</v>
      </c>
      <c r="AC302" s="209">
        <v>2100</v>
      </c>
      <c r="AD302" s="209" t="s">
        <v>220</v>
      </c>
      <c r="AE302" s="209">
        <v>1</v>
      </c>
      <c r="AF302" s="209"/>
    </row>
    <row r="303" spans="1:32" x14ac:dyDescent="0.3">
      <c r="A303" s="209" t="s">
        <v>355</v>
      </c>
      <c r="B303" s="209" t="s">
        <v>45</v>
      </c>
      <c r="C303" s="209" t="s">
        <v>68</v>
      </c>
      <c r="D303" s="209" t="s">
        <v>314</v>
      </c>
      <c r="E303" s="209" t="s">
        <v>1084</v>
      </c>
      <c r="F303" s="15">
        <v>46225.337650462963</v>
      </c>
      <c r="G303" s="209" t="s">
        <v>420</v>
      </c>
      <c r="H303" s="209">
        <v>1</v>
      </c>
      <c r="I303" s="209" t="s">
        <v>1081</v>
      </c>
      <c r="J303" s="15">
        <v>46225.680555555555</v>
      </c>
      <c r="K303" s="15">
        <v>46227.5</v>
      </c>
      <c r="L303" s="15"/>
      <c r="M303" s="209">
        <v>1</v>
      </c>
      <c r="N303" s="209"/>
      <c r="O303" s="209" t="s">
        <v>204</v>
      </c>
      <c r="P303" s="209" t="s">
        <v>631</v>
      </c>
      <c r="Q303" s="209"/>
      <c r="R303" s="209"/>
      <c r="S303" s="209" t="s">
        <v>363</v>
      </c>
      <c r="T303" s="209" t="s">
        <v>381</v>
      </c>
      <c r="U303" s="209" t="s">
        <v>242</v>
      </c>
      <c r="V303" s="209" t="s">
        <v>355</v>
      </c>
      <c r="W303" s="209" t="s">
        <v>382</v>
      </c>
      <c r="X303" s="209" t="s">
        <v>242</v>
      </c>
      <c r="Y303" s="209"/>
      <c r="Z303" s="209"/>
      <c r="AA303" s="209" t="s">
        <v>67</v>
      </c>
      <c r="AB303" s="209" t="s">
        <v>363</v>
      </c>
      <c r="AC303" s="209">
        <v>2100</v>
      </c>
      <c r="AD303" s="209" t="s">
        <v>220</v>
      </c>
      <c r="AE303" s="209">
        <v>1</v>
      </c>
      <c r="AF303" s="209"/>
    </row>
    <row r="304" spans="1:32" x14ac:dyDescent="0.3">
      <c r="A304" s="209" t="s">
        <v>355</v>
      </c>
      <c r="B304" s="209" t="s">
        <v>45</v>
      </c>
      <c r="C304" s="209" t="s">
        <v>68</v>
      </c>
      <c r="D304" s="209" t="s">
        <v>314</v>
      </c>
      <c r="E304" s="209" t="s">
        <v>1085</v>
      </c>
      <c r="F304" s="15">
        <v>46224.651469907411</v>
      </c>
      <c r="G304" s="209" t="s">
        <v>420</v>
      </c>
      <c r="H304" s="209">
        <v>16</v>
      </c>
      <c r="I304" s="209" t="s">
        <v>1086</v>
      </c>
      <c r="J304" s="15">
        <v>46225.65902777778</v>
      </c>
      <c r="K304" s="15">
        <v>46227.5</v>
      </c>
      <c r="L304" s="15">
        <v>46227</v>
      </c>
      <c r="M304" s="209">
        <v>16</v>
      </c>
      <c r="N304" s="209"/>
      <c r="O304" s="209" t="s">
        <v>204</v>
      </c>
      <c r="P304" s="209" t="s">
        <v>631</v>
      </c>
      <c r="Q304" s="209"/>
      <c r="R304" s="209"/>
      <c r="S304" s="209" t="s">
        <v>363</v>
      </c>
      <c r="T304" s="209" t="s">
        <v>381</v>
      </c>
      <c r="U304" s="209" t="s">
        <v>242</v>
      </c>
      <c r="V304" s="209" t="s">
        <v>355</v>
      </c>
      <c r="W304" s="209" t="s">
        <v>382</v>
      </c>
      <c r="X304" s="209" t="s">
        <v>242</v>
      </c>
      <c r="Y304" s="209"/>
      <c r="Z304" s="209"/>
      <c r="AA304" s="209" t="s">
        <v>67</v>
      </c>
      <c r="AB304" s="209" t="s">
        <v>363</v>
      </c>
      <c r="AC304" s="209">
        <v>2100</v>
      </c>
      <c r="AD304" s="209" t="s">
        <v>220</v>
      </c>
      <c r="AE304" s="209">
        <v>1.6</v>
      </c>
      <c r="AF304" s="209"/>
    </row>
    <row r="305" spans="1:32" x14ac:dyDescent="0.3">
      <c r="A305" s="209" t="s">
        <v>355</v>
      </c>
      <c r="B305" s="209" t="s">
        <v>45</v>
      </c>
      <c r="C305" s="209" t="s">
        <v>68</v>
      </c>
      <c r="D305" s="209" t="s">
        <v>314</v>
      </c>
      <c r="E305" s="209" t="s">
        <v>1087</v>
      </c>
      <c r="F305" s="15">
        <v>46224.65053240741</v>
      </c>
      <c r="G305" s="209" t="s">
        <v>420</v>
      </c>
      <c r="H305" s="209">
        <v>6</v>
      </c>
      <c r="I305" s="209" t="s">
        <v>1086</v>
      </c>
      <c r="J305" s="15">
        <v>46225.65902777778</v>
      </c>
      <c r="K305" s="15">
        <v>46227.5</v>
      </c>
      <c r="L305" s="15">
        <v>46227</v>
      </c>
      <c r="M305" s="209">
        <v>6</v>
      </c>
      <c r="N305" s="209"/>
      <c r="O305" s="209" t="s">
        <v>204</v>
      </c>
      <c r="P305" s="209" t="s">
        <v>631</v>
      </c>
      <c r="Q305" s="209"/>
      <c r="R305" s="209"/>
      <c r="S305" s="209" t="s">
        <v>363</v>
      </c>
      <c r="T305" s="209" t="s">
        <v>381</v>
      </c>
      <c r="U305" s="209" t="s">
        <v>242</v>
      </c>
      <c r="V305" s="209" t="s">
        <v>355</v>
      </c>
      <c r="W305" s="209" t="s">
        <v>382</v>
      </c>
      <c r="X305" s="209" t="s">
        <v>242</v>
      </c>
      <c r="Y305" s="209"/>
      <c r="Z305" s="209"/>
      <c r="AA305" s="209" t="s">
        <v>67</v>
      </c>
      <c r="AB305" s="209" t="s">
        <v>363</v>
      </c>
      <c r="AC305" s="209">
        <v>2100</v>
      </c>
      <c r="AD305" s="209" t="s">
        <v>220</v>
      </c>
      <c r="AE305" s="209">
        <v>1</v>
      </c>
      <c r="AF305" s="209"/>
    </row>
    <row r="306" spans="1:32" x14ac:dyDescent="0.3">
      <c r="A306" s="209" t="s">
        <v>355</v>
      </c>
      <c r="B306" s="209" t="s">
        <v>45</v>
      </c>
      <c r="C306" s="209" t="s">
        <v>68</v>
      </c>
      <c r="D306" s="209" t="s">
        <v>314</v>
      </c>
      <c r="E306" s="209" t="s">
        <v>1080</v>
      </c>
      <c r="F306" s="15">
        <v>46225.340196759258</v>
      </c>
      <c r="G306" s="209" t="s">
        <v>420</v>
      </c>
      <c r="H306" s="209">
        <v>3</v>
      </c>
      <c r="I306" s="209" t="s">
        <v>1081</v>
      </c>
      <c r="J306" s="15">
        <v>46225.680555555555</v>
      </c>
      <c r="K306" s="15">
        <v>46227.5</v>
      </c>
      <c r="L306" s="15"/>
      <c r="M306" s="209">
        <v>3</v>
      </c>
      <c r="N306" s="209"/>
      <c r="O306" s="209" t="s">
        <v>204</v>
      </c>
      <c r="P306" s="209" t="s">
        <v>631</v>
      </c>
      <c r="Q306" s="209"/>
      <c r="R306" s="209"/>
      <c r="S306" s="209" t="s">
        <v>363</v>
      </c>
      <c r="T306" s="209" t="s">
        <v>381</v>
      </c>
      <c r="U306" s="209" t="s">
        <v>242</v>
      </c>
      <c r="V306" s="209" t="s">
        <v>355</v>
      </c>
      <c r="W306" s="209" t="s">
        <v>382</v>
      </c>
      <c r="X306" s="209" t="s">
        <v>242</v>
      </c>
      <c r="Y306" s="209"/>
      <c r="Z306" s="209"/>
      <c r="AA306" s="209" t="s">
        <v>67</v>
      </c>
      <c r="AB306" s="209" t="s">
        <v>363</v>
      </c>
      <c r="AC306" s="209">
        <v>2100</v>
      </c>
      <c r="AD306" s="209" t="s">
        <v>220</v>
      </c>
      <c r="AE306" s="209">
        <v>1</v>
      </c>
      <c r="AF306" s="209"/>
    </row>
    <row r="307" spans="1:32" x14ac:dyDescent="0.3">
      <c r="A307" s="209" t="s">
        <v>355</v>
      </c>
      <c r="B307" s="209" t="s">
        <v>45</v>
      </c>
      <c r="C307" s="209" t="s">
        <v>68</v>
      </c>
      <c r="D307" s="209" t="s">
        <v>314</v>
      </c>
      <c r="E307" s="209" t="s">
        <v>1088</v>
      </c>
      <c r="F307" s="15">
        <v>46225.340752314813</v>
      </c>
      <c r="G307" s="209" t="s">
        <v>420</v>
      </c>
      <c r="H307" s="209">
        <v>3</v>
      </c>
      <c r="I307" s="209" t="s">
        <v>1081</v>
      </c>
      <c r="J307" s="15">
        <v>46225.680555555555</v>
      </c>
      <c r="K307" s="15">
        <v>46227.5</v>
      </c>
      <c r="L307" s="15"/>
      <c r="M307" s="209">
        <v>3</v>
      </c>
      <c r="N307" s="209"/>
      <c r="O307" s="209" t="s">
        <v>204</v>
      </c>
      <c r="P307" s="209" t="s">
        <v>631</v>
      </c>
      <c r="Q307" s="209"/>
      <c r="R307" s="209"/>
      <c r="S307" s="209" t="s">
        <v>363</v>
      </c>
      <c r="T307" s="209" t="s">
        <v>381</v>
      </c>
      <c r="U307" s="209" t="s">
        <v>242</v>
      </c>
      <c r="V307" s="209" t="s">
        <v>355</v>
      </c>
      <c r="W307" s="209" t="s">
        <v>382</v>
      </c>
      <c r="X307" s="209" t="s">
        <v>242</v>
      </c>
      <c r="Y307" s="209"/>
      <c r="Z307" s="209"/>
      <c r="AA307" s="209" t="s">
        <v>67</v>
      </c>
      <c r="AB307" s="209" t="s">
        <v>363</v>
      </c>
      <c r="AC307" s="209">
        <v>2100</v>
      </c>
      <c r="AD307" s="209" t="s">
        <v>220</v>
      </c>
      <c r="AE307" s="209">
        <v>1</v>
      </c>
      <c r="AF307" s="209"/>
    </row>
    <row r="308" spans="1:32" x14ac:dyDescent="0.3">
      <c r="A308" s="209" t="s">
        <v>355</v>
      </c>
      <c r="B308" s="209" t="s">
        <v>63</v>
      </c>
      <c r="C308" s="209" t="s">
        <v>95</v>
      </c>
      <c r="D308" s="209" t="s">
        <v>314</v>
      </c>
      <c r="E308" s="209" t="s">
        <v>968</v>
      </c>
      <c r="F308" s="15">
        <v>46230.561921296299</v>
      </c>
      <c r="G308" s="209" t="s">
        <v>415</v>
      </c>
      <c r="H308" s="209">
        <v>1</v>
      </c>
      <c r="I308" s="209" t="s">
        <v>969</v>
      </c>
      <c r="J308" s="15">
        <v>46231.383333333331</v>
      </c>
      <c r="K308" s="15">
        <v>46237.474999999999</v>
      </c>
      <c r="L308" s="15"/>
      <c r="M308" s="209">
        <v>1</v>
      </c>
      <c r="N308" s="209"/>
      <c r="O308" s="209" t="s">
        <v>204</v>
      </c>
      <c r="P308" s="209" t="s">
        <v>631</v>
      </c>
      <c r="Q308" s="209"/>
      <c r="R308" s="209"/>
      <c r="S308" s="209" t="s">
        <v>363</v>
      </c>
      <c r="T308" s="209" t="s">
        <v>381</v>
      </c>
      <c r="U308" s="209" t="s">
        <v>242</v>
      </c>
      <c r="V308" s="209" t="s">
        <v>7</v>
      </c>
      <c r="W308" s="209" t="s">
        <v>7</v>
      </c>
      <c r="X308" s="209" t="s">
        <v>7</v>
      </c>
      <c r="Y308" s="209"/>
      <c r="Z308" s="209"/>
      <c r="AA308" s="209" t="s">
        <v>96</v>
      </c>
      <c r="AB308" s="209" t="s">
        <v>363</v>
      </c>
      <c r="AC308" s="209">
        <v>2100</v>
      </c>
      <c r="AD308" s="209" t="s">
        <v>228</v>
      </c>
      <c r="AE308" s="209">
        <v>1</v>
      </c>
      <c r="AF308" s="209">
        <v>24.7</v>
      </c>
    </row>
    <row r="309" spans="1:32" x14ac:dyDescent="0.3">
      <c r="A309" s="209" t="s">
        <v>355</v>
      </c>
      <c r="B309" s="209" t="s">
        <v>57</v>
      </c>
      <c r="C309" s="209" t="s">
        <v>117</v>
      </c>
      <c r="D309" s="209" t="s">
        <v>314</v>
      </c>
      <c r="E309" s="209" t="s">
        <v>968</v>
      </c>
      <c r="F309" s="15">
        <v>46230.561921296299</v>
      </c>
      <c r="G309" s="209" t="s">
        <v>415</v>
      </c>
      <c r="H309" s="209">
        <v>1</v>
      </c>
      <c r="I309" s="209" t="s">
        <v>969</v>
      </c>
      <c r="J309" s="15">
        <v>46231.383333333331</v>
      </c>
      <c r="K309" s="15">
        <v>46237.474999999999</v>
      </c>
      <c r="L309" s="15"/>
      <c r="M309" s="209">
        <v>1</v>
      </c>
      <c r="N309" s="209"/>
      <c r="O309" s="209" t="s">
        <v>204</v>
      </c>
      <c r="P309" s="209" t="s">
        <v>631</v>
      </c>
      <c r="Q309" s="209"/>
      <c r="R309" s="209"/>
      <c r="S309" s="209" t="s">
        <v>363</v>
      </c>
      <c r="T309" s="209" t="s">
        <v>381</v>
      </c>
      <c r="U309" s="209" t="s">
        <v>242</v>
      </c>
      <c r="V309" s="209" t="s">
        <v>7</v>
      </c>
      <c r="W309" s="209" t="s">
        <v>7</v>
      </c>
      <c r="X309" s="209" t="s">
        <v>7</v>
      </c>
      <c r="Y309" s="209"/>
      <c r="Z309" s="209"/>
      <c r="AA309" s="209" t="s">
        <v>127</v>
      </c>
      <c r="AB309" s="209" t="s">
        <v>363</v>
      </c>
      <c r="AC309" s="209">
        <v>2100</v>
      </c>
      <c r="AD309" s="209" t="s">
        <v>236</v>
      </c>
      <c r="AE309" s="209">
        <v>1</v>
      </c>
      <c r="AF309" s="209"/>
    </row>
    <row r="310" spans="1:32" x14ac:dyDescent="0.3">
      <c r="A310" s="209" t="s">
        <v>355</v>
      </c>
      <c r="B310" s="209" t="s">
        <v>282</v>
      </c>
      <c r="C310" s="209" t="s">
        <v>195</v>
      </c>
      <c r="D310" s="209" t="s">
        <v>314</v>
      </c>
      <c r="E310" s="209" t="s">
        <v>968</v>
      </c>
      <c r="F310" s="15">
        <v>46230.561921296299</v>
      </c>
      <c r="G310" s="209" t="s">
        <v>415</v>
      </c>
      <c r="H310" s="209">
        <v>245</v>
      </c>
      <c r="I310" s="209" t="s">
        <v>969</v>
      </c>
      <c r="J310" s="15">
        <v>46231.383333333331</v>
      </c>
      <c r="K310" s="15">
        <v>46237.474999999999</v>
      </c>
      <c r="L310" s="15"/>
      <c r="M310" s="209">
        <v>245</v>
      </c>
      <c r="N310" s="209"/>
      <c r="O310" s="209" t="s">
        <v>204</v>
      </c>
      <c r="P310" s="209" t="s">
        <v>630</v>
      </c>
      <c r="Q310" s="209"/>
      <c r="R310" s="209"/>
      <c r="S310" s="209" t="s">
        <v>363</v>
      </c>
      <c r="T310" s="209" t="s">
        <v>381</v>
      </c>
      <c r="U310" s="209" t="s">
        <v>242</v>
      </c>
      <c r="V310" s="209" t="s">
        <v>7</v>
      </c>
      <c r="W310" s="209" t="s">
        <v>7</v>
      </c>
      <c r="X310" s="209" t="s">
        <v>7</v>
      </c>
      <c r="Y310" s="209"/>
      <c r="Z310" s="209">
        <v>1</v>
      </c>
      <c r="AA310" s="209" t="s">
        <v>122</v>
      </c>
      <c r="AB310" s="209" t="s">
        <v>363</v>
      </c>
      <c r="AC310" s="209">
        <v>2100</v>
      </c>
      <c r="AD310" s="209" t="s">
        <v>235</v>
      </c>
      <c r="AE310" s="209">
        <v>245</v>
      </c>
      <c r="AF310" s="209"/>
    </row>
    <row r="311" spans="1:32" x14ac:dyDescent="0.3">
      <c r="A311" s="209" t="s">
        <v>355</v>
      </c>
      <c r="B311" s="209" t="s">
        <v>45</v>
      </c>
      <c r="C311" s="209" t="s">
        <v>68</v>
      </c>
      <c r="D311" s="209" t="s">
        <v>314</v>
      </c>
      <c r="E311" s="209" t="s">
        <v>1093</v>
      </c>
      <c r="F311" s="15">
        <v>46230.441238425927</v>
      </c>
      <c r="G311" s="209" t="s">
        <v>413</v>
      </c>
      <c r="H311" s="209">
        <v>3</v>
      </c>
      <c r="I311" s="209" t="s">
        <v>1094</v>
      </c>
      <c r="J311" s="15">
        <v>46230.705555555556</v>
      </c>
      <c r="K311" s="15">
        <v>46231.431944444441</v>
      </c>
      <c r="L311" s="15"/>
      <c r="M311" s="209">
        <v>3</v>
      </c>
      <c r="N311" s="209"/>
      <c r="O311" s="209" t="s">
        <v>204</v>
      </c>
      <c r="P311" s="209" t="s">
        <v>631</v>
      </c>
      <c r="Q311" s="209"/>
      <c r="R311" s="209"/>
      <c r="S311" s="209" t="s">
        <v>363</v>
      </c>
      <c r="T311" s="209" t="s">
        <v>381</v>
      </c>
      <c r="U311" s="209" t="s">
        <v>242</v>
      </c>
      <c r="V311" s="209" t="s">
        <v>355</v>
      </c>
      <c r="W311" s="209" t="s">
        <v>382</v>
      </c>
      <c r="X311" s="209" t="s">
        <v>242</v>
      </c>
      <c r="Y311" s="209">
        <v>103</v>
      </c>
      <c r="Z311" s="209"/>
      <c r="AA311" s="209" t="s">
        <v>67</v>
      </c>
      <c r="AB311" s="209" t="s">
        <v>363</v>
      </c>
      <c r="AC311" s="209">
        <v>2100</v>
      </c>
      <c r="AD311" s="209" t="s">
        <v>220</v>
      </c>
      <c r="AE311" s="209">
        <v>1</v>
      </c>
      <c r="AF311" s="209"/>
    </row>
    <row r="312" spans="1:32" x14ac:dyDescent="0.3">
      <c r="A312" s="209" t="s">
        <v>355</v>
      </c>
      <c r="B312" s="209" t="s">
        <v>45</v>
      </c>
      <c r="C312" s="209" t="s">
        <v>68</v>
      </c>
      <c r="D312" s="209" t="s">
        <v>314</v>
      </c>
      <c r="E312" s="209" t="s">
        <v>1095</v>
      </c>
      <c r="F312" s="15">
        <v>46230.439814814818</v>
      </c>
      <c r="G312" s="209" t="s">
        <v>413</v>
      </c>
      <c r="H312" s="209">
        <v>4</v>
      </c>
      <c r="I312" s="209" t="s">
        <v>1094</v>
      </c>
      <c r="J312" s="15">
        <v>46230.705555555556</v>
      </c>
      <c r="K312" s="15">
        <v>46231.431944444441</v>
      </c>
      <c r="L312" s="15"/>
      <c r="M312" s="209">
        <v>4</v>
      </c>
      <c r="N312" s="209"/>
      <c r="O312" s="209" t="s">
        <v>204</v>
      </c>
      <c r="P312" s="209" t="s">
        <v>631</v>
      </c>
      <c r="Q312" s="209"/>
      <c r="R312" s="209"/>
      <c r="S312" s="209" t="s">
        <v>363</v>
      </c>
      <c r="T312" s="209" t="s">
        <v>381</v>
      </c>
      <c r="U312" s="209" t="s">
        <v>242</v>
      </c>
      <c r="V312" s="209" t="s">
        <v>355</v>
      </c>
      <c r="W312" s="209" t="s">
        <v>382</v>
      </c>
      <c r="X312" s="209" t="s">
        <v>242</v>
      </c>
      <c r="Y312" s="209"/>
      <c r="Z312" s="209"/>
      <c r="AA312" s="209" t="s">
        <v>67</v>
      </c>
      <c r="AB312" s="209" t="s">
        <v>363</v>
      </c>
      <c r="AC312" s="209">
        <v>2100</v>
      </c>
      <c r="AD312" s="209" t="s">
        <v>220</v>
      </c>
      <c r="AE312" s="209">
        <v>1</v>
      </c>
      <c r="AF312" s="209"/>
    </row>
    <row r="313" spans="1:32" x14ac:dyDescent="0.3">
      <c r="A313" s="209" t="s">
        <v>355</v>
      </c>
      <c r="B313" s="209" t="s">
        <v>43</v>
      </c>
      <c r="C313" s="209" t="s">
        <v>105</v>
      </c>
      <c r="D313" s="209" t="s">
        <v>314</v>
      </c>
      <c r="E313" s="209" t="s">
        <v>1165</v>
      </c>
      <c r="F313" s="15">
        <v>46226.43414351852</v>
      </c>
      <c r="G313" s="209" t="s">
        <v>449</v>
      </c>
      <c r="H313" s="209">
        <v>1</v>
      </c>
      <c r="I313" s="209" t="s">
        <v>1166</v>
      </c>
      <c r="J313" s="15">
        <v>46226.474999999999</v>
      </c>
      <c r="K313" s="15">
        <v>46231.455555555556</v>
      </c>
      <c r="L313" s="15"/>
      <c r="M313" s="209">
        <v>1</v>
      </c>
      <c r="N313" s="209"/>
      <c r="O313" s="209" t="s">
        <v>204</v>
      </c>
      <c r="P313" s="209" t="s">
        <v>630</v>
      </c>
      <c r="Q313" s="209"/>
      <c r="R313" s="209"/>
      <c r="S313" s="209" t="s">
        <v>363</v>
      </c>
      <c r="T313" s="209" t="s">
        <v>381</v>
      </c>
      <c r="U313" s="209" t="s">
        <v>242</v>
      </c>
      <c r="V313" s="209" t="s">
        <v>355</v>
      </c>
      <c r="W313" s="209" t="s">
        <v>382</v>
      </c>
      <c r="X313" s="209" t="s">
        <v>242</v>
      </c>
      <c r="Y313" s="209"/>
      <c r="Z313" s="209"/>
      <c r="AA313" s="209" t="s">
        <v>67</v>
      </c>
      <c r="AB313" s="209" t="s">
        <v>363</v>
      </c>
      <c r="AC313" s="209">
        <v>2100</v>
      </c>
      <c r="AD313" s="209" t="s">
        <v>220</v>
      </c>
      <c r="AE313" s="209">
        <v>1</v>
      </c>
      <c r="AF313" s="209"/>
    </row>
    <row r="314" spans="1:32" x14ac:dyDescent="0.3">
      <c r="A314" s="209" t="s">
        <v>355</v>
      </c>
      <c r="B314" s="209" t="s">
        <v>45</v>
      </c>
      <c r="C314" s="209" t="s">
        <v>68</v>
      </c>
      <c r="D314" s="209" t="s">
        <v>314</v>
      </c>
      <c r="E314" s="209" t="s">
        <v>1089</v>
      </c>
      <c r="F314" s="15">
        <v>46225.341481481482</v>
      </c>
      <c r="G314" s="209" t="s">
        <v>420</v>
      </c>
      <c r="H314" s="209">
        <v>11</v>
      </c>
      <c r="I314" s="209" t="s">
        <v>1081</v>
      </c>
      <c r="J314" s="15">
        <v>46225.680555555555</v>
      </c>
      <c r="K314" s="15">
        <v>46227.5</v>
      </c>
      <c r="L314" s="15"/>
      <c r="M314" s="209">
        <v>11</v>
      </c>
      <c r="N314" s="209"/>
      <c r="O314" s="209" t="s">
        <v>204</v>
      </c>
      <c r="P314" s="209" t="s">
        <v>631</v>
      </c>
      <c r="Q314" s="209"/>
      <c r="R314" s="209"/>
      <c r="S314" s="209" t="s">
        <v>363</v>
      </c>
      <c r="T314" s="209" t="s">
        <v>381</v>
      </c>
      <c r="U314" s="209" t="s">
        <v>242</v>
      </c>
      <c r="V314" s="209" t="s">
        <v>355</v>
      </c>
      <c r="W314" s="209" t="s">
        <v>382</v>
      </c>
      <c r="X314" s="209" t="s">
        <v>242</v>
      </c>
      <c r="Y314" s="209"/>
      <c r="Z314" s="209"/>
      <c r="AA314" s="209" t="s">
        <v>67</v>
      </c>
      <c r="AB314" s="209" t="s">
        <v>363</v>
      </c>
      <c r="AC314" s="209">
        <v>2100</v>
      </c>
      <c r="AD314" s="209" t="s">
        <v>220</v>
      </c>
      <c r="AE314" s="209">
        <v>1.1000000000000001</v>
      </c>
      <c r="AF314" s="209"/>
    </row>
    <row r="315" spans="1:32" x14ac:dyDescent="0.3">
      <c r="A315" s="209" t="s">
        <v>355</v>
      </c>
      <c r="B315" s="209" t="s">
        <v>45</v>
      </c>
      <c r="C315" s="209" t="s">
        <v>68</v>
      </c>
      <c r="D315" s="209" t="s">
        <v>314</v>
      </c>
      <c r="E315" s="209" t="s">
        <v>1058</v>
      </c>
      <c r="F315" s="15">
        <v>46244.522743055553</v>
      </c>
      <c r="G315" s="209" t="s">
        <v>436</v>
      </c>
      <c r="H315" s="209">
        <v>6</v>
      </c>
      <c r="I315" s="209" t="s">
        <v>1059</v>
      </c>
      <c r="J315" s="15">
        <v>46244.706250000003</v>
      </c>
      <c r="K315" s="15">
        <v>46247.409722222219</v>
      </c>
      <c r="L315" s="15"/>
      <c r="M315" s="209">
        <v>6</v>
      </c>
      <c r="N315" s="209"/>
      <c r="O315" s="209" t="s">
        <v>204</v>
      </c>
      <c r="P315" s="209" t="s">
        <v>630</v>
      </c>
      <c r="Q315" s="209"/>
      <c r="R315" s="209"/>
      <c r="S315" s="209" t="s">
        <v>368</v>
      </c>
      <c r="T315" s="209" t="s">
        <v>383</v>
      </c>
      <c r="U315" s="209" t="s">
        <v>242</v>
      </c>
      <c r="V315" s="209" t="s">
        <v>355</v>
      </c>
      <c r="W315" s="209" t="s">
        <v>382</v>
      </c>
      <c r="X315" s="209" t="s">
        <v>242</v>
      </c>
      <c r="Y315" s="209">
        <v>0</v>
      </c>
      <c r="Z315" s="209"/>
      <c r="AA315" s="209" t="s">
        <v>67</v>
      </c>
      <c r="AB315" s="209" t="s">
        <v>368</v>
      </c>
      <c r="AC315" s="209">
        <v>1050</v>
      </c>
      <c r="AD315" s="209" t="s">
        <v>220</v>
      </c>
      <c r="AE315" s="209">
        <v>1</v>
      </c>
      <c r="AF315" s="209">
        <v>1</v>
      </c>
    </row>
    <row r="316" spans="1:32" x14ac:dyDescent="0.3">
      <c r="A316" s="209" t="s">
        <v>355</v>
      </c>
      <c r="B316" s="209" t="s">
        <v>51</v>
      </c>
      <c r="C316" s="209" t="s">
        <v>261</v>
      </c>
      <c r="D316" s="209" t="s">
        <v>314</v>
      </c>
      <c r="E316" s="209" t="s">
        <v>1070</v>
      </c>
      <c r="F316" s="15">
        <v>46247.655405092592</v>
      </c>
      <c r="G316" s="209" t="s">
        <v>436</v>
      </c>
      <c r="H316" s="209">
        <v>120</v>
      </c>
      <c r="I316" s="209" t="s">
        <v>1071</v>
      </c>
      <c r="J316" s="15">
        <v>46247.70208333333</v>
      </c>
      <c r="K316" s="15">
        <v>46253.604166666664</v>
      </c>
      <c r="L316" s="15"/>
      <c r="M316" s="209">
        <v>120</v>
      </c>
      <c r="N316" s="209"/>
      <c r="O316" s="209" t="s">
        <v>204</v>
      </c>
      <c r="P316" s="209" t="s">
        <v>630</v>
      </c>
      <c r="Q316" s="209"/>
      <c r="R316" s="209"/>
      <c r="S316" s="209" t="s">
        <v>368</v>
      </c>
      <c r="T316" s="209" t="s">
        <v>383</v>
      </c>
      <c r="U316" s="209" t="s">
        <v>242</v>
      </c>
      <c r="V316" s="209" t="s">
        <v>7</v>
      </c>
      <c r="W316" s="209" t="s">
        <v>7</v>
      </c>
      <c r="X316" s="209" t="s">
        <v>7</v>
      </c>
      <c r="Y316" s="209"/>
      <c r="Z316" s="209"/>
      <c r="AA316" s="209" t="s">
        <v>241</v>
      </c>
      <c r="AB316" s="209" t="s">
        <v>368</v>
      </c>
      <c r="AC316" s="209">
        <v>1050</v>
      </c>
      <c r="AD316" s="209" t="s">
        <v>7</v>
      </c>
      <c r="AE316" s="209"/>
      <c r="AF316" s="209">
        <v>0</v>
      </c>
    </row>
    <row r="317" spans="1:32" x14ac:dyDescent="0.3">
      <c r="A317" s="209" t="s">
        <v>355</v>
      </c>
      <c r="B317" s="209" t="s">
        <v>45</v>
      </c>
      <c r="C317" s="209" t="s">
        <v>68</v>
      </c>
      <c r="D317" s="209" t="s">
        <v>314</v>
      </c>
      <c r="E317" s="209" t="s">
        <v>1060</v>
      </c>
      <c r="F317" s="15">
        <v>46252.385625000003</v>
      </c>
      <c r="G317" s="209" t="s">
        <v>427</v>
      </c>
      <c r="H317" s="209">
        <v>45</v>
      </c>
      <c r="I317" s="209" t="s">
        <v>1061</v>
      </c>
      <c r="J317" s="15">
        <v>46252.684027777781</v>
      </c>
      <c r="K317" s="15">
        <v>46254.560416666667</v>
      </c>
      <c r="L317" s="15"/>
      <c r="M317" s="209">
        <v>45</v>
      </c>
      <c r="N317" s="209"/>
      <c r="O317" s="209" t="s">
        <v>204</v>
      </c>
      <c r="P317" s="209" t="s">
        <v>630</v>
      </c>
      <c r="Q317" s="209"/>
      <c r="R317" s="209"/>
      <c r="S317" s="209" t="s">
        <v>368</v>
      </c>
      <c r="T317" s="209" t="s">
        <v>383</v>
      </c>
      <c r="U317" s="209" t="s">
        <v>242</v>
      </c>
      <c r="V317" s="209" t="s">
        <v>355</v>
      </c>
      <c r="W317" s="209" t="s">
        <v>382</v>
      </c>
      <c r="X317" s="209" t="s">
        <v>242</v>
      </c>
      <c r="Y317" s="209">
        <v>0</v>
      </c>
      <c r="Z317" s="209"/>
      <c r="AA317" s="209" t="s">
        <v>67</v>
      </c>
      <c r="AB317" s="209" t="s">
        <v>368</v>
      </c>
      <c r="AC317" s="209">
        <v>1050</v>
      </c>
      <c r="AD317" s="209" t="s">
        <v>220</v>
      </c>
      <c r="AE317" s="209">
        <v>4.5</v>
      </c>
      <c r="AF317" s="209">
        <v>1</v>
      </c>
    </row>
    <row r="318" spans="1:32" x14ac:dyDescent="0.3">
      <c r="A318" s="209" t="s">
        <v>355</v>
      </c>
      <c r="B318" s="209" t="s">
        <v>45</v>
      </c>
      <c r="C318" s="209" t="s">
        <v>68</v>
      </c>
      <c r="D318" s="209" t="s">
        <v>314</v>
      </c>
      <c r="E318" s="209" t="s">
        <v>1062</v>
      </c>
      <c r="F318" s="15">
        <v>46251.574641203704</v>
      </c>
      <c r="G318" s="209" t="s">
        <v>436</v>
      </c>
      <c r="H318" s="209">
        <v>15</v>
      </c>
      <c r="I318" s="209" t="s">
        <v>1063</v>
      </c>
      <c r="J318" s="15">
        <v>46252.347222222219</v>
      </c>
      <c r="K318" s="15">
        <v>46253.486111111109</v>
      </c>
      <c r="L318" s="15"/>
      <c r="M318" s="209">
        <v>15</v>
      </c>
      <c r="N318" s="209"/>
      <c r="O318" s="209" t="s">
        <v>204</v>
      </c>
      <c r="P318" s="209" t="s">
        <v>630</v>
      </c>
      <c r="Q318" s="209"/>
      <c r="R318" s="209"/>
      <c r="S318" s="209" t="s">
        <v>368</v>
      </c>
      <c r="T318" s="209" t="s">
        <v>383</v>
      </c>
      <c r="U318" s="209" t="s">
        <v>242</v>
      </c>
      <c r="V318" s="209" t="s">
        <v>355</v>
      </c>
      <c r="W318" s="209" t="s">
        <v>382</v>
      </c>
      <c r="X318" s="209" t="s">
        <v>242</v>
      </c>
      <c r="Y318" s="209"/>
      <c r="Z318" s="209"/>
      <c r="AA318" s="209" t="s">
        <v>67</v>
      </c>
      <c r="AB318" s="209" t="s">
        <v>368</v>
      </c>
      <c r="AC318" s="209">
        <v>1050</v>
      </c>
      <c r="AD318" s="209" t="s">
        <v>220</v>
      </c>
      <c r="AE318" s="209">
        <v>1.5</v>
      </c>
      <c r="AF318" s="209">
        <v>1</v>
      </c>
    </row>
    <row r="319" spans="1:32" x14ac:dyDescent="0.3">
      <c r="A319" s="209" t="s">
        <v>355</v>
      </c>
      <c r="B319" s="209" t="s">
        <v>45</v>
      </c>
      <c r="C319" s="209" t="s">
        <v>68</v>
      </c>
      <c r="D319" s="209" t="s">
        <v>314</v>
      </c>
      <c r="E319" s="209" t="s">
        <v>1064</v>
      </c>
      <c r="F319" s="15">
        <v>46224.403738425928</v>
      </c>
      <c r="G319" s="209" t="s">
        <v>427</v>
      </c>
      <c r="H319" s="209">
        <v>50</v>
      </c>
      <c r="I319" s="209" t="s">
        <v>1065</v>
      </c>
      <c r="J319" s="15">
        <v>46224.678472222222</v>
      </c>
      <c r="K319" s="15">
        <v>46227.503472222219</v>
      </c>
      <c r="L319" s="15"/>
      <c r="M319" s="209">
        <v>50</v>
      </c>
      <c r="N319" s="209"/>
      <c r="O319" s="209" t="s">
        <v>204</v>
      </c>
      <c r="P319" s="209" t="s">
        <v>630</v>
      </c>
      <c r="Q319" s="209"/>
      <c r="R319" s="209"/>
      <c r="S319" s="209" t="s">
        <v>368</v>
      </c>
      <c r="T319" s="209" t="s">
        <v>383</v>
      </c>
      <c r="U319" s="209" t="s">
        <v>242</v>
      </c>
      <c r="V319" s="209" t="s">
        <v>355</v>
      </c>
      <c r="W319" s="209" t="s">
        <v>382</v>
      </c>
      <c r="X319" s="209" t="s">
        <v>242</v>
      </c>
      <c r="Y319" s="209">
        <v>0</v>
      </c>
      <c r="Z319" s="209"/>
      <c r="AA319" s="209" t="s">
        <v>67</v>
      </c>
      <c r="AB319" s="209" t="s">
        <v>368</v>
      </c>
      <c r="AC319" s="209">
        <v>1050</v>
      </c>
      <c r="AD319" s="209" t="s">
        <v>220</v>
      </c>
      <c r="AE319" s="209">
        <v>5</v>
      </c>
      <c r="AF319" s="209">
        <v>1</v>
      </c>
    </row>
    <row r="320" spans="1:32" x14ac:dyDescent="0.3">
      <c r="A320" s="209" t="s">
        <v>355</v>
      </c>
      <c r="B320" s="209" t="s">
        <v>45</v>
      </c>
      <c r="C320" s="209" t="s">
        <v>68</v>
      </c>
      <c r="D320" s="209" t="s">
        <v>314</v>
      </c>
      <c r="E320" s="209" t="s">
        <v>1066</v>
      </c>
      <c r="F320" s="15">
        <v>46230.325821759259</v>
      </c>
      <c r="G320" s="209" t="s">
        <v>436</v>
      </c>
      <c r="H320" s="209">
        <v>22</v>
      </c>
      <c r="I320" s="209" t="s">
        <v>1067</v>
      </c>
      <c r="J320" s="15">
        <v>46230.419444444444</v>
      </c>
      <c r="K320" s="15">
        <v>46232.520833333336</v>
      </c>
      <c r="L320" s="15"/>
      <c r="M320" s="209">
        <v>22</v>
      </c>
      <c r="N320" s="209"/>
      <c r="O320" s="209" t="s">
        <v>204</v>
      </c>
      <c r="P320" s="209" t="s">
        <v>630</v>
      </c>
      <c r="Q320" s="209"/>
      <c r="R320" s="209"/>
      <c r="S320" s="209" t="s">
        <v>368</v>
      </c>
      <c r="T320" s="209" t="s">
        <v>383</v>
      </c>
      <c r="U320" s="209" t="s">
        <v>242</v>
      </c>
      <c r="V320" s="209" t="s">
        <v>355</v>
      </c>
      <c r="W320" s="209" t="s">
        <v>382</v>
      </c>
      <c r="X320" s="209" t="s">
        <v>242</v>
      </c>
      <c r="Y320" s="209">
        <v>0</v>
      </c>
      <c r="Z320" s="209"/>
      <c r="AA320" s="209" t="s">
        <v>67</v>
      </c>
      <c r="AB320" s="209" t="s">
        <v>368</v>
      </c>
      <c r="AC320" s="209">
        <v>1050</v>
      </c>
      <c r="AD320" s="209" t="s">
        <v>220</v>
      </c>
      <c r="AE320" s="209">
        <v>2.2000000000000002</v>
      </c>
      <c r="AF320" s="209">
        <v>1</v>
      </c>
    </row>
    <row r="321" spans="1:32" x14ac:dyDescent="0.3">
      <c r="A321" s="209" t="s">
        <v>355</v>
      </c>
      <c r="B321" s="209" t="s">
        <v>48</v>
      </c>
      <c r="C321" s="209" t="s">
        <v>68</v>
      </c>
      <c r="D321" s="209" t="s">
        <v>314</v>
      </c>
      <c r="E321" s="209" t="s">
        <v>1118</v>
      </c>
      <c r="F321" s="15">
        <v>46226.544976851852</v>
      </c>
      <c r="G321" s="209" t="s">
        <v>427</v>
      </c>
      <c r="H321" s="209">
        <v>1</v>
      </c>
      <c r="I321" s="209" t="s">
        <v>1119</v>
      </c>
      <c r="J321" s="15">
        <v>46227.467361111114</v>
      </c>
      <c r="K321" s="15">
        <v>46230.449305555558</v>
      </c>
      <c r="L321" s="15"/>
      <c r="M321" s="209">
        <v>1</v>
      </c>
      <c r="N321" s="209"/>
      <c r="O321" s="209" t="s">
        <v>204</v>
      </c>
      <c r="P321" s="209" t="s">
        <v>631</v>
      </c>
      <c r="Q321" s="209"/>
      <c r="R321" s="209"/>
      <c r="S321" s="209" t="s">
        <v>368</v>
      </c>
      <c r="T321" s="209" t="s">
        <v>383</v>
      </c>
      <c r="U321" s="209" t="s">
        <v>242</v>
      </c>
      <c r="V321" s="209" t="s">
        <v>355</v>
      </c>
      <c r="W321" s="209" t="s">
        <v>382</v>
      </c>
      <c r="X321" s="209" t="s">
        <v>242</v>
      </c>
      <c r="Y321" s="209">
        <v>0</v>
      </c>
      <c r="Z321" s="209"/>
      <c r="AA321" s="209" t="s">
        <v>90</v>
      </c>
      <c r="AB321" s="209" t="s">
        <v>368</v>
      </c>
      <c r="AC321" s="209">
        <v>1050</v>
      </c>
      <c r="AD321" s="209" t="s">
        <v>220</v>
      </c>
      <c r="AE321" s="209">
        <v>1</v>
      </c>
      <c r="AF321" s="209">
        <v>1</v>
      </c>
    </row>
    <row r="322" spans="1:32" x14ac:dyDescent="0.3">
      <c r="A322" s="209" t="s">
        <v>356</v>
      </c>
      <c r="B322" s="209" t="s">
        <v>43</v>
      </c>
      <c r="C322" s="209" t="s">
        <v>105</v>
      </c>
      <c r="D322" s="209" t="s">
        <v>314</v>
      </c>
      <c r="E322" s="209" t="s">
        <v>1246</v>
      </c>
      <c r="F322" s="15">
        <v>46251.397696759261</v>
      </c>
      <c r="G322" s="209" t="s">
        <v>420</v>
      </c>
      <c r="H322" s="209">
        <v>1</v>
      </c>
      <c r="I322" s="209" t="s">
        <v>1247</v>
      </c>
      <c r="J322" s="15">
        <v>46252.372916666667</v>
      </c>
      <c r="K322" s="15">
        <v>46255.615277777775</v>
      </c>
      <c r="L322" s="15">
        <v>46255</v>
      </c>
      <c r="M322" s="209">
        <v>1</v>
      </c>
      <c r="N322" s="209"/>
      <c r="O322" s="209" t="s">
        <v>204</v>
      </c>
      <c r="P322" s="209" t="s">
        <v>630</v>
      </c>
      <c r="Q322" s="209"/>
      <c r="R322" s="209"/>
      <c r="S322" s="209" t="s">
        <v>1248</v>
      </c>
      <c r="T322" s="209" t="s">
        <v>1249</v>
      </c>
      <c r="U322" s="209" t="s">
        <v>264</v>
      </c>
      <c r="V322" s="209" t="s">
        <v>356</v>
      </c>
      <c r="W322" s="209" t="s">
        <v>407</v>
      </c>
      <c r="X322" s="209" t="s">
        <v>264</v>
      </c>
      <c r="Y322" s="209">
        <v>0</v>
      </c>
      <c r="Z322" s="209"/>
      <c r="AA322" s="209" t="s">
        <v>67</v>
      </c>
      <c r="AB322" s="209" t="s">
        <v>1248</v>
      </c>
      <c r="AC322" s="209">
        <v>2300</v>
      </c>
      <c r="AD322" s="209" t="s">
        <v>220</v>
      </c>
      <c r="AE322" s="209">
        <v>1</v>
      </c>
      <c r="AF322" s="209">
        <v>1</v>
      </c>
    </row>
    <row r="323" spans="1:32" x14ac:dyDescent="0.3">
      <c r="A323" s="209" t="s">
        <v>356</v>
      </c>
      <c r="B323" s="209" t="s">
        <v>63</v>
      </c>
      <c r="C323" s="209" t="s">
        <v>95</v>
      </c>
      <c r="D323" s="209" t="s">
        <v>314</v>
      </c>
      <c r="E323" s="209" t="s">
        <v>970</v>
      </c>
      <c r="F323" s="15">
        <v>46239.427071759259</v>
      </c>
      <c r="G323" s="209" t="s">
        <v>420</v>
      </c>
      <c r="H323" s="209">
        <v>18</v>
      </c>
      <c r="I323" s="209" t="s">
        <v>1250</v>
      </c>
      <c r="J323" s="15">
        <v>46240.370833333334</v>
      </c>
      <c r="K323" s="15">
        <v>46253.495833333334</v>
      </c>
      <c r="L323" s="15"/>
      <c r="M323" s="209">
        <v>18</v>
      </c>
      <c r="N323" s="209"/>
      <c r="O323" s="209" t="s">
        <v>204</v>
      </c>
      <c r="P323" s="209" t="s">
        <v>631</v>
      </c>
      <c r="Q323" s="209"/>
      <c r="R323" s="209"/>
      <c r="S323" s="209" t="s">
        <v>1248</v>
      </c>
      <c r="T323" s="209" t="s">
        <v>1249</v>
      </c>
      <c r="U323" s="209" t="s">
        <v>264</v>
      </c>
      <c r="V323" s="209" t="s">
        <v>7</v>
      </c>
      <c r="W323" s="209" t="s">
        <v>7</v>
      </c>
      <c r="X323" s="209" t="s">
        <v>7</v>
      </c>
      <c r="Y323" s="209"/>
      <c r="Z323" s="209"/>
      <c r="AA323" s="209" t="s">
        <v>96</v>
      </c>
      <c r="AB323" s="209" t="s">
        <v>1248</v>
      </c>
      <c r="AC323" s="209">
        <v>2300</v>
      </c>
      <c r="AD323" s="209" t="s">
        <v>228</v>
      </c>
      <c r="AE323" s="209">
        <v>18</v>
      </c>
      <c r="AF323" s="209">
        <v>30.78</v>
      </c>
    </row>
    <row r="324" spans="1:32" x14ac:dyDescent="0.3">
      <c r="A324" s="209" t="s">
        <v>356</v>
      </c>
      <c r="B324" s="209" t="s">
        <v>57</v>
      </c>
      <c r="C324" s="209" t="s">
        <v>117</v>
      </c>
      <c r="D324" s="209" t="s">
        <v>314</v>
      </c>
      <c r="E324" s="209" t="s">
        <v>970</v>
      </c>
      <c r="F324" s="15">
        <v>46239.427071759259</v>
      </c>
      <c r="G324" s="209" t="s">
        <v>420</v>
      </c>
      <c r="H324" s="209">
        <v>18</v>
      </c>
      <c r="I324" s="209" t="s">
        <v>1250</v>
      </c>
      <c r="J324" s="15">
        <v>46240.370833333334</v>
      </c>
      <c r="K324" s="15">
        <v>46253.495833333334</v>
      </c>
      <c r="L324" s="15"/>
      <c r="M324" s="209">
        <v>18</v>
      </c>
      <c r="N324" s="209"/>
      <c r="O324" s="209" t="s">
        <v>204</v>
      </c>
      <c r="P324" s="209" t="s">
        <v>631</v>
      </c>
      <c r="Q324" s="209"/>
      <c r="R324" s="209"/>
      <c r="S324" s="209" t="s">
        <v>1248</v>
      </c>
      <c r="T324" s="209" t="s">
        <v>1249</v>
      </c>
      <c r="U324" s="209" t="s">
        <v>264</v>
      </c>
      <c r="V324" s="209" t="s">
        <v>7</v>
      </c>
      <c r="W324" s="209" t="s">
        <v>7</v>
      </c>
      <c r="X324" s="209" t="s">
        <v>7</v>
      </c>
      <c r="Y324" s="209"/>
      <c r="Z324" s="209"/>
      <c r="AA324" s="209" t="s">
        <v>127</v>
      </c>
      <c r="AB324" s="209" t="s">
        <v>1248</v>
      </c>
      <c r="AC324" s="209">
        <v>2300</v>
      </c>
      <c r="AD324" s="209" t="s">
        <v>236</v>
      </c>
      <c r="AE324" s="209">
        <v>1.8</v>
      </c>
      <c r="AF324" s="209"/>
    </row>
    <row r="325" spans="1:32" x14ac:dyDescent="0.3">
      <c r="A325" s="209" t="s">
        <v>356</v>
      </c>
      <c r="B325" s="209" t="s">
        <v>282</v>
      </c>
      <c r="C325" s="209" t="s">
        <v>200</v>
      </c>
      <c r="D325" s="209" t="s">
        <v>314</v>
      </c>
      <c r="E325" s="209" t="s">
        <v>970</v>
      </c>
      <c r="F325" s="15">
        <v>46239.427071759259</v>
      </c>
      <c r="G325" s="209" t="s">
        <v>420</v>
      </c>
      <c r="H325" s="209">
        <v>18</v>
      </c>
      <c r="I325" s="209" t="s">
        <v>1250</v>
      </c>
      <c r="J325" s="15">
        <v>46240.370833333334</v>
      </c>
      <c r="K325" s="15">
        <v>46253.495833333334</v>
      </c>
      <c r="L325" s="15"/>
      <c r="M325" s="209">
        <v>18</v>
      </c>
      <c r="N325" s="209"/>
      <c r="O325" s="209" t="s">
        <v>204</v>
      </c>
      <c r="P325" s="209" t="s">
        <v>630</v>
      </c>
      <c r="Q325" s="209"/>
      <c r="R325" s="209"/>
      <c r="S325" s="209" t="s">
        <v>1248</v>
      </c>
      <c r="T325" s="209" t="s">
        <v>1249</v>
      </c>
      <c r="U325" s="209" t="s">
        <v>264</v>
      </c>
      <c r="V325" s="209" t="s">
        <v>7</v>
      </c>
      <c r="W325" s="209" t="s">
        <v>7</v>
      </c>
      <c r="X325" s="209" t="s">
        <v>7</v>
      </c>
      <c r="Y325" s="209"/>
      <c r="Z325" s="209">
        <v>16</v>
      </c>
      <c r="AA325" s="209" t="s">
        <v>122</v>
      </c>
      <c r="AB325" s="209" t="s">
        <v>1248</v>
      </c>
      <c r="AC325" s="209">
        <v>2300</v>
      </c>
      <c r="AD325" s="209" t="s">
        <v>235</v>
      </c>
      <c r="AE325" s="209">
        <v>288</v>
      </c>
      <c r="AF325" s="209"/>
    </row>
    <row r="326" spans="1:32" x14ac:dyDescent="0.3">
      <c r="A326" s="209" t="s">
        <v>356</v>
      </c>
      <c r="B326" s="209" t="s">
        <v>45</v>
      </c>
      <c r="C326" s="209" t="s">
        <v>68</v>
      </c>
      <c r="D326" s="209" t="s">
        <v>314</v>
      </c>
      <c r="E326" s="209" t="s">
        <v>1251</v>
      </c>
      <c r="F326" s="15">
        <v>46251.388148148151</v>
      </c>
      <c r="G326" s="209" t="s">
        <v>1252</v>
      </c>
      <c r="H326" s="209">
        <v>10</v>
      </c>
      <c r="I326" s="209" t="s">
        <v>1253</v>
      </c>
      <c r="J326" s="15">
        <v>46251.484722222223</v>
      </c>
      <c r="K326" s="15">
        <v>46255.618055555555</v>
      </c>
      <c r="L326" s="15">
        <v>46255.486111111109</v>
      </c>
      <c r="M326" s="209">
        <v>10</v>
      </c>
      <c r="N326" s="209"/>
      <c r="O326" s="209" t="s">
        <v>204</v>
      </c>
      <c r="P326" s="209" t="s">
        <v>630</v>
      </c>
      <c r="Q326" s="209"/>
      <c r="R326" s="209"/>
      <c r="S326" s="209" t="s">
        <v>1248</v>
      </c>
      <c r="T326" s="209" t="s">
        <v>1249</v>
      </c>
      <c r="U326" s="209" t="s">
        <v>264</v>
      </c>
      <c r="V326" s="209" t="s">
        <v>356</v>
      </c>
      <c r="W326" s="209" t="s">
        <v>407</v>
      </c>
      <c r="X326" s="209" t="s">
        <v>264</v>
      </c>
      <c r="Y326" s="209">
        <v>0</v>
      </c>
      <c r="Z326" s="209"/>
      <c r="AA326" s="209" t="s">
        <v>67</v>
      </c>
      <c r="AB326" s="209" t="s">
        <v>1248</v>
      </c>
      <c r="AC326" s="209">
        <v>2300</v>
      </c>
      <c r="AD326" s="209" t="s">
        <v>220</v>
      </c>
      <c r="AE326" s="209">
        <v>1</v>
      </c>
      <c r="AF326" s="209"/>
    </row>
    <row r="327" spans="1:32" x14ac:dyDescent="0.3">
      <c r="A327" s="209" t="s">
        <v>356</v>
      </c>
      <c r="B327" s="209" t="s">
        <v>51</v>
      </c>
      <c r="C327" s="209" t="s">
        <v>261</v>
      </c>
      <c r="D327" s="209" t="s">
        <v>314</v>
      </c>
      <c r="E327" s="209" t="s">
        <v>1256</v>
      </c>
      <c r="F327" s="15">
        <v>46252.367824074077</v>
      </c>
      <c r="G327" s="209" t="s">
        <v>1252</v>
      </c>
      <c r="H327" s="209">
        <v>150</v>
      </c>
      <c r="I327" s="209" t="s">
        <v>1257</v>
      </c>
      <c r="J327" s="15">
        <v>46253.532638888886</v>
      </c>
      <c r="K327" s="15">
        <v>46255.618055555555</v>
      </c>
      <c r="L327" s="15"/>
      <c r="M327" s="209">
        <v>150</v>
      </c>
      <c r="N327" s="209"/>
      <c r="O327" s="209" t="s">
        <v>204</v>
      </c>
      <c r="P327" s="209" t="s">
        <v>630</v>
      </c>
      <c r="Q327" s="209"/>
      <c r="R327" s="209"/>
      <c r="S327" s="209" t="s">
        <v>1248</v>
      </c>
      <c r="T327" s="209" t="s">
        <v>1249</v>
      </c>
      <c r="U327" s="209" t="s">
        <v>264</v>
      </c>
      <c r="V327" s="209" t="s">
        <v>7</v>
      </c>
      <c r="W327" s="209" t="s">
        <v>7</v>
      </c>
      <c r="X327" s="209" t="s">
        <v>7</v>
      </c>
      <c r="Y327" s="209"/>
      <c r="Z327" s="209"/>
      <c r="AA327" s="209" t="s">
        <v>241</v>
      </c>
      <c r="AB327" s="209" t="s">
        <v>1248</v>
      </c>
      <c r="AC327" s="209">
        <v>2300</v>
      </c>
      <c r="AD327" s="209" t="s">
        <v>7</v>
      </c>
      <c r="AE327" s="209"/>
      <c r="AF327" s="209">
        <v>0</v>
      </c>
    </row>
    <row r="328" spans="1:32" x14ac:dyDescent="0.3">
      <c r="A328" s="209" t="s">
        <v>356</v>
      </c>
      <c r="B328" s="209" t="s">
        <v>45</v>
      </c>
      <c r="C328" s="209" t="s">
        <v>68</v>
      </c>
      <c r="D328" s="209" t="s">
        <v>314</v>
      </c>
      <c r="E328" s="209" t="s">
        <v>1254</v>
      </c>
      <c r="F328" s="15">
        <v>46251.394097222219</v>
      </c>
      <c r="G328" s="209" t="s">
        <v>1252</v>
      </c>
      <c r="H328" s="209">
        <v>5</v>
      </c>
      <c r="I328" s="209" t="s">
        <v>1255</v>
      </c>
      <c r="J328" s="15">
        <v>46251.520138888889</v>
      </c>
      <c r="K328" s="15">
        <v>46255.615277777775</v>
      </c>
      <c r="L328" s="15">
        <v>46255.520138888889</v>
      </c>
      <c r="M328" s="209">
        <v>5</v>
      </c>
      <c r="N328" s="209"/>
      <c r="O328" s="209" t="s">
        <v>204</v>
      </c>
      <c r="P328" s="209" t="s">
        <v>630</v>
      </c>
      <c r="Q328" s="209"/>
      <c r="R328" s="209"/>
      <c r="S328" s="209" t="s">
        <v>1248</v>
      </c>
      <c r="T328" s="209" t="s">
        <v>1249</v>
      </c>
      <c r="U328" s="209" t="s">
        <v>264</v>
      </c>
      <c r="V328" s="209" t="s">
        <v>356</v>
      </c>
      <c r="W328" s="209" t="s">
        <v>407</v>
      </c>
      <c r="X328" s="209" t="s">
        <v>264</v>
      </c>
      <c r="Y328" s="209"/>
      <c r="Z328" s="209"/>
      <c r="AA328" s="209" t="s">
        <v>67</v>
      </c>
      <c r="AB328" s="209" t="s">
        <v>1248</v>
      </c>
      <c r="AC328" s="209">
        <v>2300</v>
      </c>
      <c r="AD328" s="209" t="s">
        <v>220</v>
      </c>
      <c r="AE328" s="209">
        <v>1</v>
      </c>
      <c r="AF328" s="209"/>
    </row>
    <row r="329" spans="1:32" x14ac:dyDescent="0.3">
      <c r="A329" s="209" t="s">
        <v>356</v>
      </c>
      <c r="B329" s="209" t="s">
        <v>48</v>
      </c>
      <c r="C329" s="209" t="s">
        <v>68</v>
      </c>
      <c r="D329" s="209" t="s">
        <v>314</v>
      </c>
      <c r="E329" s="209" t="s">
        <v>1258</v>
      </c>
      <c r="F329" s="15">
        <v>46226.72587962963</v>
      </c>
      <c r="G329" s="209" t="s">
        <v>420</v>
      </c>
      <c r="H329" s="209">
        <v>1</v>
      </c>
      <c r="I329" s="209" t="s">
        <v>1259</v>
      </c>
      <c r="J329" s="15">
        <v>46227.348449074074</v>
      </c>
      <c r="K329" s="15">
        <v>46232.441666666666</v>
      </c>
      <c r="L329" s="15">
        <v>46232.441666666666</v>
      </c>
      <c r="M329" s="209">
        <v>1</v>
      </c>
      <c r="N329" s="209"/>
      <c r="O329" s="209" t="s">
        <v>204</v>
      </c>
      <c r="P329" s="209" t="s">
        <v>630</v>
      </c>
      <c r="Q329" s="209"/>
      <c r="R329" s="209"/>
      <c r="S329" s="209" t="s">
        <v>1248</v>
      </c>
      <c r="T329" s="209" t="s">
        <v>1249</v>
      </c>
      <c r="U329" s="209" t="s">
        <v>264</v>
      </c>
      <c r="V329" s="209" t="s">
        <v>356</v>
      </c>
      <c r="W329" s="209" t="s">
        <v>407</v>
      </c>
      <c r="X329" s="209" t="s">
        <v>264</v>
      </c>
      <c r="Y329" s="209">
        <v>0</v>
      </c>
      <c r="Z329" s="209"/>
      <c r="AA329" s="209" t="s">
        <v>90</v>
      </c>
      <c r="AB329" s="209" t="s">
        <v>1248</v>
      </c>
      <c r="AC329" s="209">
        <v>2300</v>
      </c>
      <c r="AD329" s="209" t="s">
        <v>220</v>
      </c>
      <c r="AE329" s="209">
        <v>1</v>
      </c>
      <c r="AF329" s="209">
        <v>1</v>
      </c>
    </row>
    <row r="330" spans="1:32" x14ac:dyDescent="0.3">
      <c r="A330" s="209" t="s">
        <v>356</v>
      </c>
      <c r="B330" s="209" t="s">
        <v>45</v>
      </c>
      <c r="C330" s="209" t="s">
        <v>68</v>
      </c>
      <c r="D330" s="209" t="s">
        <v>314</v>
      </c>
      <c r="E330" s="209" t="s">
        <v>1260</v>
      </c>
      <c r="F330" s="15">
        <v>46219.31449074074</v>
      </c>
      <c r="G330" s="209" t="s">
        <v>1252</v>
      </c>
      <c r="H330" s="209">
        <v>9</v>
      </c>
      <c r="I330" s="209" t="s">
        <v>1261</v>
      </c>
      <c r="J330" s="15">
        <v>46219.41547453704</v>
      </c>
      <c r="K330" s="15">
        <v>46232.447916666664</v>
      </c>
      <c r="L330" s="15">
        <v>46224.708333333336</v>
      </c>
      <c r="M330" s="209">
        <v>9</v>
      </c>
      <c r="N330" s="209"/>
      <c r="O330" s="209" t="s">
        <v>204</v>
      </c>
      <c r="P330" s="209" t="s">
        <v>630</v>
      </c>
      <c r="Q330" s="209"/>
      <c r="R330" s="209"/>
      <c r="S330" s="209" t="s">
        <v>1248</v>
      </c>
      <c r="T330" s="209" t="s">
        <v>1249</v>
      </c>
      <c r="U330" s="209" t="s">
        <v>264</v>
      </c>
      <c r="V330" s="209" t="s">
        <v>356</v>
      </c>
      <c r="W330" s="209" t="s">
        <v>407</v>
      </c>
      <c r="X330" s="209" t="s">
        <v>264</v>
      </c>
      <c r="Y330" s="209">
        <v>0</v>
      </c>
      <c r="Z330" s="209"/>
      <c r="AA330" s="209" t="s">
        <v>67</v>
      </c>
      <c r="AB330" s="209" t="s">
        <v>1248</v>
      </c>
      <c r="AC330" s="209">
        <v>2300</v>
      </c>
      <c r="AD330" s="209" t="s">
        <v>220</v>
      </c>
      <c r="AE330" s="209">
        <v>1</v>
      </c>
      <c r="AF330" s="209"/>
    </row>
    <row r="331" spans="1:32" x14ac:dyDescent="0.3">
      <c r="A331" s="209" t="s">
        <v>357</v>
      </c>
      <c r="B331" s="209" t="s">
        <v>57</v>
      </c>
      <c r="C331" s="209" t="s">
        <v>117</v>
      </c>
      <c r="D331" s="209" t="s">
        <v>314</v>
      </c>
      <c r="E331" s="209" t="s">
        <v>1262</v>
      </c>
      <c r="F331" s="15">
        <v>46241.564421296294</v>
      </c>
      <c r="G331" s="209" t="s">
        <v>474</v>
      </c>
      <c r="H331" s="209">
        <v>3</v>
      </c>
      <c r="I331" s="209" t="s">
        <v>1263</v>
      </c>
      <c r="J331" s="15">
        <v>46248.417361111111</v>
      </c>
      <c r="K331" s="15">
        <v>46254.490972222222</v>
      </c>
      <c r="L331" s="15"/>
      <c r="M331" s="209">
        <v>3</v>
      </c>
      <c r="N331" s="209"/>
      <c r="O331" s="209" t="s">
        <v>204</v>
      </c>
      <c r="P331" s="209" t="s">
        <v>631</v>
      </c>
      <c r="Q331" s="209"/>
      <c r="R331" s="209"/>
      <c r="S331" s="209" t="s">
        <v>377</v>
      </c>
      <c r="T331" s="209" t="s">
        <v>391</v>
      </c>
      <c r="U331" s="209" t="s">
        <v>296</v>
      </c>
      <c r="V331" s="209" t="s">
        <v>7</v>
      </c>
      <c r="W331" s="209" t="s">
        <v>7</v>
      </c>
      <c r="X331" s="209" t="s">
        <v>7</v>
      </c>
      <c r="Y331" s="209"/>
      <c r="Z331" s="209"/>
      <c r="AA331" s="209" t="s">
        <v>127</v>
      </c>
      <c r="AB331" s="209" t="s">
        <v>411</v>
      </c>
      <c r="AC331" s="209">
        <v>2940</v>
      </c>
      <c r="AD331" s="209" t="s">
        <v>236</v>
      </c>
      <c r="AE331" s="209">
        <v>1</v>
      </c>
      <c r="AF331" s="209">
        <v>78.66</v>
      </c>
    </row>
    <row r="332" spans="1:32" x14ac:dyDescent="0.3">
      <c r="A332" s="209" t="s">
        <v>357</v>
      </c>
      <c r="B332" s="209" t="s">
        <v>57</v>
      </c>
      <c r="C332" s="209" t="s">
        <v>117</v>
      </c>
      <c r="D332" s="209" t="s">
        <v>314</v>
      </c>
      <c r="E332" s="209" t="s">
        <v>1262</v>
      </c>
      <c r="F332" s="15">
        <v>46241.564421296294</v>
      </c>
      <c r="G332" s="209" t="s">
        <v>474</v>
      </c>
      <c r="H332" s="209">
        <v>26</v>
      </c>
      <c r="I332" s="209" t="s">
        <v>1263</v>
      </c>
      <c r="J332" s="15">
        <v>46248.417361111111</v>
      </c>
      <c r="K332" s="15">
        <v>46254.490972222222</v>
      </c>
      <c r="L332" s="15"/>
      <c r="M332" s="209">
        <v>26</v>
      </c>
      <c r="N332" s="209"/>
      <c r="O332" s="209" t="s">
        <v>627</v>
      </c>
      <c r="P332" s="209"/>
      <c r="Q332" s="209"/>
      <c r="R332" s="209"/>
      <c r="S332" s="209" t="s">
        <v>377</v>
      </c>
      <c r="T332" s="209" t="s">
        <v>391</v>
      </c>
      <c r="U332" s="209" t="s">
        <v>296</v>
      </c>
      <c r="V332" s="209" t="s">
        <v>7</v>
      </c>
      <c r="W332" s="209" t="s">
        <v>7</v>
      </c>
      <c r="X332" s="209" t="s">
        <v>7</v>
      </c>
      <c r="Y332" s="209"/>
      <c r="Z332" s="209"/>
      <c r="AA332" s="209" t="s">
        <v>127</v>
      </c>
      <c r="AB332" s="209" t="s">
        <v>411</v>
      </c>
      <c r="AC332" s="209">
        <v>2940</v>
      </c>
      <c r="AD332" s="209" t="s">
        <v>236</v>
      </c>
      <c r="AE332" s="209">
        <v>2.6</v>
      </c>
      <c r="AF332" s="209"/>
    </row>
    <row r="333" spans="1:32" x14ac:dyDescent="0.3">
      <c r="A333" s="209" t="s">
        <v>357</v>
      </c>
      <c r="B333" s="209" t="s">
        <v>57</v>
      </c>
      <c r="C333" s="209" t="s">
        <v>117</v>
      </c>
      <c r="D333" s="209" t="s">
        <v>314</v>
      </c>
      <c r="E333" s="209" t="s">
        <v>1262</v>
      </c>
      <c r="F333" s="15">
        <v>46241.564421296294</v>
      </c>
      <c r="G333" s="209" t="s">
        <v>474</v>
      </c>
      <c r="H333" s="209">
        <v>6</v>
      </c>
      <c r="I333" s="209" t="s">
        <v>1263</v>
      </c>
      <c r="J333" s="15">
        <v>46248.417361111111</v>
      </c>
      <c r="K333" s="15">
        <v>46254.490972222222</v>
      </c>
      <c r="L333" s="15"/>
      <c r="M333" s="209">
        <v>6</v>
      </c>
      <c r="N333" s="209"/>
      <c r="O333" s="209" t="s">
        <v>627</v>
      </c>
      <c r="P333" s="209"/>
      <c r="Q333" s="209"/>
      <c r="R333" s="209"/>
      <c r="S333" s="209" t="s">
        <v>377</v>
      </c>
      <c r="T333" s="209" t="s">
        <v>391</v>
      </c>
      <c r="U333" s="209" t="s">
        <v>296</v>
      </c>
      <c r="V333" s="209" t="s">
        <v>7</v>
      </c>
      <c r="W333" s="209" t="s">
        <v>7</v>
      </c>
      <c r="X333" s="209" t="s">
        <v>7</v>
      </c>
      <c r="Y333" s="209"/>
      <c r="Z333" s="209"/>
      <c r="AA333" s="209" t="s">
        <v>127</v>
      </c>
      <c r="AB333" s="209" t="s">
        <v>411</v>
      </c>
      <c r="AC333" s="209">
        <v>2940</v>
      </c>
      <c r="AD333" s="209" t="s">
        <v>236</v>
      </c>
      <c r="AE333" s="209">
        <v>1</v>
      </c>
      <c r="AF333" s="209"/>
    </row>
    <row r="334" spans="1:32" x14ac:dyDescent="0.3">
      <c r="A334" s="209" t="s">
        <v>357</v>
      </c>
      <c r="B334" s="209" t="s">
        <v>57</v>
      </c>
      <c r="C334" s="209" t="s">
        <v>117</v>
      </c>
      <c r="D334" s="209" t="s">
        <v>314</v>
      </c>
      <c r="E334" s="209" t="s">
        <v>1262</v>
      </c>
      <c r="F334" s="15">
        <v>46241.564421296294</v>
      </c>
      <c r="G334" s="209" t="s">
        <v>474</v>
      </c>
      <c r="H334" s="209">
        <v>7</v>
      </c>
      <c r="I334" s="209" t="s">
        <v>1263</v>
      </c>
      <c r="J334" s="15">
        <v>46248.417361111111</v>
      </c>
      <c r="K334" s="15">
        <v>46254.490972222222</v>
      </c>
      <c r="L334" s="15"/>
      <c r="M334" s="209">
        <v>7</v>
      </c>
      <c r="N334" s="209"/>
      <c r="O334" s="209" t="s">
        <v>627</v>
      </c>
      <c r="P334" s="209"/>
      <c r="Q334" s="209"/>
      <c r="R334" s="209"/>
      <c r="S334" s="209" t="s">
        <v>377</v>
      </c>
      <c r="T334" s="209" t="s">
        <v>391</v>
      </c>
      <c r="U334" s="209" t="s">
        <v>296</v>
      </c>
      <c r="V334" s="209" t="s">
        <v>7</v>
      </c>
      <c r="W334" s="209" t="s">
        <v>7</v>
      </c>
      <c r="X334" s="209" t="s">
        <v>7</v>
      </c>
      <c r="Y334" s="209"/>
      <c r="Z334" s="209"/>
      <c r="AA334" s="209" t="s">
        <v>127</v>
      </c>
      <c r="AB334" s="209" t="s">
        <v>411</v>
      </c>
      <c r="AC334" s="209">
        <v>2940</v>
      </c>
      <c r="AD334" s="209" t="s">
        <v>236</v>
      </c>
      <c r="AE334" s="209">
        <v>1</v>
      </c>
      <c r="AF334" s="209"/>
    </row>
    <row r="335" spans="1:32" x14ac:dyDescent="0.3">
      <c r="A335" s="209" t="s">
        <v>357</v>
      </c>
      <c r="B335" s="209" t="s">
        <v>63</v>
      </c>
      <c r="C335" s="209" t="s">
        <v>95</v>
      </c>
      <c r="D335" s="209" t="s">
        <v>314</v>
      </c>
      <c r="E335" s="209" t="s">
        <v>1262</v>
      </c>
      <c r="F335" s="15">
        <v>46241.564421296294</v>
      </c>
      <c r="G335" s="209" t="s">
        <v>474</v>
      </c>
      <c r="H335" s="209">
        <v>6</v>
      </c>
      <c r="I335" s="209" t="s">
        <v>1263</v>
      </c>
      <c r="J335" s="15">
        <v>46248.417361111111</v>
      </c>
      <c r="K335" s="15">
        <v>46254.490972222222</v>
      </c>
      <c r="L335" s="15"/>
      <c r="M335" s="209">
        <v>6</v>
      </c>
      <c r="N335" s="209"/>
      <c r="O335" s="209" t="s">
        <v>204</v>
      </c>
      <c r="P335" s="209" t="s">
        <v>631</v>
      </c>
      <c r="Q335" s="209"/>
      <c r="R335" s="209"/>
      <c r="S335" s="209" t="s">
        <v>377</v>
      </c>
      <c r="T335" s="209" t="s">
        <v>391</v>
      </c>
      <c r="U335" s="209" t="s">
        <v>296</v>
      </c>
      <c r="V335" s="209" t="s">
        <v>7</v>
      </c>
      <c r="W335" s="209" t="s">
        <v>7</v>
      </c>
      <c r="X335" s="209" t="s">
        <v>7</v>
      </c>
      <c r="Y335" s="209"/>
      <c r="Z335" s="209"/>
      <c r="AA335" s="209" t="s">
        <v>96</v>
      </c>
      <c r="AB335" s="209" t="s">
        <v>411</v>
      </c>
      <c r="AC335" s="209">
        <v>2940</v>
      </c>
      <c r="AD335" s="209" t="s">
        <v>228</v>
      </c>
      <c r="AE335" s="209">
        <v>6</v>
      </c>
      <c r="AF335" s="209"/>
    </row>
    <row r="336" spans="1:32" x14ac:dyDescent="0.3">
      <c r="A336" s="209" t="s">
        <v>357</v>
      </c>
      <c r="B336" s="209" t="s">
        <v>63</v>
      </c>
      <c r="C336" s="209" t="s">
        <v>95</v>
      </c>
      <c r="D336" s="209" t="s">
        <v>314</v>
      </c>
      <c r="E336" s="209" t="s">
        <v>1262</v>
      </c>
      <c r="F336" s="15">
        <v>46241.564421296294</v>
      </c>
      <c r="G336" s="209" t="s">
        <v>474</v>
      </c>
      <c r="H336" s="209">
        <v>26</v>
      </c>
      <c r="I336" s="209" t="s">
        <v>1263</v>
      </c>
      <c r="J336" s="15">
        <v>46248.417361111111</v>
      </c>
      <c r="K336" s="15">
        <v>46254.490972222222</v>
      </c>
      <c r="L336" s="15"/>
      <c r="M336" s="209">
        <v>26</v>
      </c>
      <c r="N336" s="209"/>
      <c r="O336" s="209" t="s">
        <v>627</v>
      </c>
      <c r="P336" s="209"/>
      <c r="Q336" s="209"/>
      <c r="R336" s="209"/>
      <c r="S336" s="209" t="s">
        <v>377</v>
      </c>
      <c r="T336" s="209" t="s">
        <v>391</v>
      </c>
      <c r="U336" s="209" t="s">
        <v>296</v>
      </c>
      <c r="V336" s="209" t="s">
        <v>7</v>
      </c>
      <c r="W336" s="209" t="s">
        <v>7</v>
      </c>
      <c r="X336" s="209" t="s">
        <v>7</v>
      </c>
      <c r="Y336" s="209"/>
      <c r="Z336" s="209"/>
      <c r="AA336" s="209" t="s">
        <v>96</v>
      </c>
      <c r="AB336" s="209" t="s">
        <v>411</v>
      </c>
      <c r="AC336" s="209">
        <v>2940</v>
      </c>
      <c r="AD336" s="209" t="s">
        <v>228</v>
      </c>
      <c r="AE336" s="209">
        <v>26</v>
      </c>
      <c r="AF336" s="209"/>
    </row>
    <row r="337" spans="1:32" x14ac:dyDescent="0.3">
      <c r="A337" s="209" t="s">
        <v>357</v>
      </c>
      <c r="B337" s="209" t="s">
        <v>63</v>
      </c>
      <c r="C337" s="209" t="s">
        <v>95</v>
      </c>
      <c r="D337" s="209" t="s">
        <v>314</v>
      </c>
      <c r="E337" s="209" t="s">
        <v>1262</v>
      </c>
      <c r="F337" s="15">
        <v>46241.564421296294</v>
      </c>
      <c r="G337" s="209" t="s">
        <v>474</v>
      </c>
      <c r="H337" s="209">
        <v>1</v>
      </c>
      <c r="I337" s="209" t="s">
        <v>1263</v>
      </c>
      <c r="J337" s="15">
        <v>46248.417361111111</v>
      </c>
      <c r="K337" s="15">
        <v>46254.490972222222</v>
      </c>
      <c r="L337" s="15"/>
      <c r="M337" s="209">
        <v>1</v>
      </c>
      <c r="N337" s="209"/>
      <c r="O337" s="209" t="s">
        <v>627</v>
      </c>
      <c r="P337" s="209"/>
      <c r="Q337" s="209"/>
      <c r="R337" s="209"/>
      <c r="S337" s="209" t="s">
        <v>377</v>
      </c>
      <c r="T337" s="209" t="s">
        <v>391</v>
      </c>
      <c r="U337" s="209" t="s">
        <v>296</v>
      </c>
      <c r="V337" s="209" t="s">
        <v>7</v>
      </c>
      <c r="W337" s="209" t="s">
        <v>7</v>
      </c>
      <c r="X337" s="209" t="s">
        <v>7</v>
      </c>
      <c r="Y337" s="209"/>
      <c r="Z337" s="209"/>
      <c r="AA337" s="209" t="s">
        <v>96</v>
      </c>
      <c r="AB337" s="209" t="s">
        <v>411</v>
      </c>
      <c r="AC337" s="209">
        <v>2940</v>
      </c>
      <c r="AD337" s="209" t="s">
        <v>228</v>
      </c>
      <c r="AE337" s="209">
        <v>1</v>
      </c>
      <c r="AF337" s="209"/>
    </row>
    <row r="338" spans="1:32" x14ac:dyDescent="0.3">
      <c r="A338" s="209" t="s">
        <v>357</v>
      </c>
      <c r="B338" s="209" t="s">
        <v>63</v>
      </c>
      <c r="C338" s="209" t="s">
        <v>95</v>
      </c>
      <c r="D338" s="209" t="s">
        <v>314</v>
      </c>
      <c r="E338" s="209" t="s">
        <v>1262</v>
      </c>
      <c r="F338" s="15">
        <v>46241.564421296294</v>
      </c>
      <c r="G338" s="209" t="s">
        <v>474</v>
      </c>
      <c r="H338" s="209">
        <v>32</v>
      </c>
      <c r="I338" s="209" t="s">
        <v>1263</v>
      </c>
      <c r="J338" s="15">
        <v>46248.417361111111</v>
      </c>
      <c r="K338" s="15">
        <v>46254.490972222222</v>
      </c>
      <c r="L338" s="15"/>
      <c r="M338" s="209">
        <v>32</v>
      </c>
      <c r="N338" s="209"/>
      <c r="O338" s="209" t="s">
        <v>627</v>
      </c>
      <c r="P338" s="209"/>
      <c r="Q338" s="209"/>
      <c r="R338" s="209"/>
      <c r="S338" s="209" t="s">
        <v>377</v>
      </c>
      <c r="T338" s="209" t="s">
        <v>391</v>
      </c>
      <c r="U338" s="209" t="s">
        <v>296</v>
      </c>
      <c r="V338" s="209" t="s">
        <v>7</v>
      </c>
      <c r="W338" s="209" t="s">
        <v>7</v>
      </c>
      <c r="X338" s="209" t="s">
        <v>7</v>
      </c>
      <c r="Y338" s="209"/>
      <c r="Z338" s="209"/>
      <c r="AA338" s="209" t="s">
        <v>96</v>
      </c>
      <c r="AB338" s="209" t="s">
        <v>411</v>
      </c>
      <c r="AC338" s="209">
        <v>2940</v>
      </c>
      <c r="AD338" s="209" t="s">
        <v>228</v>
      </c>
      <c r="AE338" s="209">
        <v>32</v>
      </c>
      <c r="AF338" s="209"/>
    </row>
    <row r="339" spans="1:32" x14ac:dyDescent="0.3">
      <c r="A339" s="209" t="s">
        <v>357</v>
      </c>
      <c r="B339" s="209" t="s">
        <v>63</v>
      </c>
      <c r="C339" s="209" t="s">
        <v>95</v>
      </c>
      <c r="D339" s="209" t="s">
        <v>314</v>
      </c>
      <c r="E339" s="209" t="s">
        <v>1262</v>
      </c>
      <c r="F339" s="15">
        <v>46241.564421296294</v>
      </c>
      <c r="G339" s="209" t="s">
        <v>474</v>
      </c>
      <c r="H339" s="209">
        <v>25</v>
      </c>
      <c r="I339" s="209" t="s">
        <v>1263</v>
      </c>
      <c r="J339" s="15">
        <v>46248.417361111111</v>
      </c>
      <c r="K339" s="15">
        <v>46254.490972222222</v>
      </c>
      <c r="L339" s="15"/>
      <c r="M339" s="209">
        <v>25</v>
      </c>
      <c r="N339" s="209"/>
      <c r="O339" s="209" t="s">
        <v>627</v>
      </c>
      <c r="P339" s="209"/>
      <c r="Q339" s="209"/>
      <c r="R339" s="209"/>
      <c r="S339" s="209" t="s">
        <v>377</v>
      </c>
      <c r="T339" s="209" t="s">
        <v>391</v>
      </c>
      <c r="U339" s="209" t="s">
        <v>296</v>
      </c>
      <c r="V339" s="209" t="s">
        <v>7</v>
      </c>
      <c r="W339" s="209" t="s">
        <v>7</v>
      </c>
      <c r="X339" s="209" t="s">
        <v>7</v>
      </c>
      <c r="Y339" s="209"/>
      <c r="Z339" s="209"/>
      <c r="AA339" s="209" t="s">
        <v>96</v>
      </c>
      <c r="AB339" s="209" t="s">
        <v>411</v>
      </c>
      <c r="AC339" s="209">
        <v>2940</v>
      </c>
      <c r="AD339" s="209" t="s">
        <v>228</v>
      </c>
      <c r="AE339" s="209">
        <v>25</v>
      </c>
      <c r="AF339" s="209"/>
    </row>
    <row r="340" spans="1:32" x14ac:dyDescent="0.3">
      <c r="A340" s="209" t="s">
        <v>357</v>
      </c>
      <c r="B340" s="209" t="s">
        <v>63</v>
      </c>
      <c r="C340" s="209" t="s">
        <v>95</v>
      </c>
      <c r="D340" s="209" t="s">
        <v>314</v>
      </c>
      <c r="E340" s="209" t="s">
        <v>1262</v>
      </c>
      <c r="F340" s="15">
        <v>46241.564421296294</v>
      </c>
      <c r="G340" s="209" t="s">
        <v>474</v>
      </c>
      <c r="H340" s="209">
        <v>3</v>
      </c>
      <c r="I340" s="209" t="s">
        <v>1263</v>
      </c>
      <c r="J340" s="15">
        <v>46248.417361111111</v>
      </c>
      <c r="K340" s="15">
        <v>46254.490972222222</v>
      </c>
      <c r="L340" s="15"/>
      <c r="M340" s="209">
        <v>3</v>
      </c>
      <c r="N340" s="209"/>
      <c r="O340" s="209" t="s">
        <v>627</v>
      </c>
      <c r="P340" s="209"/>
      <c r="Q340" s="209"/>
      <c r="R340" s="209"/>
      <c r="S340" s="209" t="s">
        <v>377</v>
      </c>
      <c r="T340" s="209" t="s">
        <v>391</v>
      </c>
      <c r="U340" s="209" t="s">
        <v>296</v>
      </c>
      <c r="V340" s="209" t="s">
        <v>7</v>
      </c>
      <c r="W340" s="209" t="s">
        <v>7</v>
      </c>
      <c r="X340" s="209" t="s">
        <v>7</v>
      </c>
      <c r="Y340" s="209"/>
      <c r="Z340" s="209"/>
      <c r="AA340" s="209" t="s">
        <v>96</v>
      </c>
      <c r="AB340" s="209" t="s">
        <v>411</v>
      </c>
      <c r="AC340" s="209">
        <v>2940</v>
      </c>
      <c r="AD340" s="209" t="s">
        <v>228</v>
      </c>
      <c r="AE340" s="209">
        <v>3</v>
      </c>
      <c r="AF340" s="209"/>
    </row>
    <row r="341" spans="1:32" x14ac:dyDescent="0.3">
      <c r="A341" s="209" t="s">
        <v>357</v>
      </c>
      <c r="B341" s="209" t="s">
        <v>63</v>
      </c>
      <c r="C341" s="209" t="s">
        <v>95</v>
      </c>
      <c r="D341" s="209" t="s">
        <v>314</v>
      </c>
      <c r="E341" s="209" t="s">
        <v>1262</v>
      </c>
      <c r="F341" s="15">
        <v>46241.564421296294</v>
      </c>
      <c r="G341" s="209" t="s">
        <v>474</v>
      </c>
      <c r="H341" s="209">
        <v>2</v>
      </c>
      <c r="I341" s="209" t="s">
        <v>1263</v>
      </c>
      <c r="J341" s="15">
        <v>46248.417361111111</v>
      </c>
      <c r="K341" s="15">
        <v>46254.490972222222</v>
      </c>
      <c r="L341" s="15"/>
      <c r="M341" s="209">
        <v>2</v>
      </c>
      <c r="N341" s="209"/>
      <c r="O341" s="209" t="s">
        <v>627</v>
      </c>
      <c r="P341" s="209"/>
      <c r="Q341" s="209"/>
      <c r="R341" s="209"/>
      <c r="S341" s="209" t="s">
        <v>377</v>
      </c>
      <c r="T341" s="209" t="s">
        <v>391</v>
      </c>
      <c r="U341" s="209" t="s">
        <v>296</v>
      </c>
      <c r="V341" s="209" t="s">
        <v>7</v>
      </c>
      <c r="W341" s="209" t="s">
        <v>7</v>
      </c>
      <c r="X341" s="209" t="s">
        <v>7</v>
      </c>
      <c r="Y341" s="209"/>
      <c r="Z341" s="209"/>
      <c r="AA341" s="209" t="s">
        <v>96</v>
      </c>
      <c r="AB341" s="209" t="s">
        <v>411</v>
      </c>
      <c r="AC341" s="209">
        <v>2940</v>
      </c>
      <c r="AD341" s="209" t="s">
        <v>228</v>
      </c>
      <c r="AE341" s="209">
        <v>2</v>
      </c>
      <c r="AF341" s="209"/>
    </row>
    <row r="342" spans="1:32" x14ac:dyDescent="0.3">
      <c r="A342" s="209" t="s">
        <v>357</v>
      </c>
      <c r="B342" s="209" t="s">
        <v>63</v>
      </c>
      <c r="C342" s="209" t="s">
        <v>95</v>
      </c>
      <c r="D342" s="209" t="s">
        <v>314</v>
      </c>
      <c r="E342" s="209" t="s">
        <v>1262</v>
      </c>
      <c r="F342" s="15">
        <v>46241.564421296294</v>
      </c>
      <c r="G342" s="209" t="s">
        <v>474</v>
      </c>
      <c r="H342" s="209">
        <v>12</v>
      </c>
      <c r="I342" s="209" t="s">
        <v>1263</v>
      </c>
      <c r="J342" s="15">
        <v>46248.417361111111</v>
      </c>
      <c r="K342" s="15">
        <v>46254.490972222222</v>
      </c>
      <c r="L342" s="15"/>
      <c r="M342" s="209">
        <v>12</v>
      </c>
      <c r="N342" s="209"/>
      <c r="O342" s="209" t="s">
        <v>627</v>
      </c>
      <c r="P342" s="209"/>
      <c r="Q342" s="209"/>
      <c r="R342" s="209"/>
      <c r="S342" s="209" t="s">
        <v>377</v>
      </c>
      <c r="T342" s="209" t="s">
        <v>391</v>
      </c>
      <c r="U342" s="209" t="s">
        <v>296</v>
      </c>
      <c r="V342" s="209" t="s">
        <v>7</v>
      </c>
      <c r="W342" s="209" t="s">
        <v>7</v>
      </c>
      <c r="X342" s="209" t="s">
        <v>7</v>
      </c>
      <c r="Y342" s="209"/>
      <c r="Z342" s="209"/>
      <c r="AA342" s="209" t="s">
        <v>96</v>
      </c>
      <c r="AB342" s="209" t="s">
        <v>411</v>
      </c>
      <c r="AC342" s="209">
        <v>2940</v>
      </c>
      <c r="AD342" s="209" t="s">
        <v>228</v>
      </c>
      <c r="AE342" s="209">
        <v>12</v>
      </c>
      <c r="AF342" s="209"/>
    </row>
    <row r="343" spans="1:32" x14ac:dyDescent="0.3">
      <c r="A343" s="209" t="s">
        <v>357</v>
      </c>
      <c r="B343" s="209" t="s">
        <v>57</v>
      </c>
      <c r="C343" s="209" t="s">
        <v>117</v>
      </c>
      <c r="D343" s="209" t="s">
        <v>314</v>
      </c>
      <c r="E343" s="209" t="s">
        <v>1262</v>
      </c>
      <c r="F343" s="15">
        <v>46241.564421296294</v>
      </c>
      <c r="G343" s="209" t="s">
        <v>474</v>
      </c>
      <c r="H343" s="209">
        <v>3</v>
      </c>
      <c r="I343" s="209" t="s">
        <v>1264</v>
      </c>
      <c r="J343" s="15">
        <v>46245.577777777777</v>
      </c>
      <c r="K343" s="15">
        <v>46253.505555555559</v>
      </c>
      <c r="L343" s="15"/>
      <c r="M343" s="209">
        <v>3</v>
      </c>
      <c r="N343" s="209"/>
      <c r="O343" s="209" t="s">
        <v>204</v>
      </c>
      <c r="P343" s="209" t="s">
        <v>631</v>
      </c>
      <c r="Q343" s="209"/>
      <c r="R343" s="209"/>
      <c r="S343" s="209" t="s">
        <v>377</v>
      </c>
      <c r="T343" s="209" t="s">
        <v>391</v>
      </c>
      <c r="U343" s="209" t="s">
        <v>296</v>
      </c>
      <c r="V343" s="209" t="s">
        <v>7</v>
      </c>
      <c r="W343" s="209" t="s">
        <v>7</v>
      </c>
      <c r="X343" s="209" t="s">
        <v>7</v>
      </c>
      <c r="Y343" s="209"/>
      <c r="Z343" s="209"/>
      <c r="AA343" s="209" t="s">
        <v>127</v>
      </c>
      <c r="AB343" s="209" t="s">
        <v>411</v>
      </c>
      <c r="AC343" s="209">
        <v>2940</v>
      </c>
      <c r="AD343" s="209" t="s">
        <v>236</v>
      </c>
      <c r="AE343" s="209">
        <v>1</v>
      </c>
      <c r="AF343" s="209">
        <v>195.69</v>
      </c>
    </row>
    <row r="344" spans="1:32" x14ac:dyDescent="0.3">
      <c r="A344" s="209" t="s">
        <v>357</v>
      </c>
      <c r="B344" s="209" t="s">
        <v>57</v>
      </c>
      <c r="C344" s="209" t="s">
        <v>117</v>
      </c>
      <c r="D344" s="209" t="s">
        <v>314</v>
      </c>
      <c r="E344" s="209" t="s">
        <v>1262</v>
      </c>
      <c r="F344" s="15">
        <v>46241.564421296294</v>
      </c>
      <c r="G344" s="209" t="s">
        <v>474</v>
      </c>
      <c r="H344" s="209">
        <v>5</v>
      </c>
      <c r="I344" s="209" t="s">
        <v>1264</v>
      </c>
      <c r="J344" s="15">
        <v>46245.577777777777</v>
      </c>
      <c r="K344" s="15">
        <v>46253.505555555559</v>
      </c>
      <c r="L344" s="15"/>
      <c r="M344" s="209">
        <v>5</v>
      </c>
      <c r="N344" s="209"/>
      <c r="O344" s="209" t="s">
        <v>627</v>
      </c>
      <c r="P344" s="209"/>
      <c r="Q344" s="209"/>
      <c r="R344" s="209"/>
      <c r="S344" s="209" t="s">
        <v>377</v>
      </c>
      <c r="T344" s="209" t="s">
        <v>391</v>
      </c>
      <c r="U344" s="209" t="s">
        <v>296</v>
      </c>
      <c r="V344" s="209" t="s">
        <v>7</v>
      </c>
      <c r="W344" s="209" t="s">
        <v>7</v>
      </c>
      <c r="X344" s="209" t="s">
        <v>7</v>
      </c>
      <c r="Y344" s="209"/>
      <c r="Z344" s="209"/>
      <c r="AA344" s="209" t="s">
        <v>127</v>
      </c>
      <c r="AB344" s="209" t="s">
        <v>411</v>
      </c>
      <c r="AC344" s="209">
        <v>2940</v>
      </c>
      <c r="AD344" s="209" t="s">
        <v>236</v>
      </c>
      <c r="AE344" s="209">
        <v>1</v>
      </c>
      <c r="AF344" s="209"/>
    </row>
    <row r="345" spans="1:32" x14ac:dyDescent="0.3">
      <c r="A345" s="209" t="s">
        <v>357</v>
      </c>
      <c r="B345" s="209" t="s">
        <v>63</v>
      </c>
      <c r="C345" s="209" t="s">
        <v>95</v>
      </c>
      <c r="D345" s="209" t="s">
        <v>314</v>
      </c>
      <c r="E345" s="209" t="s">
        <v>1262</v>
      </c>
      <c r="F345" s="15">
        <v>46241.564421296294</v>
      </c>
      <c r="G345" s="209" t="s">
        <v>474</v>
      </c>
      <c r="H345" s="209">
        <v>3</v>
      </c>
      <c r="I345" s="209" t="s">
        <v>1264</v>
      </c>
      <c r="J345" s="15">
        <v>46245.577777777777</v>
      </c>
      <c r="K345" s="15">
        <v>46253.505555555559</v>
      </c>
      <c r="L345" s="15"/>
      <c r="M345" s="209">
        <v>3</v>
      </c>
      <c r="N345" s="209"/>
      <c r="O345" s="209" t="s">
        <v>204</v>
      </c>
      <c r="P345" s="209" t="s">
        <v>631</v>
      </c>
      <c r="Q345" s="209"/>
      <c r="R345" s="209"/>
      <c r="S345" s="209" t="s">
        <v>377</v>
      </c>
      <c r="T345" s="209" t="s">
        <v>391</v>
      </c>
      <c r="U345" s="209" t="s">
        <v>296</v>
      </c>
      <c r="V345" s="209" t="s">
        <v>7</v>
      </c>
      <c r="W345" s="209" t="s">
        <v>7</v>
      </c>
      <c r="X345" s="209" t="s">
        <v>7</v>
      </c>
      <c r="Y345" s="209"/>
      <c r="Z345" s="209"/>
      <c r="AA345" s="209" t="s">
        <v>96</v>
      </c>
      <c r="AB345" s="209" t="s">
        <v>411</v>
      </c>
      <c r="AC345" s="209">
        <v>2940</v>
      </c>
      <c r="AD345" s="209" t="s">
        <v>228</v>
      </c>
      <c r="AE345" s="209">
        <v>3</v>
      </c>
      <c r="AF345" s="209"/>
    </row>
    <row r="346" spans="1:32" x14ac:dyDescent="0.3">
      <c r="A346" s="209" t="s">
        <v>357</v>
      </c>
      <c r="B346" s="209" t="s">
        <v>63</v>
      </c>
      <c r="C346" s="209" t="s">
        <v>95</v>
      </c>
      <c r="D346" s="209" t="s">
        <v>314</v>
      </c>
      <c r="E346" s="209" t="s">
        <v>1262</v>
      </c>
      <c r="F346" s="15">
        <v>46241.564421296294</v>
      </c>
      <c r="G346" s="209" t="s">
        <v>474</v>
      </c>
      <c r="H346" s="209">
        <v>9</v>
      </c>
      <c r="I346" s="209" t="s">
        <v>1264</v>
      </c>
      <c r="J346" s="15">
        <v>46245.577777777777</v>
      </c>
      <c r="K346" s="15">
        <v>46253.505555555559</v>
      </c>
      <c r="L346" s="15"/>
      <c r="M346" s="209">
        <v>9</v>
      </c>
      <c r="N346" s="209"/>
      <c r="O346" s="209" t="s">
        <v>627</v>
      </c>
      <c r="P346" s="209"/>
      <c r="Q346" s="209"/>
      <c r="R346" s="209"/>
      <c r="S346" s="209" t="s">
        <v>377</v>
      </c>
      <c r="T346" s="209" t="s">
        <v>391</v>
      </c>
      <c r="U346" s="209" t="s">
        <v>296</v>
      </c>
      <c r="V346" s="209" t="s">
        <v>7</v>
      </c>
      <c r="W346" s="209" t="s">
        <v>7</v>
      </c>
      <c r="X346" s="209" t="s">
        <v>7</v>
      </c>
      <c r="Y346" s="209"/>
      <c r="Z346" s="209"/>
      <c r="AA346" s="209" t="s">
        <v>96</v>
      </c>
      <c r="AB346" s="209" t="s">
        <v>411</v>
      </c>
      <c r="AC346" s="209">
        <v>2940</v>
      </c>
      <c r="AD346" s="209" t="s">
        <v>228</v>
      </c>
      <c r="AE346" s="209">
        <v>9</v>
      </c>
      <c r="AF346" s="209"/>
    </row>
    <row r="347" spans="1:32" x14ac:dyDescent="0.3">
      <c r="A347" s="209" t="s">
        <v>357</v>
      </c>
      <c r="B347" s="209" t="s">
        <v>63</v>
      </c>
      <c r="C347" s="209" t="s">
        <v>95</v>
      </c>
      <c r="D347" s="209" t="s">
        <v>314</v>
      </c>
      <c r="E347" s="209" t="s">
        <v>1262</v>
      </c>
      <c r="F347" s="15">
        <v>46241.564421296294</v>
      </c>
      <c r="G347" s="209" t="s">
        <v>474</v>
      </c>
      <c r="H347" s="209">
        <v>5</v>
      </c>
      <c r="I347" s="209" t="s">
        <v>1264</v>
      </c>
      <c r="J347" s="15">
        <v>46245.577777777777</v>
      </c>
      <c r="K347" s="15">
        <v>46253.505555555559</v>
      </c>
      <c r="L347" s="15"/>
      <c r="M347" s="209">
        <v>5</v>
      </c>
      <c r="N347" s="209"/>
      <c r="O347" s="209" t="s">
        <v>627</v>
      </c>
      <c r="P347" s="209"/>
      <c r="Q347" s="209"/>
      <c r="R347" s="209"/>
      <c r="S347" s="209" t="s">
        <v>377</v>
      </c>
      <c r="T347" s="209" t="s">
        <v>391</v>
      </c>
      <c r="U347" s="209" t="s">
        <v>296</v>
      </c>
      <c r="V347" s="209" t="s">
        <v>7</v>
      </c>
      <c r="W347" s="209" t="s">
        <v>7</v>
      </c>
      <c r="X347" s="209" t="s">
        <v>7</v>
      </c>
      <c r="Y347" s="209"/>
      <c r="Z347" s="209"/>
      <c r="AA347" s="209" t="s">
        <v>96</v>
      </c>
      <c r="AB347" s="209" t="s">
        <v>411</v>
      </c>
      <c r="AC347" s="209">
        <v>2940</v>
      </c>
      <c r="AD347" s="209" t="s">
        <v>228</v>
      </c>
      <c r="AE347" s="209">
        <v>5</v>
      </c>
      <c r="AF347" s="209"/>
    </row>
    <row r="348" spans="1:32" x14ac:dyDescent="0.3">
      <c r="A348" s="209" t="s">
        <v>357</v>
      </c>
      <c r="B348" s="209" t="s">
        <v>282</v>
      </c>
      <c r="C348" s="209" t="s">
        <v>200</v>
      </c>
      <c r="D348" s="209" t="s">
        <v>314</v>
      </c>
      <c r="E348" s="209" t="s">
        <v>1262</v>
      </c>
      <c r="F348" s="15">
        <v>46241.564421296294</v>
      </c>
      <c r="G348" s="209" t="s">
        <v>474</v>
      </c>
      <c r="H348" s="209">
        <v>26</v>
      </c>
      <c r="I348" s="209" t="s">
        <v>1263</v>
      </c>
      <c r="J348" s="15">
        <v>46248.417361111111</v>
      </c>
      <c r="K348" s="15">
        <v>46254.490972222222</v>
      </c>
      <c r="L348" s="15"/>
      <c r="M348" s="209">
        <v>26</v>
      </c>
      <c r="N348" s="209"/>
      <c r="O348" s="209" t="s">
        <v>204</v>
      </c>
      <c r="P348" s="209" t="s">
        <v>630</v>
      </c>
      <c r="Q348" s="209"/>
      <c r="R348" s="209"/>
      <c r="S348" s="209" t="s">
        <v>377</v>
      </c>
      <c r="T348" s="209" t="s">
        <v>391</v>
      </c>
      <c r="U348" s="209" t="s">
        <v>296</v>
      </c>
      <c r="V348" s="209" t="s">
        <v>7</v>
      </c>
      <c r="W348" s="209" t="s">
        <v>7</v>
      </c>
      <c r="X348" s="209" t="s">
        <v>7</v>
      </c>
      <c r="Y348" s="209"/>
      <c r="Z348" s="209">
        <v>16</v>
      </c>
      <c r="AA348" s="209" t="s">
        <v>122</v>
      </c>
      <c r="AB348" s="209" t="s">
        <v>411</v>
      </c>
      <c r="AC348" s="209">
        <v>2940</v>
      </c>
      <c r="AD348" s="209" t="s">
        <v>235</v>
      </c>
      <c r="AE348" s="209">
        <v>416</v>
      </c>
      <c r="AF348" s="209"/>
    </row>
    <row r="349" spans="1:32" x14ac:dyDescent="0.3">
      <c r="A349" s="209" t="s">
        <v>357</v>
      </c>
      <c r="B349" s="209" t="s">
        <v>282</v>
      </c>
      <c r="C349" s="209" t="s">
        <v>200</v>
      </c>
      <c r="D349" s="209" t="s">
        <v>314</v>
      </c>
      <c r="E349" s="209" t="s">
        <v>1262</v>
      </c>
      <c r="F349" s="15">
        <v>46241.564421296294</v>
      </c>
      <c r="G349" s="209" t="s">
        <v>474</v>
      </c>
      <c r="H349" s="209">
        <v>3</v>
      </c>
      <c r="I349" s="209" t="s">
        <v>1263</v>
      </c>
      <c r="J349" s="15">
        <v>46248.417361111111</v>
      </c>
      <c r="K349" s="15">
        <v>46254.490972222222</v>
      </c>
      <c r="L349" s="15"/>
      <c r="M349" s="209">
        <v>3</v>
      </c>
      <c r="N349" s="209"/>
      <c r="O349" s="209" t="s">
        <v>627</v>
      </c>
      <c r="P349" s="209"/>
      <c r="Q349" s="209"/>
      <c r="R349" s="209"/>
      <c r="S349" s="209" t="s">
        <v>377</v>
      </c>
      <c r="T349" s="209" t="s">
        <v>391</v>
      </c>
      <c r="U349" s="209" t="s">
        <v>296</v>
      </c>
      <c r="V349" s="209" t="s">
        <v>7</v>
      </c>
      <c r="W349" s="209" t="s">
        <v>7</v>
      </c>
      <c r="X349" s="209" t="s">
        <v>7</v>
      </c>
      <c r="Y349" s="209"/>
      <c r="Z349" s="209">
        <v>16</v>
      </c>
      <c r="AA349" s="209" t="s">
        <v>122</v>
      </c>
      <c r="AB349" s="209" t="s">
        <v>411</v>
      </c>
      <c r="AC349" s="209">
        <v>2940</v>
      </c>
      <c r="AD349" s="209" t="s">
        <v>235</v>
      </c>
      <c r="AE349" s="209">
        <v>48</v>
      </c>
      <c r="AF349" s="209"/>
    </row>
    <row r="350" spans="1:32" x14ac:dyDescent="0.3">
      <c r="A350" s="209" t="s">
        <v>357</v>
      </c>
      <c r="B350" s="209" t="s">
        <v>282</v>
      </c>
      <c r="C350" s="209" t="s">
        <v>200</v>
      </c>
      <c r="D350" s="209" t="s">
        <v>314</v>
      </c>
      <c r="E350" s="209" t="s">
        <v>1262</v>
      </c>
      <c r="F350" s="15">
        <v>46241.564421296294</v>
      </c>
      <c r="G350" s="209" t="s">
        <v>474</v>
      </c>
      <c r="H350" s="209">
        <v>6</v>
      </c>
      <c r="I350" s="209" t="s">
        <v>1263</v>
      </c>
      <c r="J350" s="15">
        <v>46248.417361111111</v>
      </c>
      <c r="K350" s="15">
        <v>46254.490972222222</v>
      </c>
      <c r="L350" s="15"/>
      <c r="M350" s="209">
        <v>6</v>
      </c>
      <c r="N350" s="209"/>
      <c r="O350" s="209" t="s">
        <v>627</v>
      </c>
      <c r="P350" s="209"/>
      <c r="Q350" s="209"/>
      <c r="R350" s="209"/>
      <c r="S350" s="209" t="s">
        <v>377</v>
      </c>
      <c r="T350" s="209" t="s">
        <v>391</v>
      </c>
      <c r="U350" s="209" t="s">
        <v>296</v>
      </c>
      <c r="V350" s="209" t="s">
        <v>7</v>
      </c>
      <c r="W350" s="209" t="s">
        <v>7</v>
      </c>
      <c r="X350" s="209" t="s">
        <v>7</v>
      </c>
      <c r="Y350" s="209"/>
      <c r="Z350" s="209">
        <v>16</v>
      </c>
      <c r="AA350" s="209" t="s">
        <v>122</v>
      </c>
      <c r="AB350" s="209" t="s">
        <v>411</v>
      </c>
      <c r="AC350" s="209">
        <v>2940</v>
      </c>
      <c r="AD350" s="209" t="s">
        <v>235</v>
      </c>
      <c r="AE350" s="209">
        <v>96</v>
      </c>
      <c r="AF350" s="209"/>
    </row>
    <row r="351" spans="1:32" x14ac:dyDescent="0.3">
      <c r="A351" s="209" t="s">
        <v>357</v>
      </c>
      <c r="B351" s="209" t="s">
        <v>282</v>
      </c>
      <c r="C351" s="209" t="s">
        <v>200</v>
      </c>
      <c r="D351" s="209" t="s">
        <v>314</v>
      </c>
      <c r="E351" s="209" t="s">
        <v>1262</v>
      </c>
      <c r="F351" s="15">
        <v>46241.564421296294</v>
      </c>
      <c r="G351" s="209" t="s">
        <v>474</v>
      </c>
      <c r="H351" s="209">
        <v>7</v>
      </c>
      <c r="I351" s="209" t="s">
        <v>1263</v>
      </c>
      <c r="J351" s="15">
        <v>46248.417361111111</v>
      </c>
      <c r="K351" s="15">
        <v>46254.490972222222</v>
      </c>
      <c r="L351" s="15"/>
      <c r="M351" s="209">
        <v>7</v>
      </c>
      <c r="N351" s="209"/>
      <c r="O351" s="209" t="s">
        <v>627</v>
      </c>
      <c r="P351" s="209"/>
      <c r="Q351" s="209"/>
      <c r="R351" s="209"/>
      <c r="S351" s="209" t="s">
        <v>377</v>
      </c>
      <c r="T351" s="209" t="s">
        <v>391</v>
      </c>
      <c r="U351" s="209" t="s">
        <v>296</v>
      </c>
      <c r="V351" s="209" t="s">
        <v>7</v>
      </c>
      <c r="W351" s="209" t="s">
        <v>7</v>
      </c>
      <c r="X351" s="209" t="s">
        <v>7</v>
      </c>
      <c r="Y351" s="209"/>
      <c r="Z351" s="209">
        <v>16</v>
      </c>
      <c r="AA351" s="209" t="s">
        <v>122</v>
      </c>
      <c r="AB351" s="209" t="s">
        <v>411</v>
      </c>
      <c r="AC351" s="209">
        <v>2940</v>
      </c>
      <c r="AD351" s="209" t="s">
        <v>235</v>
      </c>
      <c r="AE351" s="209">
        <v>112</v>
      </c>
      <c r="AF351" s="209"/>
    </row>
    <row r="352" spans="1:32" x14ac:dyDescent="0.3">
      <c r="A352" s="209" t="s">
        <v>357</v>
      </c>
      <c r="B352" s="209" t="s">
        <v>63</v>
      </c>
      <c r="C352" s="209" t="s">
        <v>95</v>
      </c>
      <c r="D352" s="209" t="s">
        <v>314</v>
      </c>
      <c r="E352" s="209" t="s">
        <v>1262</v>
      </c>
      <c r="F352" s="15">
        <v>46241.564421296294</v>
      </c>
      <c r="G352" s="209" t="s">
        <v>474</v>
      </c>
      <c r="H352" s="209">
        <v>7</v>
      </c>
      <c r="I352" s="209" t="s">
        <v>1265</v>
      </c>
      <c r="J352" s="15">
        <v>46245.47152777778</v>
      </c>
      <c r="K352" s="15">
        <v>46253.505555555559</v>
      </c>
      <c r="L352" s="15"/>
      <c r="M352" s="209">
        <v>7</v>
      </c>
      <c r="N352" s="209"/>
      <c r="O352" s="209" t="s">
        <v>204</v>
      </c>
      <c r="P352" s="209" t="s">
        <v>631</v>
      </c>
      <c r="Q352" s="209"/>
      <c r="R352" s="209"/>
      <c r="S352" s="209" t="s">
        <v>377</v>
      </c>
      <c r="T352" s="209" t="s">
        <v>391</v>
      </c>
      <c r="U352" s="209" t="s">
        <v>296</v>
      </c>
      <c r="V352" s="209" t="s">
        <v>7</v>
      </c>
      <c r="W352" s="209" t="s">
        <v>7</v>
      </c>
      <c r="X352" s="209" t="s">
        <v>7</v>
      </c>
      <c r="Y352" s="209"/>
      <c r="Z352" s="209"/>
      <c r="AA352" s="209" t="s">
        <v>96</v>
      </c>
      <c r="AB352" s="209" t="s">
        <v>411</v>
      </c>
      <c r="AC352" s="209">
        <v>2940</v>
      </c>
      <c r="AD352" s="209" t="s">
        <v>228</v>
      </c>
      <c r="AE352" s="209">
        <v>7</v>
      </c>
      <c r="AF352" s="209"/>
    </row>
    <row r="353" spans="1:32" x14ac:dyDescent="0.3">
      <c r="A353" s="209" t="s">
        <v>357</v>
      </c>
      <c r="B353" s="209" t="s">
        <v>282</v>
      </c>
      <c r="C353" s="209" t="s">
        <v>200</v>
      </c>
      <c r="D353" s="209" t="s">
        <v>314</v>
      </c>
      <c r="E353" s="209" t="s">
        <v>1262</v>
      </c>
      <c r="F353" s="15">
        <v>46241.564421296294</v>
      </c>
      <c r="G353" s="209" t="s">
        <v>474</v>
      </c>
      <c r="H353" s="209">
        <v>30</v>
      </c>
      <c r="I353" s="209" t="s">
        <v>1265</v>
      </c>
      <c r="J353" s="15">
        <v>46245.47152777778</v>
      </c>
      <c r="K353" s="15">
        <v>46253.505555555559</v>
      </c>
      <c r="L353" s="15"/>
      <c r="M353" s="209">
        <v>30</v>
      </c>
      <c r="N353" s="209"/>
      <c r="O353" s="209" t="s">
        <v>204</v>
      </c>
      <c r="P353" s="209" t="s">
        <v>630</v>
      </c>
      <c r="Q353" s="209"/>
      <c r="R353" s="209"/>
      <c r="S353" s="209" t="s">
        <v>377</v>
      </c>
      <c r="T353" s="209" t="s">
        <v>391</v>
      </c>
      <c r="U353" s="209" t="s">
        <v>296</v>
      </c>
      <c r="V353" s="209" t="s">
        <v>7</v>
      </c>
      <c r="W353" s="209" t="s">
        <v>7</v>
      </c>
      <c r="X353" s="209" t="s">
        <v>7</v>
      </c>
      <c r="Y353" s="209"/>
      <c r="Z353" s="209">
        <v>16</v>
      </c>
      <c r="AA353" s="209" t="s">
        <v>122</v>
      </c>
      <c r="AB353" s="209" t="s">
        <v>411</v>
      </c>
      <c r="AC353" s="209">
        <v>2940</v>
      </c>
      <c r="AD353" s="209" t="s">
        <v>235</v>
      </c>
      <c r="AE353" s="209">
        <v>480</v>
      </c>
      <c r="AF353" s="209"/>
    </row>
    <row r="354" spans="1:32" x14ac:dyDescent="0.3">
      <c r="A354" s="209" t="s">
        <v>357</v>
      </c>
      <c r="B354" s="209" t="s">
        <v>282</v>
      </c>
      <c r="C354" s="209" t="s">
        <v>200</v>
      </c>
      <c r="D354" s="209" t="s">
        <v>314</v>
      </c>
      <c r="E354" s="209" t="s">
        <v>1262</v>
      </c>
      <c r="F354" s="15">
        <v>46241.564421296294</v>
      </c>
      <c r="G354" s="209" t="s">
        <v>474</v>
      </c>
      <c r="H354" s="209">
        <v>32</v>
      </c>
      <c r="I354" s="209" t="s">
        <v>1265</v>
      </c>
      <c r="J354" s="15">
        <v>46245.47152777778</v>
      </c>
      <c r="K354" s="15">
        <v>46253.505555555559</v>
      </c>
      <c r="L354" s="15"/>
      <c r="M354" s="209">
        <v>32</v>
      </c>
      <c r="N354" s="209"/>
      <c r="O354" s="209" t="s">
        <v>627</v>
      </c>
      <c r="P354" s="209"/>
      <c r="Q354" s="209"/>
      <c r="R354" s="209"/>
      <c r="S354" s="209" t="s">
        <v>377</v>
      </c>
      <c r="T354" s="209" t="s">
        <v>391</v>
      </c>
      <c r="U354" s="209" t="s">
        <v>296</v>
      </c>
      <c r="V354" s="209" t="s">
        <v>7</v>
      </c>
      <c r="W354" s="209" t="s">
        <v>7</v>
      </c>
      <c r="X354" s="209" t="s">
        <v>7</v>
      </c>
      <c r="Y354" s="209"/>
      <c r="Z354" s="209">
        <v>16</v>
      </c>
      <c r="AA354" s="209" t="s">
        <v>122</v>
      </c>
      <c r="AB354" s="209" t="s">
        <v>411</v>
      </c>
      <c r="AC354" s="209">
        <v>2940</v>
      </c>
      <c r="AD354" s="209" t="s">
        <v>235</v>
      </c>
      <c r="AE354" s="209">
        <v>512</v>
      </c>
      <c r="AF354" s="209"/>
    </row>
    <row r="355" spans="1:32" x14ac:dyDescent="0.3">
      <c r="A355" s="209" t="s">
        <v>357</v>
      </c>
      <c r="B355" s="209" t="s">
        <v>282</v>
      </c>
      <c r="C355" s="209" t="s">
        <v>200</v>
      </c>
      <c r="D355" s="209" t="s">
        <v>314</v>
      </c>
      <c r="E355" s="209" t="s">
        <v>1262</v>
      </c>
      <c r="F355" s="15">
        <v>46241.564421296294</v>
      </c>
      <c r="G355" s="209" t="s">
        <v>474</v>
      </c>
      <c r="H355" s="209">
        <v>25</v>
      </c>
      <c r="I355" s="209" t="s">
        <v>1265</v>
      </c>
      <c r="J355" s="15">
        <v>46245.47152777778</v>
      </c>
      <c r="K355" s="15">
        <v>46253.505555555559</v>
      </c>
      <c r="L355" s="15"/>
      <c r="M355" s="209">
        <v>25</v>
      </c>
      <c r="N355" s="209"/>
      <c r="O355" s="209" t="s">
        <v>627</v>
      </c>
      <c r="P355" s="209"/>
      <c r="Q355" s="209"/>
      <c r="R355" s="209"/>
      <c r="S355" s="209" t="s">
        <v>377</v>
      </c>
      <c r="T355" s="209" t="s">
        <v>391</v>
      </c>
      <c r="U355" s="209" t="s">
        <v>296</v>
      </c>
      <c r="V355" s="209" t="s">
        <v>7</v>
      </c>
      <c r="W355" s="209" t="s">
        <v>7</v>
      </c>
      <c r="X355" s="209" t="s">
        <v>7</v>
      </c>
      <c r="Y355" s="209"/>
      <c r="Z355" s="209">
        <v>16</v>
      </c>
      <c r="AA355" s="209" t="s">
        <v>122</v>
      </c>
      <c r="AB355" s="209" t="s">
        <v>411</v>
      </c>
      <c r="AC355" s="209">
        <v>2940</v>
      </c>
      <c r="AD355" s="209" t="s">
        <v>235</v>
      </c>
      <c r="AE355" s="209">
        <v>400</v>
      </c>
      <c r="AF355" s="209"/>
    </row>
    <row r="356" spans="1:32" x14ac:dyDescent="0.3">
      <c r="A356" s="209" t="s">
        <v>357</v>
      </c>
      <c r="B356" s="209" t="s">
        <v>282</v>
      </c>
      <c r="C356" s="209" t="s">
        <v>200</v>
      </c>
      <c r="D356" s="209" t="s">
        <v>314</v>
      </c>
      <c r="E356" s="209" t="s">
        <v>1262</v>
      </c>
      <c r="F356" s="15">
        <v>46241.564421296294</v>
      </c>
      <c r="G356" s="209" t="s">
        <v>474</v>
      </c>
      <c r="H356" s="209">
        <v>2</v>
      </c>
      <c r="I356" s="209" t="s">
        <v>1265</v>
      </c>
      <c r="J356" s="15">
        <v>46245.47152777778</v>
      </c>
      <c r="K356" s="15">
        <v>46253.505555555559</v>
      </c>
      <c r="L356" s="15"/>
      <c r="M356" s="209">
        <v>2</v>
      </c>
      <c r="N356" s="209"/>
      <c r="O356" s="209" t="s">
        <v>627</v>
      </c>
      <c r="P356" s="209"/>
      <c r="Q356" s="209"/>
      <c r="R356" s="209"/>
      <c r="S356" s="209" t="s">
        <v>377</v>
      </c>
      <c r="T356" s="209" t="s">
        <v>391</v>
      </c>
      <c r="U356" s="209" t="s">
        <v>296</v>
      </c>
      <c r="V356" s="209" t="s">
        <v>7</v>
      </c>
      <c r="W356" s="209" t="s">
        <v>7</v>
      </c>
      <c r="X356" s="209" t="s">
        <v>7</v>
      </c>
      <c r="Y356" s="209"/>
      <c r="Z356" s="209">
        <v>16</v>
      </c>
      <c r="AA356" s="209" t="s">
        <v>122</v>
      </c>
      <c r="AB356" s="209" t="s">
        <v>411</v>
      </c>
      <c r="AC356" s="209">
        <v>2940</v>
      </c>
      <c r="AD356" s="209" t="s">
        <v>235</v>
      </c>
      <c r="AE356" s="209">
        <v>32</v>
      </c>
      <c r="AF356" s="209"/>
    </row>
    <row r="357" spans="1:32" x14ac:dyDescent="0.3">
      <c r="A357" s="209" t="s">
        <v>357</v>
      </c>
      <c r="B357" s="209" t="s">
        <v>282</v>
      </c>
      <c r="C357" s="209" t="s">
        <v>200</v>
      </c>
      <c r="D357" s="209" t="s">
        <v>314</v>
      </c>
      <c r="E357" s="209" t="s">
        <v>1262</v>
      </c>
      <c r="F357" s="15">
        <v>46241.564421296294</v>
      </c>
      <c r="G357" s="209" t="s">
        <v>474</v>
      </c>
      <c r="H357" s="209">
        <v>12</v>
      </c>
      <c r="I357" s="209" t="s">
        <v>1265</v>
      </c>
      <c r="J357" s="15">
        <v>46245.47152777778</v>
      </c>
      <c r="K357" s="15">
        <v>46253.505555555559</v>
      </c>
      <c r="L357" s="15"/>
      <c r="M357" s="209">
        <v>12</v>
      </c>
      <c r="N357" s="209"/>
      <c r="O357" s="209" t="s">
        <v>627</v>
      </c>
      <c r="P357" s="209"/>
      <c r="Q357" s="209"/>
      <c r="R357" s="209"/>
      <c r="S357" s="209" t="s">
        <v>377</v>
      </c>
      <c r="T357" s="209" t="s">
        <v>391</v>
      </c>
      <c r="U357" s="209" t="s">
        <v>296</v>
      </c>
      <c r="V357" s="209" t="s">
        <v>7</v>
      </c>
      <c r="W357" s="209" t="s">
        <v>7</v>
      </c>
      <c r="X357" s="209" t="s">
        <v>7</v>
      </c>
      <c r="Y357" s="209"/>
      <c r="Z357" s="209">
        <v>16</v>
      </c>
      <c r="AA357" s="209" t="s">
        <v>122</v>
      </c>
      <c r="AB357" s="209" t="s">
        <v>411</v>
      </c>
      <c r="AC357" s="209">
        <v>2940</v>
      </c>
      <c r="AD357" s="209" t="s">
        <v>235</v>
      </c>
      <c r="AE357" s="209">
        <v>192</v>
      </c>
      <c r="AF357" s="209"/>
    </row>
    <row r="358" spans="1:32" x14ac:dyDescent="0.3">
      <c r="A358" s="209" t="s">
        <v>357</v>
      </c>
      <c r="B358" s="209" t="s">
        <v>282</v>
      </c>
      <c r="C358" s="209" t="s">
        <v>200</v>
      </c>
      <c r="D358" s="209" t="s">
        <v>314</v>
      </c>
      <c r="E358" s="209" t="s">
        <v>1262</v>
      </c>
      <c r="F358" s="15">
        <v>46241.564421296294</v>
      </c>
      <c r="G358" s="209" t="s">
        <v>474</v>
      </c>
      <c r="H358" s="209">
        <v>2</v>
      </c>
      <c r="I358" s="209" t="s">
        <v>1265</v>
      </c>
      <c r="J358" s="15">
        <v>46245.47152777778</v>
      </c>
      <c r="K358" s="15">
        <v>46253.505555555559</v>
      </c>
      <c r="L358" s="15"/>
      <c r="M358" s="209">
        <v>2</v>
      </c>
      <c r="N358" s="209"/>
      <c r="O358" s="209" t="s">
        <v>627</v>
      </c>
      <c r="P358" s="209"/>
      <c r="Q358" s="209"/>
      <c r="R358" s="209"/>
      <c r="S358" s="209" t="s">
        <v>377</v>
      </c>
      <c r="T358" s="209" t="s">
        <v>391</v>
      </c>
      <c r="U358" s="209" t="s">
        <v>296</v>
      </c>
      <c r="V358" s="209" t="s">
        <v>7</v>
      </c>
      <c r="W358" s="209" t="s">
        <v>7</v>
      </c>
      <c r="X358" s="209" t="s">
        <v>7</v>
      </c>
      <c r="Y358" s="209"/>
      <c r="Z358" s="209">
        <v>16</v>
      </c>
      <c r="AA358" s="209" t="s">
        <v>122</v>
      </c>
      <c r="AB358" s="209" t="s">
        <v>411</v>
      </c>
      <c r="AC358" s="209">
        <v>2940</v>
      </c>
      <c r="AD358" s="209" t="s">
        <v>235</v>
      </c>
      <c r="AE358" s="209">
        <v>32</v>
      </c>
      <c r="AF358" s="209"/>
    </row>
    <row r="359" spans="1:32" x14ac:dyDescent="0.3">
      <c r="A359" s="209" t="s">
        <v>357</v>
      </c>
      <c r="B359" s="209" t="s">
        <v>57</v>
      </c>
      <c r="C359" s="209" t="s">
        <v>117</v>
      </c>
      <c r="D359" s="209" t="s">
        <v>314</v>
      </c>
      <c r="E359" s="209" t="s">
        <v>1262</v>
      </c>
      <c r="F359" s="15">
        <v>46241.564421296294</v>
      </c>
      <c r="G359" s="209" t="s">
        <v>474</v>
      </c>
      <c r="H359" s="209">
        <v>1</v>
      </c>
      <c r="I359" s="209" t="s">
        <v>1265</v>
      </c>
      <c r="J359" s="15">
        <v>46245.47152777778</v>
      </c>
      <c r="K359" s="15">
        <v>46253.505555555559</v>
      </c>
      <c r="L359" s="15"/>
      <c r="M359" s="209">
        <v>1</v>
      </c>
      <c r="N359" s="209"/>
      <c r="O359" s="209" t="s">
        <v>204</v>
      </c>
      <c r="P359" s="209" t="s">
        <v>631</v>
      </c>
      <c r="Q359" s="209"/>
      <c r="R359" s="209"/>
      <c r="S359" s="209" t="s">
        <v>377</v>
      </c>
      <c r="T359" s="209" t="s">
        <v>391</v>
      </c>
      <c r="U359" s="209" t="s">
        <v>296</v>
      </c>
      <c r="V359" s="209" t="s">
        <v>7</v>
      </c>
      <c r="W359" s="209" t="s">
        <v>7</v>
      </c>
      <c r="X359" s="209" t="s">
        <v>7</v>
      </c>
      <c r="Y359" s="209"/>
      <c r="Z359" s="209"/>
      <c r="AA359" s="209" t="s">
        <v>127</v>
      </c>
      <c r="AB359" s="209" t="s">
        <v>411</v>
      </c>
      <c r="AC359" s="209">
        <v>2940</v>
      </c>
      <c r="AD359" s="209" t="s">
        <v>236</v>
      </c>
      <c r="AE359" s="209">
        <v>1</v>
      </c>
      <c r="AF359" s="209"/>
    </row>
    <row r="360" spans="1:32" x14ac:dyDescent="0.3">
      <c r="A360" s="209" t="s">
        <v>357</v>
      </c>
      <c r="B360" s="209" t="s">
        <v>57</v>
      </c>
      <c r="C360" s="209" t="s">
        <v>117</v>
      </c>
      <c r="D360" s="209" t="s">
        <v>314</v>
      </c>
      <c r="E360" s="209" t="s">
        <v>1262</v>
      </c>
      <c r="F360" s="15">
        <v>46241.564421296294</v>
      </c>
      <c r="G360" s="209" t="s">
        <v>474</v>
      </c>
      <c r="H360" s="209">
        <v>32</v>
      </c>
      <c r="I360" s="209" t="s">
        <v>1265</v>
      </c>
      <c r="J360" s="15">
        <v>46245.47152777778</v>
      </c>
      <c r="K360" s="15">
        <v>46253.505555555559</v>
      </c>
      <c r="L360" s="15"/>
      <c r="M360" s="209">
        <v>32</v>
      </c>
      <c r="N360" s="209"/>
      <c r="O360" s="209" t="s">
        <v>627</v>
      </c>
      <c r="P360" s="209"/>
      <c r="Q360" s="209"/>
      <c r="R360" s="209"/>
      <c r="S360" s="209" t="s">
        <v>377</v>
      </c>
      <c r="T360" s="209" t="s">
        <v>391</v>
      </c>
      <c r="U360" s="209" t="s">
        <v>296</v>
      </c>
      <c r="V360" s="209" t="s">
        <v>7</v>
      </c>
      <c r="W360" s="209" t="s">
        <v>7</v>
      </c>
      <c r="X360" s="209" t="s">
        <v>7</v>
      </c>
      <c r="Y360" s="209"/>
      <c r="Z360" s="209"/>
      <c r="AA360" s="209" t="s">
        <v>127</v>
      </c>
      <c r="AB360" s="209" t="s">
        <v>411</v>
      </c>
      <c r="AC360" s="209">
        <v>2940</v>
      </c>
      <c r="AD360" s="209" t="s">
        <v>236</v>
      </c>
      <c r="AE360" s="209">
        <v>3.2</v>
      </c>
      <c r="AF360" s="209"/>
    </row>
    <row r="361" spans="1:32" x14ac:dyDescent="0.3">
      <c r="A361" s="209" t="s">
        <v>357</v>
      </c>
      <c r="B361" s="209" t="s">
        <v>57</v>
      </c>
      <c r="C361" s="209" t="s">
        <v>117</v>
      </c>
      <c r="D361" s="209" t="s">
        <v>314</v>
      </c>
      <c r="E361" s="209" t="s">
        <v>1262</v>
      </c>
      <c r="F361" s="15">
        <v>46241.564421296294</v>
      </c>
      <c r="G361" s="209" t="s">
        <v>474</v>
      </c>
      <c r="H361" s="209">
        <v>25</v>
      </c>
      <c r="I361" s="209" t="s">
        <v>1265</v>
      </c>
      <c r="J361" s="15">
        <v>46245.47152777778</v>
      </c>
      <c r="K361" s="15">
        <v>46253.505555555559</v>
      </c>
      <c r="L361" s="15"/>
      <c r="M361" s="209">
        <v>25</v>
      </c>
      <c r="N361" s="209"/>
      <c r="O361" s="209" t="s">
        <v>627</v>
      </c>
      <c r="P361" s="209"/>
      <c r="Q361" s="209"/>
      <c r="R361" s="209"/>
      <c r="S361" s="209" t="s">
        <v>377</v>
      </c>
      <c r="T361" s="209" t="s">
        <v>391</v>
      </c>
      <c r="U361" s="209" t="s">
        <v>296</v>
      </c>
      <c r="V361" s="209" t="s">
        <v>7</v>
      </c>
      <c r="W361" s="209" t="s">
        <v>7</v>
      </c>
      <c r="X361" s="209" t="s">
        <v>7</v>
      </c>
      <c r="Y361" s="209"/>
      <c r="Z361" s="209"/>
      <c r="AA361" s="209" t="s">
        <v>127</v>
      </c>
      <c r="AB361" s="209" t="s">
        <v>411</v>
      </c>
      <c r="AC361" s="209">
        <v>2940</v>
      </c>
      <c r="AD361" s="209" t="s">
        <v>236</v>
      </c>
      <c r="AE361" s="209">
        <v>2.5</v>
      </c>
      <c r="AF361" s="209"/>
    </row>
    <row r="362" spans="1:32" x14ac:dyDescent="0.3">
      <c r="A362" s="209" t="s">
        <v>357</v>
      </c>
      <c r="B362" s="209" t="s">
        <v>57</v>
      </c>
      <c r="C362" s="209" t="s">
        <v>117</v>
      </c>
      <c r="D362" s="209" t="s">
        <v>314</v>
      </c>
      <c r="E362" s="209" t="s">
        <v>1262</v>
      </c>
      <c r="F362" s="15">
        <v>46241.564421296294</v>
      </c>
      <c r="G362" s="209" t="s">
        <v>474</v>
      </c>
      <c r="H362" s="209">
        <v>2</v>
      </c>
      <c r="I362" s="209" t="s">
        <v>1265</v>
      </c>
      <c r="J362" s="15">
        <v>46245.47152777778</v>
      </c>
      <c r="K362" s="15">
        <v>46253.505555555559</v>
      </c>
      <c r="L362" s="15"/>
      <c r="M362" s="209">
        <v>2</v>
      </c>
      <c r="N362" s="209"/>
      <c r="O362" s="209" t="s">
        <v>627</v>
      </c>
      <c r="P362" s="209"/>
      <c r="Q362" s="209"/>
      <c r="R362" s="209"/>
      <c r="S362" s="209" t="s">
        <v>377</v>
      </c>
      <c r="T362" s="209" t="s">
        <v>391</v>
      </c>
      <c r="U362" s="209" t="s">
        <v>296</v>
      </c>
      <c r="V362" s="209" t="s">
        <v>7</v>
      </c>
      <c r="W362" s="209" t="s">
        <v>7</v>
      </c>
      <c r="X362" s="209" t="s">
        <v>7</v>
      </c>
      <c r="Y362" s="209"/>
      <c r="Z362" s="209"/>
      <c r="AA362" s="209" t="s">
        <v>127</v>
      </c>
      <c r="AB362" s="209" t="s">
        <v>411</v>
      </c>
      <c r="AC362" s="209">
        <v>2940</v>
      </c>
      <c r="AD362" s="209" t="s">
        <v>236</v>
      </c>
      <c r="AE362" s="209">
        <v>1</v>
      </c>
      <c r="AF362" s="209"/>
    </row>
    <row r="363" spans="1:32" x14ac:dyDescent="0.3">
      <c r="A363" s="209" t="s">
        <v>357</v>
      </c>
      <c r="B363" s="209" t="s">
        <v>57</v>
      </c>
      <c r="C363" s="209" t="s">
        <v>117</v>
      </c>
      <c r="D363" s="209" t="s">
        <v>314</v>
      </c>
      <c r="E363" s="209" t="s">
        <v>1262</v>
      </c>
      <c r="F363" s="15">
        <v>46241.564421296294</v>
      </c>
      <c r="G363" s="209" t="s">
        <v>474</v>
      </c>
      <c r="H363" s="209">
        <v>12</v>
      </c>
      <c r="I363" s="209" t="s">
        <v>1265</v>
      </c>
      <c r="J363" s="15">
        <v>46245.47152777778</v>
      </c>
      <c r="K363" s="15">
        <v>46253.505555555559</v>
      </c>
      <c r="L363" s="15"/>
      <c r="M363" s="209">
        <v>12</v>
      </c>
      <c r="N363" s="209"/>
      <c r="O363" s="209" t="s">
        <v>627</v>
      </c>
      <c r="P363" s="209"/>
      <c r="Q363" s="209"/>
      <c r="R363" s="209"/>
      <c r="S363" s="209" t="s">
        <v>377</v>
      </c>
      <c r="T363" s="209" t="s">
        <v>391</v>
      </c>
      <c r="U363" s="209" t="s">
        <v>296</v>
      </c>
      <c r="V363" s="209" t="s">
        <v>7</v>
      </c>
      <c r="W363" s="209" t="s">
        <v>7</v>
      </c>
      <c r="X363" s="209" t="s">
        <v>7</v>
      </c>
      <c r="Y363" s="209"/>
      <c r="Z363" s="209"/>
      <c r="AA363" s="209" t="s">
        <v>127</v>
      </c>
      <c r="AB363" s="209" t="s">
        <v>411</v>
      </c>
      <c r="AC363" s="209">
        <v>2940</v>
      </c>
      <c r="AD363" s="209" t="s">
        <v>236</v>
      </c>
      <c r="AE363" s="209">
        <v>1.2</v>
      </c>
      <c r="AF363" s="209"/>
    </row>
    <row r="364" spans="1:32" x14ac:dyDescent="0.3">
      <c r="A364" s="209" t="s">
        <v>357</v>
      </c>
      <c r="B364" s="209" t="s">
        <v>282</v>
      </c>
      <c r="C364" s="209" t="s">
        <v>200</v>
      </c>
      <c r="D364" s="209" t="s">
        <v>314</v>
      </c>
      <c r="E364" s="209" t="s">
        <v>1262</v>
      </c>
      <c r="F364" s="15">
        <v>46241.564421296294</v>
      </c>
      <c r="G364" s="209" t="s">
        <v>474</v>
      </c>
      <c r="H364" s="209">
        <v>3</v>
      </c>
      <c r="I364" s="209" t="s">
        <v>1264</v>
      </c>
      <c r="J364" s="15">
        <v>46245.577777777777</v>
      </c>
      <c r="K364" s="15">
        <v>46253.505555555559</v>
      </c>
      <c r="L364" s="15"/>
      <c r="M364" s="209">
        <v>3</v>
      </c>
      <c r="N364" s="209"/>
      <c r="O364" s="209" t="s">
        <v>204</v>
      </c>
      <c r="P364" s="209" t="s">
        <v>630</v>
      </c>
      <c r="Q364" s="209"/>
      <c r="R364" s="209"/>
      <c r="S364" s="209" t="s">
        <v>377</v>
      </c>
      <c r="T364" s="209" t="s">
        <v>391</v>
      </c>
      <c r="U364" s="209" t="s">
        <v>296</v>
      </c>
      <c r="V364" s="209" t="s">
        <v>7</v>
      </c>
      <c r="W364" s="209" t="s">
        <v>7</v>
      </c>
      <c r="X364" s="209" t="s">
        <v>7</v>
      </c>
      <c r="Y364" s="209"/>
      <c r="Z364" s="209">
        <v>16</v>
      </c>
      <c r="AA364" s="209" t="s">
        <v>122</v>
      </c>
      <c r="AB364" s="209" t="s">
        <v>411</v>
      </c>
      <c r="AC364" s="209">
        <v>2940</v>
      </c>
      <c r="AD364" s="209" t="s">
        <v>235</v>
      </c>
      <c r="AE364" s="209">
        <v>48</v>
      </c>
      <c r="AF364" s="209"/>
    </row>
    <row r="365" spans="1:32" x14ac:dyDescent="0.3">
      <c r="A365" s="209" t="s">
        <v>357</v>
      </c>
      <c r="B365" s="209" t="s">
        <v>282</v>
      </c>
      <c r="C365" s="209" t="s">
        <v>200</v>
      </c>
      <c r="D365" s="209" t="s">
        <v>314</v>
      </c>
      <c r="E365" s="209" t="s">
        <v>1262</v>
      </c>
      <c r="F365" s="15">
        <v>46241.564421296294</v>
      </c>
      <c r="G365" s="209" t="s">
        <v>474</v>
      </c>
      <c r="H365" s="209">
        <v>5</v>
      </c>
      <c r="I365" s="209" t="s">
        <v>1264</v>
      </c>
      <c r="J365" s="15">
        <v>46245.577777777777</v>
      </c>
      <c r="K365" s="15">
        <v>46253.505555555559</v>
      </c>
      <c r="L365" s="15"/>
      <c r="M365" s="209">
        <v>5</v>
      </c>
      <c r="N365" s="209"/>
      <c r="O365" s="209" t="s">
        <v>627</v>
      </c>
      <c r="P365" s="209"/>
      <c r="Q365" s="209"/>
      <c r="R365" s="209"/>
      <c r="S365" s="209" t="s">
        <v>377</v>
      </c>
      <c r="T365" s="209" t="s">
        <v>391</v>
      </c>
      <c r="U365" s="209" t="s">
        <v>296</v>
      </c>
      <c r="V365" s="209" t="s">
        <v>7</v>
      </c>
      <c r="W365" s="209" t="s">
        <v>7</v>
      </c>
      <c r="X365" s="209" t="s">
        <v>7</v>
      </c>
      <c r="Y365" s="209"/>
      <c r="Z365" s="209">
        <v>16</v>
      </c>
      <c r="AA365" s="209" t="s">
        <v>122</v>
      </c>
      <c r="AB365" s="209" t="s">
        <v>411</v>
      </c>
      <c r="AC365" s="209">
        <v>2940</v>
      </c>
      <c r="AD365" s="209" t="s">
        <v>235</v>
      </c>
      <c r="AE365" s="209">
        <v>80</v>
      </c>
      <c r="AF365" s="209"/>
    </row>
    <row r="366" spans="1:32" x14ac:dyDescent="0.3">
      <c r="A366" s="209" t="s">
        <v>357</v>
      </c>
      <c r="B366" s="209" t="s">
        <v>282</v>
      </c>
      <c r="C366" s="209" t="s">
        <v>200</v>
      </c>
      <c r="D366" s="209" t="s">
        <v>314</v>
      </c>
      <c r="E366" s="209" t="s">
        <v>1262</v>
      </c>
      <c r="F366" s="15">
        <v>46241.564421296294</v>
      </c>
      <c r="G366" s="209" t="s">
        <v>474</v>
      </c>
      <c r="H366" s="209">
        <v>9</v>
      </c>
      <c r="I366" s="209" t="s">
        <v>1264</v>
      </c>
      <c r="J366" s="15">
        <v>46245.577777777777</v>
      </c>
      <c r="K366" s="15">
        <v>46253.505555555559</v>
      </c>
      <c r="L366" s="15"/>
      <c r="M366" s="209">
        <v>9</v>
      </c>
      <c r="N366" s="209"/>
      <c r="O366" s="209" t="s">
        <v>627</v>
      </c>
      <c r="P366" s="209"/>
      <c r="Q366" s="209"/>
      <c r="R366" s="209"/>
      <c r="S366" s="209" t="s">
        <v>377</v>
      </c>
      <c r="T366" s="209" t="s">
        <v>391</v>
      </c>
      <c r="U366" s="209" t="s">
        <v>296</v>
      </c>
      <c r="V366" s="209" t="s">
        <v>7</v>
      </c>
      <c r="W366" s="209" t="s">
        <v>7</v>
      </c>
      <c r="X366" s="209" t="s">
        <v>7</v>
      </c>
      <c r="Y366" s="209"/>
      <c r="Z366" s="209">
        <v>16</v>
      </c>
      <c r="AA366" s="209" t="s">
        <v>122</v>
      </c>
      <c r="AB366" s="209" t="s">
        <v>411</v>
      </c>
      <c r="AC366" s="209">
        <v>2940</v>
      </c>
      <c r="AD366" s="209" t="s">
        <v>235</v>
      </c>
      <c r="AE366" s="209">
        <v>144</v>
      </c>
      <c r="AF366" s="209"/>
    </row>
    <row r="367" spans="1:32" x14ac:dyDescent="0.3">
      <c r="A367" s="209" t="s">
        <v>357</v>
      </c>
      <c r="B367" s="209" t="s">
        <v>57</v>
      </c>
      <c r="C367" s="209" t="s">
        <v>117</v>
      </c>
      <c r="D367" s="209" t="s">
        <v>314</v>
      </c>
      <c r="E367" s="209" t="s">
        <v>1262</v>
      </c>
      <c r="F367" s="15">
        <v>46241.564421296294</v>
      </c>
      <c r="G367" s="209" t="s">
        <v>474</v>
      </c>
      <c r="H367" s="209">
        <v>9</v>
      </c>
      <c r="I367" s="209" t="s">
        <v>1264</v>
      </c>
      <c r="J367" s="15">
        <v>46245.577777777777</v>
      </c>
      <c r="K367" s="15">
        <v>46253.505555555559</v>
      </c>
      <c r="L367" s="15"/>
      <c r="M367" s="209">
        <v>9</v>
      </c>
      <c r="N367" s="209"/>
      <c r="O367" s="209" t="s">
        <v>627</v>
      </c>
      <c r="P367" s="209"/>
      <c r="Q367" s="209"/>
      <c r="R367" s="209"/>
      <c r="S367" s="209" t="s">
        <v>377</v>
      </c>
      <c r="T367" s="209" t="s">
        <v>391</v>
      </c>
      <c r="U367" s="209" t="s">
        <v>296</v>
      </c>
      <c r="V367" s="209" t="s">
        <v>7</v>
      </c>
      <c r="W367" s="209" t="s">
        <v>7</v>
      </c>
      <c r="X367" s="209" t="s">
        <v>7</v>
      </c>
      <c r="Y367" s="209"/>
      <c r="Z367" s="209"/>
      <c r="AA367" s="209" t="s">
        <v>127</v>
      </c>
      <c r="AB367" s="209" t="s">
        <v>411</v>
      </c>
      <c r="AC367" s="209">
        <v>2940</v>
      </c>
      <c r="AD367" s="209" t="s">
        <v>236</v>
      </c>
      <c r="AE367" s="209">
        <v>1</v>
      </c>
      <c r="AF367" s="209"/>
    </row>
    <row r="368" spans="1:32" x14ac:dyDescent="0.3">
      <c r="A368" s="209" t="s">
        <v>357</v>
      </c>
      <c r="B368" s="209" t="s">
        <v>63</v>
      </c>
      <c r="C368" s="209" t="s">
        <v>95</v>
      </c>
      <c r="D368" s="209" t="s">
        <v>314</v>
      </c>
      <c r="E368" s="209" t="s">
        <v>1262</v>
      </c>
      <c r="F368" s="15">
        <v>46241.564421296294</v>
      </c>
      <c r="G368" s="209" t="s">
        <v>474</v>
      </c>
      <c r="H368" s="209">
        <v>2</v>
      </c>
      <c r="I368" s="209" t="s">
        <v>1263</v>
      </c>
      <c r="J368" s="15">
        <v>46248.417361111111</v>
      </c>
      <c r="K368" s="15">
        <v>46254.490972222222</v>
      </c>
      <c r="L368" s="15"/>
      <c r="M368" s="209">
        <v>2</v>
      </c>
      <c r="N368" s="209"/>
      <c r="O368" s="209" t="s">
        <v>627</v>
      </c>
      <c r="P368" s="209"/>
      <c r="Q368" s="209"/>
      <c r="R368" s="209"/>
      <c r="S368" s="209" t="s">
        <v>377</v>
      </c>
      <c r="T368" s="209" t="s">
        <v>391</v>
      </c>
      <c r="U368" s="209" t="s">
        <v>296</v>
      </c>
      <c r="V368" s="209" t="s">
        <v>7</v>
      </c>
      <c r="W368" s="209" t="s">
        <v>7</v>
      </c>
      <c r="X368" s="209" t="s">
        <v>7</v>
      </c>
      <c r="Y368" s="209"/>
      <c r="Z368" s="209"/>
      <c r="AA368" s="209" t="s">
        <v>96</v>
      </c>
      <c r="AB368" s="209" t="s">
        <v>411</v>
      </c>
      <c r="AC368" s="209">
        <v>2940</v>
      </c>
      <c r="AD368" s="209" t="s">
        <v>228</v>
      </c>
      <c r="AE368" s="209">
        <v>2</v>
      </c>
      <c r="AF368" s="209"/>
    </row>
    <row r="369" spans="1:32" x14ac:dyDescent="0.3">
      <c r="A369" s="209" t="s">
        <v>354</v>
      </c>
      <c r="B369" s="209" t="s">
        <v>51</v>
      </c>
      <c r="C369" s="209" t="s">
        <v>261</v>
      </c>
      <c r="D369" s="209" t="s">
        <v>314</v>
      </c>
      <c r="E369" s="209" t="s">
        <v>1266</v>
      </c>
      <c r="F369" s="15">
        <v>46253.364374999997</v>
      </c>
      <c r="G369" s="209" t="s">
        <v>1267</v>
      </c>
      <c r="H369" s="209">
        <v>105</v>
      </c>
      <c r="I369" s="209" t="s">
        <v>1268</v>
      </c>
      <c r="J369" s="15">
        <v>46253.631249999999</v>
      </c>
      <c r="K369" s="15">
        <v>46254.472222222219</v>
      </c>
      <c r="L369" s="15"/>
      <c r="M369" s="209">
        <v>105</v>
      </c>
      <c r="N369" s="209"/>
      <c r="O369" s="209" t="s">
        <v>204</v>
      </c>
      <c r="P369" s="209" t="s">
        <v>631</v>
      </c>
      <c r="Q369" s="209"/>
      <c r="R369" s="209"/>
      <c r="S369" s="209" t="s">
        <v>374</v>
      </c>
      <c r="T369" s="209" t="s">
        <v>387</v>
      </c>
      <c r="U369" s="209" t="s">
        <v>243</v>
      </c>
      <c r="V369" s="209" t="s">
        <v>7</v>
      </c>
      <c r="W369" s="209" t="s">
        <v>7</v>
      </c>
      <c r="X369" s="209" t="s">
        <v>7</v>
      </c>
      <c r="Y369" s="209"/>
      <c r="Z369" s="209"/>
      <c r="AA369" s="209" t="s">
        <v>241</v>
      </c>
      <c r="AB369" s="209" t="s">
        <v>374</v>
      </c>
      <c r="AC369" s="209"/>
      <c r="AD369" s="209" t="s">
        <v>7</v>
      </c>
      <c r="AE369" s="209"/>
      <c r="AF369" s="209">
        <v>0</v>
      </c>
    </row>
    <row r="370" spans="1:32" x14ac:dyDescent="0.3">
      <c r="A370" s="209" t="s">
        <v>354</v>
      </c>
      <c r="B370" s="209" t="s">
        <v>51</v>
      </c>
      <c r="C370" s="209" t="s">
        <v>261</v>
      </c>
      <c r="D370" s="209" t="s">
        <v>314</v>
      </c>
      <c r="E370" s="209" t="s">
        <v>1269</v>
      </c>
      <c r="F370" s="15">
        <v>46252.495659722219</v>
      </c>
      <c r="G370" s="209" t="s">
        <v>424</v>
      </c>
      <c r="H370" s="209">
        <v>220</v>
      </c>
      <c r="I370" s="209" t="s">
        <v>1270</v>
      </c>
      <c r="J370" s="15">
        <v>46253.654861111114</v>
      </c>
      <c r="K370" s="15">
        <v>46255.357638888891</v>
      </c>
      <c r="L370" s="15"/>
      <c r="M370" s="209">
        <v>220</v>
      </c>
      <c r="N370" s="209"/>
      <c r="O370" s="209" t="s">
        <v>204</v>
      </c>
      <c r="P370" s="209" t="s">
        <v>631</v>
      </c>
      <c r="Q370" s="209"/>
      <c r="R370" s="209"/>
      <c r="S370" s="209" t="s">
        <v>374</v>
      </c>
      <c r="T370" s="209" t="s">
        <v>387</v>
      </c>
      <c r="U370" s="209" t="s">
        <v>243</v>
      </c>
      <c r="V370" s="209" t="s">
        <v>7</v>
      </c>
      <c r="W370" s="209" t="s">
        <v>7</v>
      </c>
      <c r="X370" s="209" t="s">
        <v>7</v>
      </c>
      <c r="Y370" s="209"/>
      <c r="Z370" s="209"/>
      <c r="AA370" s="209" t="s">
        <v>241</v>
      </c>
      <c r="AB370" s="209" t="s">
        <v>374</v>
      </c>
      <c r="AC370" s="209"/>
      <c r="AD370" s="209" t="s">
        <v>7</v>
      </c>
      <c r="AE370" s="209"/>
      <c r="AF370" s="209">
        <v>0</v>
      </c>
    </row>
    <row r="371" spans="1:32" x14ac:dyDescent="0.3">
      <c r="A371" s="209" t="s">
        <v>354</v>
      </c>
      <c r="B371" s="209" t="s">
        <v>45</v>
      </c>
      <c r="C371" s="209" t="s">
        <v>68</v>
      </c>
      <c r="D371" s="209" t="s">
        <v>314</v>
      </c>
      <c r="E371" s="209" t="s">
        <v>1271</v>
      </c>
      <c r="F371" s="15">
        <v>46244.678773148145</v>
      </c>
      <c r="G371" s="209" t="s">
        <v>424</v>
      </c>
      <c r="H371" s="209">
        <v>25</v>
      </c>
      <c r="I371" s="209" t="s">
        <v>1272</v>
      </c>
      <c r="J371" s="15">
        <v>46245.410416666666</v>
      </c>
      <c r="K371" s="15">
        <v>46246.395833333336</v>
      </c>
      <c r="L371" s="15"/>
      <c r="M371" s="209">
        <v>25</v>
      </c>
      <c r="N371" s="209"/>
      <c r="O371" s="209" t="s">
        <v>204</v>
      </c>
      <c r="P371" s="209" t="s">
        <v>631</v>
      </c>
      <c r="Q371" s="209"/>
      <c r="R371" s="209"/>
      <c r="S371" s="209" t="s">
        <v>374</v>
      </c>
      <c r="T371" s="209" t="s">
        <v>387</v>
      </c>
      <c r="U371" s="209" t="s">
        <v>243</v>
      </c>
      <c r="V371" s="209" t="s">
        <v>354</v>
      </c>
      <c r="W371" s="209" t="s">
        <v>360</v>
      </c>
      <c r="X371" s="209" t="s">
        <v>243</v>
      </c>
      <c r="Y371" s="209">
        <v>3</v>
      </c>
      <c r="Z371" s="209"/>
      <c r="AA371" s="209" t="s">
        <v>67</v>
      </c>
      <c r="AB371" s="209" t="s">
        <v>374</v>
      </c>
      <c r="AC371" s="209"/>
      <c r="AD371" s="209" t="s">
        <v>220</v>
      </c>
      <c r="AE371" s="209">
        <v>2.5</v>
      </c>
      <c r="AF371" s="209">
        <v>1</v>
      </c>
    </row>
    <row r="372" spans="1:32" x14ac:dyDescent="0.3">
      <c r="A372" s="209" t="s">
        <v>354</v>
      </c>
      <c r="B372" s="209" t="s">
        <v>45</v>
      </c>
      <c r="C372" s="209" t="s">
        <v>68</v>
      </c>
      <c r="D372" s="209" t="s">
        <v>314</v>
      </c>
      <c r="E372" s="209" t="s">
        <v>1273</v>
      </c>
      <c r="F372" s="15">
        <v>46252.494293981479</v>
      </c>
      <c r="G372" s="209" t="s">
        <v>424</v>
      </c>
      <c r="H372" s="209">
        <v>25</v>
      </c>
      <c r="I372" s="209" t="s">
        <v>1274</v>
      </c>
      <c r="J372" s="15">
        <v>46252.644444444442</v>
      </c>
      <c r="K372" s="15">
        <v>46253.423611111109</v>
      </c>
      <c r="L372" s="15"/>
      <c r="M372" s="209">
        <v>25</v>
      </c>
      <c r="N372" s="209"/>
      <c r="O372" s="209" t="s">
        <v>204</v>
      </c>
      <c r="P372" s="209" t="s">
        <v>631</v>
      </c>
      <c r="Q372" s="209"/>
      <c r="R372" s="209"/>
      <c r="S372" s="209" t="s">
        <v>374</v>
      </c>
      <c r="T372" s="209" t="s">
        <v>387</v>
      </c>
      <c r="U372" s="209" t="s">
        <v>243</v>
      </c>
      <c r="V372" s="209" t="s">
        <v>354</v>
      </c>
      <c r="W372" s="209" t="s">
        <v>360</v>
      </c>
      <c r="X372" s="209" t="s">
        <v>243</v>
      </c>
      <c r="Y372" s="209">
        <v>3</v>
      </c>
      <c r="Z372" s="209"/>
      <c r="AA372" s="209" t="s">
        <v>67</v>
      </c>
      <c r="AB372" s="209" t="s">
        <v>374</v>
      </c>
      <c r="AC372" s="209"/>
      <c r="AD372" s="209" t="s">
        <v>220</v>
      </c>
      <c r="AE372" s="209">
        <v>2.5</v>
      </c>
      <c r="AF372" s="209">
        <v>1</v>
      </c>
    </row>
    <row r="373" spans="1:32" x14ac:dyDescent="0.3">
      <c r="A373" s="209" t="s">
        <v>354</v>
      </c>
      <c r="B373" s="209" t="s">
        <v>45</v>
      </c>
      <c r="C373" s="209" t="s">
        <v>68</v>
      </c>
      <c r="D373" s="209" t="s">
        <v>314</v>
      </c>
      <c r="E373" s="209" t="s">
        <v>1275</v>
      </c>
      <c r="F373" s="15">
        <v>46237.299120370371</v>
      </c>
      <c r="G373" s="209" t="s">
        <v>424</v>
      </c>
      <c r="H373" s="209">
        <v>20</v>
      </c>
      <c r="I373" s="209" t="s">
        <v>1276</v>
      </c>
      <c r="J373" s="15">
        <v>46237.356944444444</v>
      </c>
      <c r="K373" s="15">
        <v>46239.371527777781</v>
      </c>
      <c r="L373" s="15"/>
      <c r="M373" s="209">
        <v>20</v>
      </c>
      <c r="N373" s="209"/>
      <c r="O373" s="209" t="s">
        <v>204</v>
      </c>
      <c r="P373" s="209" t="s">
        <v>630</v>
      </c>
      <c r="Q373" s="209"/>
      <c r="R373" s="209"/>
      <c r="S373" s="209" t="s">
        <v>374</v>
      </c>
      <c r="T373" s="209" t="s">
        <v>387</v>
      </c>
      <c r="U373" s="209" t="s">
        <v>243</v>
      </c>
      <c r="V373" s="209" t="s">
        <v>354</v>
      </c>
      <c r="W373" s="209" t="s">
        <v>360</v>
      </c>
      <c r="X373" s="209" t="s">
        <v>243</v>
      </c>
      <c r="Y373" s="209">
        <v>3</v>
      </c>
      <c r="Z373" s="209"/>
      <c r="AA373" s="209" t="s">
        <v>67</v>
      </c>
      <c r="AB373" s="209" t="s">
        <v>374</v>
      </c>
      <c r="AC373" s="209"/>
      <c r="AD373" s="209" t="s">
        <v>220</v>
      </c>
      <c r="AE373" s="209">
        <v>2</v>
      </c>
      <c r="AF373" s="209">
        <v>1</v>
      </c>
    </row>
    <row r="374" spans="1:32" x14ac:dyDescent="0.3">
      <c r="A374" s="209" t="s">
        <v>354</v>
      </c>
      <c r="B374" s="209" t="s">
        <v>51</v>
      </c>
      <c r="C374" s="209" t="s">
        <v>261</v>
      </c>
      <c r="D374" s="209" t="s">
        <v>314</v>
      </c>
      <c r="E374" s="209" t="s">
        <v>1277</v>
      </c>
      <c r="F374" s="15">
        <v>46218.456944444442</v>
      </c>
      <c r="G374" s="209" t="s">
        <v>1278</v>
      </c>
      <c r="H374" s="209">
        <v>6</v>
      </c>
      <c r="I374" s="209" t="s">
        <v>1279</v>
      </c>
      <c r="J374" s="15">
        <v>46218.598611111112</v>
      </c>
      <c r="K374" s="15">
        <v>46220.557638888888</v>
      </c>
      <c r="L374" s="15"/>
      <c r="M374" s="209">
        <v>6</v>
      </c>
      <c r="N374" s="209"/>
      <c r="O374" s="209" t="s">
        <v>204</v>
      </c>
      <c r="P374" s="209" t="s">
        <v>631</v>
      </c>
      <c r="Q374" s="209"/>
      <c r="R374" s="209"/>
      <c r="S374" s="209" t="s">
        <v>372</v>
      </c>
      <c r="T374" s="209" t="s">
        <v>385</v>
      </c>
      <c r="U374" s="209" t="s">
        <v>243</v>
      </c>
      <c r="V374" s="209" t="s">
        <v>7</v>
      </c>
      <c r="W374" s="209" t="s">
        <v>7</v>
      </c>
      <c r="X374" s="209" t="s">
        <v>7</v>
      </c>
      <c r="Y374" s="209"/>
      <c r="Z374" s="209"/>
      <c r="AA374" s="209" t="s">
        <v>241</v>
      </c>
      <c r="AB374" s="209" t="s">
        <v>372</v>
      </c>
      <c r="AC374" s="209">
        <v>1100</v>
      </c>
      <c r="AD374" s="209" t="s">
        <v>7</v>
      </c>
      <c r="AE374" s="209"/>
      <c r="AF374" s="209">
        <v>0</v>
      </c>
    </row>
    <row r="375" spans="1:32" x14ac:dyDescent="0.3">
      <c r="A375" s="209" t="s">
        <v>354</v>
      </c>
      <c r="B375" s="209" t="s">
        <v>51</v>
      </c>
      <c r="C375" s="209" t="s">
        <v>261</v>
      </c>
      <c r="D375" s="209" t="s">
        <v>314</v>
      </c>
      <c r="E375" s="209" t="s">
        <v>1280</v>
      </c>
      <c r="F375" s="15">
        <v>46230.652881944443</v>
      </c>
      <c r="G375" s="209" t="s">
        <v>1278</v>
      </c>
      <c r="H375" s="209">
        <v>20</v>
      </c>
      <c r="I375" s="209" t="s">
        <v>1281</v>
      </c>
      <c r="J375" s="15">
        <v>46230.70208333333</v>
      </c>
      <c r="K375" s="15">
        <v>46232.451388888891</v>
      </c>
      <c r="L375" s="15"/>
      <c r="M375" s="209">
        <v>20</v>
      </c>
      <c r="N375" s="209"/>
      <c r="O375" s="209" t="s">
        <v>204</v>
      </c>
      <c r="P375" s="209" t="s">
        <v>631</v>
      </c>
      <c r="Q375" s="209"/>
      <c r="R375" s="209"/>
      <c r="S375" s="209" t="s">
        <v>372</v>
      </c>
      <c r="T375" s="209" t="s">
        <v>385</v>
      </c>
      <c r="U375" s="209" t="s">
        <v>243</v>
      </c>
      <c r="V375" s="209" t="s">
        <v>7</v>
      </c>
      <c r="W375" s="209" t="s">
        <v>7</v>
      </c>
      <c r="X375" s="209" t="s">
        <v>7</v>
      </c>
      <c r="Y375" s="209"/>
      <c r="Z375" s="209"/>
      <c r="AA375" s="209" t="s">
        <v>241</v>
      </c>
      <c r="AB375" s="209" t="s">
        <v>372</v>
      </c>
      <c r="AC375" s="209">
        <v>1100</v>
      </c>
      <c r="AD375" s="209" t="s">
        <v>7</v>
      </c>
      <c r="AE375" s="209"/>
      <c r="AF375" s="209">
        <v>0</v>
      </c>
    </row>
    <row r="376" spans="1:32" x14ac:dyDescent="0.3">
      <c r="A376" s="209" t="s">
        <v>354</v>
      </c>
      <c r="B376" s="209" t="s">
        <v>63</v>
      </c>
      <c r="C376" s="209" t="s">
        <v>95</v>
      </c>
      <c r="D376" s="209" t="s">
        <v>314</v>
      </c>
      <c r="E376" s="209" t="s">
        <v>1282</v>
      </c>
      <c r="F376" s="15">
        <v>46248.469560185185</v>
      </c>
      <c r="G376" s="209" t="s">
        <v>442</v>
      </c>
      <c r="H376" s="209">
        <v>26</v>
      </c>
      <c r="I376" s="209" t="s">
        <v>1283</v>
      </c>
      <c r="J376" s="15">
        <v>46251.56527777778</v>
      </c>
      <c r="K376" s="15">
        <v>46254.506944444445</v>
      </c>
      <c r="L376" s="15"/>
      <c r="M376" s="209">
        <v>26</v>
      </c>
      <c r="N376" s="209"/>
      <c r="O376" s="209" t="s">
        <v>204</v>
      </c>
      <c r="P376" s="209" t="s">
        <v>631</v>
      </c>
      <c r="Q376" s="209"/>
      <c r="R376" s="209"/>
      <c r="S376" s="209" t="s">
        <v>372</v>
      </c>
      <c r="T376" s="209" t="s">
        <v>385</v>
      </c>
      <c r="U376" s="209" t="s">
        <v>243</v>
      </c>
      <c r="V376" s="209" t="s">
        <v>7</v>
      </c>
      <c r="W376" s="209" t="s">
        <v>7</v>
      </c>
      <c r="X376" s="209" t="s">
        <v>7</v>
      </c>
      <c r="Y376" s="209"/>
      <c r="Z376" s="209"/>
      <c r="AA376" s="209" t="s">
        <v>96</v>
      </c>
      <c r="AB376" s="209" t="s">
        <v>372</v>
      </c>
      <c r="AC376" s="209">
        <v>1100</v>
      </c>
      <c r="AD376" s="209" t="s">
        <v>228</v>
      </c>
      <c r="AE376" s="209">
        <v>26</v>
      </c>
      <c r="AF376" s="209">
        <v>44.46</v>
      </c>
    </row>
    <row r="377" spans="1:32" x14ac:dyDescent="0.3">
      <c r="A377" s="209" t="s">
        <v>354</v>
      </c>
      <c r="B377" s="209" t="s">
        <v>282</v>
      </c>
      <c r="C377" s="209" t="s">
        <v>200</v>
      </c>
      <c r="D377" s="209" t="s">
        <v>314</v>
      </c>
      <c r="E377" s="209" t="s">
        <v>1282</v>
      </c>
      <c r="F377" s="15">
        <v>46248.469560185185</v>
      </c>
      <c r="G377" s="209" t="s">
        <v>442</v>
      </c>
      <c r="H377" s="209">
        <v>26</v>
      </c>
      <c r="I377" s="209" t="s">
        <v>1283</v>
      </c>
      <c r="J377" s="15">
        <v>46251.56527777778</v>
      </c>
      <c r="K377" s="15">
        <v>46254.506944444445</v>
      </c>
      <c r="L377" s="15"/>
      <c r="M377" s="209">
        <v>26</v>
      </c>
      <c r="N377" s="209"/>
      <c r="O377" s="209" t="s">
        <v>204</v>
      </c>
      <c r="P377" s="209" t="s">
        <v>631</v>
      </c>
      <c r="Q377" s="209"/>
      <c r="R377" s="209"/>
      <c r="S377" s="209" t="s">
        <v>372</v>
      </c>
      <c r="T377" s="209" t="s">
        <v>385</v>
      </c>
      <c r="U377" s="209" t="s">
        <v>243</v>
      </c>
      <c r="V377" s="209" t="s">
        <v>7</v>
      </c>
      <c r="W377" s="209" t="s">
        <v>7</v>
      </c>
      <c r="X377" s="209" t="s">
        <v>7</v>
      </c>
      <c r="Y377" s="209"/>
      <c r="Z377" s="209">
        <v>16</v>
      </c>
      <c r="AA377" s="209" t="s">
        <v>122</v>
      </c>
      <c r="AB377" s="209" t="s">
        <v>372</v>
      </c>
      <c r="AC377" s="209">
        <v>1100</v>
      </c>
      <c r="AD377" s="209" t="s">
        <v>235</v>
      </c>
      <c r="AE377" s="209">
        <v>416</v>
      </c>
      <c r="AF377" s="209"/>
    </row>
    <row r="378" spans="1:32" x14ac:dyDescent="0.3">
      <c r="A378" s="209" t="s">
        <v>354</v>
      </c>
      <c r="B378" s="209" t="s">
        <v>57</v>
      </c>
      <c r="C378" s="209" t="s">
        <v>117</v>
      </c>
      <c r="D378" s="209" t="s">
        <v>314</v>
      </c>
      <c r="E378" s="209" t="s">
        <v>1282</v>
      </c>
      <c r="F378" s="15">
        <v>46248.469560185185</v>
      </c>
      <c r="G378" s="209" t="s">
        <v>442</v>
      </c>
      <c r="H378" s="209">
        <v>26</v>
      </c>
      <c r="I378" s="209" t="s">
        <v>1283</v>
      </c>
      <c r="J378" s="15">
        <v>46251.56527777778</v>
      </c>
      <c r="K378" s="15">
        <v>46254.506944444445</v>
      </c>
      <c r="L378" s="15"/>
      <c r="M378" s="209">
        <v>26</v>
      </c>
      <c r="N378" s="209"/>
      <c r="O378" s="209" t="s">
        <v>204</v>
      </c>
      <c r="P378" s="209" t="s">
        <v>631</v>
      </c>
      <c r="Q378" s="209"/>
      <c r="R378" s="209"/>
      <c r="S378" s="209" t="s">
        <v>372</v>
      </c>
      <c r="T378" s="209" t="s">
        <v>385</v>
      </c>
      <c r="U378" s="209" t="s">
        <v>243</v>
      </c>
      <c r="V378" s="209" t="s">
        <v>7</v>
      </c>
      <c r="W378" s="209" t="s">
        <v>7</v>
      </c>
      <c r="X378" s="209" t="s">
        <v>7</v>
      </c>
      <c r="Y378" s="209"/>
      <c r="Z378" s="209"/>
      <c r="AA378" s="209" t="s">
        <v>127</v>
      </c>
      <c r="AB378" s="209" t="s">
        <v>372</v>
      </c>
      <c r="AC378" s="209">
        <v>1100</v>
      </c>
      <c r="AD378" s="209" t="s">
        <v>236</v>
      </c>
      <c r="AE378" s="209">
        <v>2.6</v>
      </c>
      <c r="AF378" s="209"/>
    </row>
    <row r="379" spans="1:32" x14ac:dyDescent="0.3">
      <c r="A379" s="209" t="s">
        <v>354</v>
      </c>
      <c r="B379" s="209" t="s">
        <v>51</v>
      </c>
      <c r="C379" s="209" t="s">
        <v>261</v>
      </c>
      <c r="D379" s="209" t="s">
        <v>314</v>
      </c>
      <c r="E379" s="209" t="s">
        <v>1301</v>
      </c>
      <c r="F379" s="15">
        <v>46253.319224537037</v>
      </c>
      <c r="G379" s="209" t="s">
        <v>417</v>
      </c>
      <c r="H379" s="209">
        <v>32</v>
      </c>
      <c r="I379" s="209" t="s">
        <v>1300</v>
      </c>
      <c r="J379" s="15">
        <v>46253.518750000003</v>
      </c>
      <c r="K379" s="15">
        <v>46254.46875</v>
      </c>
      <c r="L379" s="15"/>
      <c r="M379" s="209">
        <v>32</v>
      </c>
      <c r="N379" s="209"/>
      <c r="O379" s="209" t="s">
        <v>204</v>
      </c>
      <c r="P379" s="209" t="s">
        <v>631</v>
      </c>
      <c r="Q379" s="209"/>
      <c r="R379" s="209"/>
      <c r="S379" s="209" t="s">
        <v>373</v>
      </c>
      <c r="T379" s="209" t="s">
        <v>386</v>
      </c>
      <c r="U379" s="209" t="s">
        <v>243</v>
      </c>
      <c r="V379" s="209" t="s">
        <v>7</v>
      </c>
      <c r="W379" s="209" t="s">
        <v>7</v>
      </c>
      <c r="X379" s="209" t="s">
        <v>7</v>
      </c>
      <c r="Y379" s="209"/>
      <c r="Z379" s="209"/>
      <c r="AA379" s="209" t="s">
        <v>241</v>
      </c>
      <c r="AB379" s="209" t="s">
        <v>373</v>
      </c>
      <c r="AC379" s="209"/>
      <c r="AD379" s="209" t="s">
        <v>7</v>
      </c>
      <c r="AE379" s="209"/>
      <c r="AF379" s="209">
        <v>0</v>
      </c>
    </row>
    <row r="380" spans="1:32" x14ac:dyDescent="0.3">
      <c r="A380" s="209" t="s">
        <v>354</v>
      </c>
      <c r="B380" s="209" t="s">
        <v>51</v>
      </c>
      <c r="C380" s="209" t="s">
        <v>261</v>
      </c>
      <c r="D380" s="209" t="s">
        <v>314</v>
      </c>
      <c r="E380" s="209" t="s">
        <v>1302</v>
      </c>
      <c r="F380" s="15">
        <v>46253.318599537037</v>
      </c>
      <c r="G380" s="209" t="s">
        <v>417</v>
      </c>
      <c r="H380" s="209">
        <v>32</v>
      </c>
      <c r="I380" s="209" t="s">
        <v>1300</v>
      </c>
      <c r="J380" s="15">
        <v>46253.518750000003</v>
      </c>
      <c r="K380" s="15">
        <v>46254.46875</v>
      </c>
      <c r="L380" s="15"/>
      <c r="M380" s="209">
        <v>32</v>
      </c>
      <c r="N380" s="209"/>
      <c r="O380" s="209" t="s">
        <v>204</v>
      </c>
      <c r="P380" s="209" t="s">
        <v>631</v>
      </c>
      <c r="Q380" s="209"/>
      <c r="R380" s="209"/>
      <c r="S380" s="209" t="s">
        <v>373</v>
      </c>
      <c r="T380" s="209" t="s">
        <v>386</v>
      </c>
      <c r="U380" s="209" t="s">
        <v>243</v>
      </c>
      <c r="V380" s="209" t="s">
        <v>7</v>
      </c>
      <c r="W380" s="209" t="s">
        <v>7</v>
      </c>
      <c r="X380" s="209" t="s">
        <v>7</v>
      </c>
      <c r="Y380" s="209"/>
      <c r="Z380" s="209"/>
      <c r="AA380" s="209" t="s">
        <v>241</v>
      </c>
      <c r="AB380" s="209" t="s">
        <v>373</v>
      </c>
      <c r="AC380" s="209"/>
      <c r="AD380" s="209" t="s">
        <v>7</v>
      </c>
      <c r="AE380" s="209"/>
      <c r="AF380" s="209"/>
    </row>
    <row r="381" spans="1:32" x14ac:dyDescent="0.3">
      <c r="A381" s="209" t="s">
        <v>354</v>
      </c>
      <c r="B381" s="209" t="s">
        <v>51</v>
      </c>
      <c r="C381" s="209" t="s">
        <v>261</v>
      </c>
      <c r="D381" s="209" t="s">
        <v>314</v>
      </c>
      <c r="E381" s="209" t="s">
        <v>1299</v>
      </c>
      <c r="F381" s="15">
        <v>46253.319699074076</v>
      </c>
      <c r="G381" s="209" t="s">
        <v>417</v>
      </c>
      <c r="H381" s="209">
        <v>32</v>
      </c>
      <c r="I381" s="209" t="s">
        <v>1300</v>
      </c>
      <c r="J381" s="15">
        <v>46253.518750000003</v>
      </c>
      <c r="K381" s="15">
        <v>46254.46875</v>
      </c>
      <c r="L381" s="15"/>
      <c r="M381" s="209">
        <v>32</v>
      </c>
      <c r="N381" s="209"/>
      <c r="O381" s="209" t="s">
        <v>204</v>
      </c>
      <c r="P381" s="209" t="s">
        <v>631</v>
      </c>
      <c r="Q381" s="209"/>
      <c r="R381" s="209"/>
      <c r="S381" s="209" t="s">
        <v>373</v>
      </c>
      <c r="T381" s="209" t="s">
        <v>386</v>
      </c>
      <c r="U381" s="209" t="s">
        <v>243</v>
      </c>
      <c r="V381" s="209" t="s">
        <v>7</v>
      </c>
      <c r="W381" s="209" t="s">
        <v>7</v>
      </c>
      <c r="X381" s="209" t="s">
        <v>7</v>
      </c>
      <c r="Y381" s="209"/>
      <c r="Z381" s="209"/>
      <c r="AA381" s="209" t="s">
        <v>241</v>
      </c>
      <c r="AB381" s="209" t="s">
        <v>373</v>
      </c>
      <c r="AC381" s="209"/>
      <c r="AD381" s="209" t="s">
        <v>7</v>
      </c>
      <c r="AE381" s="209"/>
      <c r="AF381" s="209"/>
    </row>
    <row r="382" spans="1:32" x14ac:dyDescent="0.3">
      <c r="A382" s="209" t="s">
        <v>354</v>
      </c>
      <c r="B382" s="209" t="s">
        <v>43</v>
      </c>
      <c r="C382" s="209" t="s">
        <v>105</v>
      </c>
      <c r="D382" s="209" t="s">
        <v>314</v>
      </c>
      <c r="E382" s="209" t="s">
        <v>1303</v>
      </c>
      <c r="F382" s="15">
        <v>46244.665532407409</v>
      </c>
      <c r="G382" s="209" t="s">
        <v>417</v>
      </c>
      <c r="H382" s="209">
        <v>3</v>
      </c>
      <c r="I382" s="209" t="s">
        <v>1304</v>
      </c>
      <c r="J382" s="15">
        <v>46246.388194444444</v>
      </c>
      <c r="K382" s="15">
        <v>46247.479166666664</v>
      </c>
      <c r="L382" s="15"/>
      <c r="M382" s="209">
        <v>3</v>
      </c>
      <c r="N382" s="209"/>
      <c r="O382" s="209" t="s">
        <v>204</v>
      </c>
      <c r="P382" s="209" t="s">
        <v>631</v>
      </c>
      <c r="Q382" s="209"/>
      <c r="R382" s="209"/>
      <c r="S382" s="209" t="s">
        <v>373</v>
      </c>
      <c r="T382" s="209" t="s">
        <v>386</v>
      </c>
      <c r="U382" s="209" t="s">
        <v>243</v>
      </c>
      <c r="V382" s="209" t="s">
        <v>354</v>
      </c>
      <c r="W382" s="209" t="s">
        <v>360</v>
      </c>
      <c r="X382" s="209" t="s">
        <v>243</v>
      </c>
      <c r="Y382" s="209">
        <v>48</v>
      </c>
      <c r="Z382" s="209"/>
      <c r="AA382" s="209" t="s">
        <v>67</v>
      </c>
      <c r="AB382" s="209" t="s">
        <v>373</v>
      </c>
      <c r="AC382" s="209"/>
      <c r="AD382" s="209" t="s">
        <v>220</v>
      </c>
      <c r="AE382" s="209">
        <v>1</v>
      </c>
      <c r="AF382" s="209">
        <v>1</v>
      </c>
    </row>
    <row r="383" spans="1:32" x14ac:dyDescent="0.3">
      <c r="A383" s="209" t="s">
        <v>354</v>
      </c>
      <c r="B383" s="209" t="s">
        <v>45</v>
      </c>
      <c r="C383" s="209" t="s">
        <v>68</v>
      </c>
      <c r="D383" s="209" t="s">
        <v>314</v>
      </c>
      <c r="E383" s="209" t="s">
        <v>1305</v>
      </c>
      <c r="F383" s="15">
        <v>46244.660208333335</v>
      </c>
      <c r="G383" s="209" t="s">
        <v>417</v>
      </c>
      <c r="H383" s="209">
        <v>25</v>
      </c>
      <c r="I383" s="209" t="s">
        <v>1306</v>
      </c>
      <c r="J383" s="15">
        <v>46245.366666666669</v>
      </c>
      <c r="K383" s="15">
        <v>46246.611111111109</v>
      </c>
      <c r="L383" s="15"/>
      <c r="M383" s="209">
        <v>25</v>
      </c>
      <c r="N383" s="209"/>
      <c r="O383" s="209" t="s">
        <v>204</v>
      </c>
      <c r="P383" s="209" t="s">
        <v>631</v>
      </c>
      <c r="Q383" s="209"/>
      <c r="R383" s="209"/>
      <c r="S383" s="209" t="s">
        <v>373</v>
      </c>
      <c r="T383" s="209" t="s">
        <v>386</v>
      </c>
      <c r="U383" s="209" t="s">
        <v>243</v>
      </c>
      <c r="V383" s="209" t="s">
        <v>354</v>
      </c>
      <c r="W383" s="209" t="s">
        <v>360</v>
      </c>
      <c r="X383" s="209" t="s">
        <v>243</v>
      </c>
      <c r="Y383" s="209">
        <v>48</v>
      </c>
      <c r="Z383" s="209"/>
      <c r="AA383" s="209" t="s">
        <v>67</v>
      </c>
      <c r="AB383" s="209" t="s">
        <v>373</v>
      </c>
      <c r="AC383" s="209"/>
      <c r="AD383" s="209" t="s">
        <v>220</v>
      </c>
      <c r="AE383" s="209">
        <v>2.5</v>
      </c>
      <c r="AF383" s="209">
        <v>1</v>
      </c>
    </row>
    <row r="384" spans="1:32" x14ac:dyDescent="0.3">
      <c r="A384" s="209" t="s">
        <v>354</v>
      </c>
      <c r="B384" s="209" t="s">
        <v>51</v>
      </c>
      <c r="C384" s="209" t="s">
        <v>261</v>
      </c>
      <c r="D384" s="209" t="s">
        <v>314</v>
      </c>
      <c r="E384" s="209" t="s">
        <v>1307</v>
      </c>
      <c r="F384" s="15">
        <v>46244.662893518522</v>
      </c>
      <c r="G384" s="209" t="s">
        <v>417</v>
      </c>
      <c r="H384" s="209">
        <v>25</v>
      </c>
      <c r="I384" s="209" t="s">
        <v>1308</v>
      </c>
      <c r="J384" s="15">
        <v>46245.432638888888</v>
      </c>
      <c r="K384" s="15">
        <v>46246.611111111109</v>
      </c>
      <c r="L384" s="15"/>
      <c r="M384" s="209">
        <v>25</v>
      </c>
      <c r="N384" s="209"/>
      <c r="O384" s="209" t="s">
        <v>204</v>
      </c>
      <c r="P384" s="209" t="s">
        <v>631</v>
      </c>
      <c r="Q384" s="209"/>
      <c r="R384" s="209"/>
      <c r="S384" s="209" t="s">
        <v>373</v>
      </c>
      <c r="T384" s="209" t="s">
        <v>386</v>
      </c>
      <c r="U384" s="209" t="s">
        <v>243</v>
      </c>
      <c r="V384" s="209" t="s">
        <v>7</v>
      </c>
      <c r="W384" s="209" t="s">
        <v>7</v>
      </c>
      <c r="X384" s="209" t="s">
        <v>7</v>
      </c>
      <c r="Y384" s="209"/>
      <c r="Z384" s="209"/>
      <c r="AA384" s="209" t="s">
        <v>241</v>
      </c>
      <c r="AB384" s="209" t="s">
        <v>373</v>
      </c>
      <c r="AC384" s="209"/>
      <c r="AD384" s="209" t="s">
        <v>7</v>
      </c>
      <c r="AE384" s="209"/>
      <c r="AF384" s="209">
        <v>0</v>
      </c>
    </row>
    <row r="385" spans="1:32" x14ac:dyDescent="0.3">
      <c r="A385" s="209" t="s">
        <v>354</v>
      </c>
      <c r="B385" s="209" t="s">
        <v>51</v>
      </c>
      <c r="C385" s="209" t="s">
        <v>261</v>
      </c>
      <c r="D385" s="209" t="s">
        <v>314</v>
      </c>
      <c r="E385" s="209" t="s">
        <v>1309</v>
      </c>
      <c r="F385" s="15">
        <v>46244.662442129629</v>
      </c>
      <c r="G385" s="209" t="s">
        <v>417</v>
      </c>
      <c r="H385" s="209">
        <v>25</v>
      </c>
      <c r="I385" s="209" t="s">
        <v>1308</v>
      </c>
      <c r="J385" s="15">
        <v>46245.432638888888</v>
      </c>
      <c r="K385" s="15">
        <v>46246.611111111109</v>
      </c>
      <c r="L385" s="15"/>
      <c r="M385" s="209">
        <v>25</v>
      </c>
      <c r="N385" s="209"/>
      <c r="O385" s="209" t="s">
        <v>204</v>
      </c>
      <c r="P385" s="209" t="s">
        <v>631</v>
      </c>
      <c r="Q385" s="209"/>
      <c r="R385" s="209"/>
      <c r="S385" s="209" t="s">
        <v>373</v>
      </c>
      <c r="T385" s="209" t="s">
        <v>386</v>
      </c>
      <c r="U385" s="209" t="s">
        <v>243</v>
      </c>
      <c r="V385" s="209" t="s">
        <v>7</v>
      </c>
      <c r="W385" s="209" t="s">
        <v>7</v>
      </c>
      <c r="X385" s="209" t="s">
        <v>7</v>
      </c>
      <c r="Y385" s="209"/>
      <c r="Z385" s="209"/>
      <c r="AA385" s="209" t="s">
        <v>241</v>
      </c>
      <c r="AB385" s="209" t="s">
        <v>373</v>
      </c>
      <c r="AC385" s="209"/>
      <c r="AD385" s="209" t="s">
        <v>7</v>
      </c>
      <c r="AE385" s="209"/>
      <c r="AF385" s="209"/>
    </row>
    <row r="386" spans="1:32" x14ac:dyDescent="0.3">
      <c r="A386" s="209" t="s">
        <v>354</v>
      </c>
      <c r="B386" s="209" t="s">
        <v>51</v>
      </c>
      <c r="C386" s="209" t="s">
        <v>261</v>
      </c>
      <c r="D386" s="209" t="s">
        <v>314</v>
      </c>
      <c r="E386" s="209" t="s">
        <v>1310</v>
      </c>
      <c r="F386" s="15">
        <v>46244.661898148152</v>
      </c>
      <c r="G386" s="209" t="s">
        <v>417</v>
      </c>
      <c r="H386" s="209">
        <v>25</v>
      </c>
      <c r="I386" s="209" t="s">
        <v>1308</v>
      </c>
      <c r="J386" s="15">
        <v>46245.432638888888</v>
      </c>
      <c r="K386" s="15">
        <v>46246.611111111109</v>
      </c>
      <c r="L386" s="15"/>
      <c r="M386" s="209">
        <v>25</v>
      </c>
      <c r="N386" s="209"/>
      <c r="O386" s="209" t="s">
        <v>204</v>
      </c>
      <c r="P386" s="209" t="s">
        <v>631</v>
      </c>
      <c r="Q386" s="209"/>
      <c r="R386" s="209"/>
      <c r="S386" s="209" t="s">
        <v>373</v>
      </c>
      <c r="T386" s="209" t="s">
        <v>386</v>
      </c>
      <c r="U386" s="209" t="s">
        <v>243</v>
      </c>
      <c r="V386" s="209" t="s">
        <v>7</v>
      </c>
      <c r="W386" s="209" t="s">
        <v>7</v>
      </c>
      <c r="X386" s="209" t="s">
        <v>7</v>
      </c>
      <c r="Y386" s="209"/>
      <c r="Z386" s="209"/>
      <c r="AA386" s="209" t="s">
        <v>241</v>
      </c>
      <c r="AB386" s="209" t="s">
        <v>373</v>
      </c>
      <c r="AC386" s="209"/>
      <c r="AD386" s="209" t="s">
        <v>7</v>
      </c>
      <c r="AE386" s="209"/>
      <c r="AF386" s="209"/>
    </row>
    <row r="387" spans="1:32" x14ac:dyDescent="0.3">
      <c r="A387" s="209" t="s">
        <v>354</v>
      </c>
      <c r="B387" s="209" t="s">
        <v>45</v>
      </c>
      <c r="C387" s="209" t="s">
        <v>68</v>
      </c>
      <c r="D387" s="209" t="s">
        <v>314</v>
      </c>
      <c r="E387" s="209" t="s">
        <v>1311</v>
      </c>
      <c r="F387" s="15">
        <v>46253.320972222224</v>
      </c>
      <c r="G387" s="209" t="s">
        <v>417</v>
      </c>
      <c r="H387" s="209">
        <v>25</v>
      </c>
      <c r="I387" s="209" t="s">
        <v>1312</v>
      </c>
      <c r="J387" s="15">
        <v>46253.515277777777</v>
      </c>
      <c r="K387" s="15">
        <v>46255.638888888891</v>
      </c>
      <c r="L387" s="15"/>
      <c r="M387" s="209">
        <v>25</v>
      </c>
      <c r="N387" s="209"/>
      <c r="O387" s="209" t="s">
        <v>204</v>
      </c>
      <c r="P387" s="209" t="s">
        <v>630</v>
      </c>
      <c r="Q387" s="209"/>
      <c r="R387" s="209"/>
      <c r="S387" s="209" t="s">
        <v>373</v>
      </c>
      <c r="T387" s="209" t="s">
        <v>386</v>
      </c>
      <c r="U387" s="209" t="s">
        <v>243</v>
      </c>
      <c r="V387" s="209" t="s">
        <v>354</v>
      </c>
      <c r="W387" s="209" t="s">
        <v>360</v>
      </c>
      <c r="X387" s="209" t="s">
        <v>243</v>
      </c>
      <c r="Y387" s="209">
        <v>48</v>
      </c>
      <c r="Z387" s="209"/>
      <c r="AA387" s="209" t="s">
        <v>67</v>
      </c>
      <c r="AB387" s="209" t="s">
        <v>373</v>
      </c>
      <c r="AC387" s="209"/>
      <c r="AD387" s="209" t="s">
        <v>220</v>
      </c>
      <c r="AE387" s="209">
        <v>2.5</v>
      </c>
      <c r="AF387" s="209">
        <v>1</v>
      </c>
    </row>
    <row r="388" spans="1:32" x14ac:dyDescent="0.3">
      <c r="A388" s="209" t="s">
        <v>354</v>
      </c>
      <c r="B388" s="209" t="s">
        <v>45</v>
      </c>
      <c r="C388" s="209" t="s">
        <v>68</v>
      </c>
      <c r="D388" s="209" t="s">
        <v>314</v>
      </c>
      <c r="E388" s="209" t="s">
        <v>1313</v>
      </c>
      <c r="F388" s="15">
        <v>46233.603067129632</v>
      </c>
      <c r="G388" s="209" t="s">
        <v>430</v>
      </c>
      <c r="H388" s="209">
        <v>50</v>
      </c>
      <c r="I388" s="209" t="s">
        <v>1314</v>
      </c>
      <c r="J388" s="15">
        <v>46233.630254629628</v>
      </c>
      <c r="K388" s="15">
        <v>46237.586805555555</v>
      </c>
      <c r="L388" s="15"/>
      <c r="M388" s="209">
        <v>50</v>
      </c>
      <c r="N388" s="209"/>
      <c r="O388" s="209" t="s">
        <v>204</v>
      </c>
      <c r="P388" s="209" t="s">
        <v>631</v>
      </c>
      <c r="Q388" s="209"/>
      <c r="R388" s="209"/>
      <c r="S388" s="209" t="s">
        <v>373</v>
      </c>
      <c r="T388" s="209" t="s">
        <v>386</v>
      </c>
      <c r="U388" s="209" t="s">
        <v>243</v>
      </c>
      <c r="V388" s="209" t="s">
        <v>354</v>
      </c>
      <c r="W388" s="209" t="s">
        <v>360</v>
      </c>
      <c r="X388" s="209" t="s">
        <v>243</v>
      </c>
      <c r="Y388" s="209">
        <v>48</v>
      </c>
      <c r="Z388" s="209"/>
      <c r="AA388" s="209" t="s">
        <v>67</v>
      </c>
      <c r="AB388" s="209" t="s">
        <v>373</v>
      </c>
      <c r="AC388" s="209"/>
      <c r="AD388" s="209" t="s">
        <v>220</v>
      </c>
      <c r="AE388" s="209">
        <v>5</v>
      </c>
      <c r="AF388" s="209">
        <v>1</v>
      </c>
    </row>
    <row r="389" spans="1:32" x14ac:dyDescent="0.3">
      <c r="A389" s="209" t="s">
        <v>354</v>
      </c>
      <c r="B389" s="209" t="s">
        <v>48</v>
      </c>
      <c r="C389" s="209" t="s">
        <v>68</v>
      </c>
      <c r="D389" s="209" t="s">
        <v>314</v>
      </c>
      <c r="E389" s="209" t="s">
        <v>1315</v>
      </c>
      <c r="F389" s="15">
        <v>46238.544641203705</v>
      </c>
      <c r="G389" s="209" t="s">
        <v>417</v>
      </c>
      <c r="H389" s="209">
        <v>3</v>
      </c>
      <c r="I389" s="209" t="s">
        <v>1316</v>
      </c>
      <c r="J389" s="15">
        <v>46238.632962962962</v>
      </c>
      <c r="K389" s="15">
        <v>46240.518055555556</v>
      </c>
      <c r="L389" s="15"/>
      <c r="M389" s="209">
        <v>3</v>
      </c>
      <c r="N389" s="209"/>
      <c r="O389" s="209" t="s">
        <v>204</v>
      </c>
      <c r="P389" s="209" t="s">
        <v>631</v>
      </c>
      <c r="Q389" s="209"/>
      <c r="R389" s="209"/>
      <c r="S389" s="209" t="s">
        <v>373</v>
      </c>
      <c r="T389" s="209" t="s">
        <v>386</v>
      </c>
      <c r="U389" s="209" t="s">
        <v>243</v>
      </c>
      <c r="V389" s="209" t="s">
        <v>354</v>
      </c>
      <c r="W389" s="209" t="s">
        <v>360</v>
      </c>
      <c r="X389" s="209" t="s">
        <v>243</v>
      </c>
      <c r="Y389" s="209">
        <v>48</v>
      </c>
      <c r="Z389" s="209"/>
      <c r="AA389" s="209" t="s">
        <v>90</v>
      </c>
      <c r="AB389" s="209" t="s">
        <v>373</v>
      </c>
      <c r="AC389" s="209"/>
      <c r="AD389" s="209" t="s">
        <v>220</v>
      </c>
      <c r="AE389" s="209">
        <v>1</v>
      </c>
      <c r="AF389" s="209">
        <v>1</v>
      </c>
    </row>
    <row r="390" spans="1:32" x14ac:dyDescent="0.3">
      <c r="A390" s="209" t="s">
        <v>354</v>
      </c>
      <c r="B390" s="209" t="s">
        <v>63</v>
      </c>
      <c r="C390" s="209" t="s">
        <v>95</v>
      </c>
      <c r="D390" s="209" t="s">
        <v>314</v>
      </c>
      <c r="E390" s="209" t="s">
        <v>1317</v>
      </c>
      <c r="F390" s="15">
        <v>46231.685798611114</v>
      </c>
      <c r="G390" s="209" t="s">
        <v>415</v>
      </c>
      <c r="H390" s="209">
        <v>1</v>
      </c>
      <c r="I390" s="209" t="s">
        <v>1318</v>
      </c>
      <c r="J390" s="15">
        <v>46232.496759259258</v>
      </c>
      <c r="K390" s="15">
        <v>46237.791666666664</v>
      </c>
      <c r="L390" s="15"/>
      <c r="M390" s="209">
        <v>1</v>
      </c>
      <c r="N390" s="209"/>
      <c r="O390" s="209" t="s">
        <v>204</v>
      </c>
      <c r="P390" s="209" t="s">
        <v>631</v>
      </c>
      <c r="Q390" s="209"/>
      <c r="R390" s="209"/>
      <c r="S390" s="209" t="s">
        <v>371</v>
      </c>
      <c r="T390" s="209" t="s">
        <v>360</v>
      </c>
      <c r="U390" s="209" t="s">
        <v>243</v>
      </c>
      <c r="V390" s="209" t="s">
        <v>7</v>
      </c>
      <c r="W390" s="209" t="s">
        <v>7</v>
      </c>
      <c r="X390" s="209" t="s">
        <v>7</v>
      </c>
      <c r="Y390" s="209"/>
      <c r="Z390" s="209"/>
      <c r="AA390" s="209" t="s">
        <v>96</v>
      </c>
      <c r="AB390" s="209" t="s">
        <v>371</v>
      </c>
      <c r="AC390" s="209">
        <v>200</v>
      </c>
      <c r="AD390" s="209" t="s">
        <v>228</v>
      </c>
      <c r="AE390" s="209">
        <v>1</v>
      </c>
      <c r="AF390" s="209">
        <v>11.1</v>
      </c>
    </row>
    <row r="391" spans="1:32" x14ac:dyDescent="0.3">
      <c r="A391" s="209" t="s">
        <v>354</v>
      </c>
      <c r="B391" s="209" t="s">
        <v>57</v>
      </c>
      <c r="C391" s="209" t="s">
        <v>117</v>
      </c>
      <c r="D391" s="209" t="s">
        <v>314</v>
      </c>
      <c r="E391" s="209" t="s">
        <v>1317</v>
      </c>
      <c r="F391" s="15">
        <v>46231.685798611114</v>
      </c>
      <c r="G391" s="209" t="s">
        <v>415</v>
      </c>
      <c r="H391" s="209">
        <v>1</v>
      </c>
      <c r="I391" s="209" t="s">
        <v>1318</v>
      </c>
      <c r="J391" s="15">
        <v>46232.496759259258</v>
      </c>
      <c r="K391" s="15">
        <v>46237.791666666664</v>
      </c>
      <c r="L391" s="15"/>
      <c r="M391" s="209">
        <v>1</v>
      </c>
      <c r="N391" s="209"/>
      <c r="O391" s="209" t="s">
        <v>204</v>
      </c>
      <c r="P391" s="209" t="s">
        <v>631</v>
      </c>
      <c r="Q391" s="209"/>
      <c r="R391" s="209"/>
      <c r="S391" s="209" t="s">
        <v>371</v>
      </c>
      <c r="T391" s="209" t="s">
        <v>360</v>
      </c>
      <c r="U391" s="209" t="s">
        <v>243</v>
      </c>
      <c r="V391" s="209" t="s">
        <v>7</v>
      </c>
      <c r="W391" s="209" t="s">
        <v>7</v>
      </c>
      <c r="X391" s="209" t="s">
        <v>7</v>
      </c>
      <c r="Y391" s="209"/>
      <c r="Z391" s="209"/>
      <c r="AA391" s="209" t="s">
        <v>127</v>
      </c>
      <c r="AB391" s="209" t="s">
        <v>371</v>
      </c>
      <c r="AC391" s="209">
        <v>200</v>
      </c>
      <c r="AD391" s="209" t="s">
        <v>236</v>
      </c>
      <c r="AE391" s="209">
        <v>1</v>
      </c>
      <c r="AF391" s="209"/>
    </row>
    <row r="392" spans="1:32" x14ac:dyDescent="0.3">
      <c r="A392" s="209" t="s">
        <v>354</v>
      </c>
      <c r="B392" s="209" t="s">
        <v>282</v>
      </c>
      <c r="C392" s="209" t="s">
        <v>195</v>
      </c>
      <c r="D392" s="209" t="s">
        <v>314</v>
      </c>
      <c r="E392" s="209" t="s">
        <v>1317</v>
      </c>
      <c r="F392" s="15">
        <v>46231.685798611114</v>
      </c>
      <c r="G392" s="209" t="s">
        <v>415</v>
      </c>
      <c r="H392" s="209">
        <v>109</v>
      </c>
      <c r="I392" s="209" t="s">
        <v>1318</v>
      </c>
      <c r="J392" s="15">
        <v>46232.496759259258</v>
      </c>
      <c r="K392" s="15">
        <v>46237.791666666664</v>
      </c>
      <c r="L392" s="15"/>
      <c r="M392" s="209">
        <v>109</v>
      </c>
      <c r="N392" s="209"/>
      <c r="O392" s="209" t="s">
        <v>204</v>
      </c>
      <c r="P392" s="209" t="s">
        <v>630</v>
      </c>
      <c r="Q392" s="209"/>
      <c r="R392" s="209"/>
      <c r="S392" s="209" t="s">
        <v>371</v>
      </c>
      <c r="T392" s="209" t="s">
        <v>360</v>
      </c>
      <c r="U392" s="209" t="s">
        <v>243</v>
      </c>
      <c r="V392" s="209" t="s">
        <v>7</v>
      </c>
      <c r="W392" s="209" t="s">
        <v>7</v>
      </c>
      <c r="X392" s="209" t="s">
        <v>7</v>
      </c>
      <c r="Y392" s="209"/>
      <c r="Z392" s="209">
        <v>1</v>
      </c>
      <c r="AA392" s="209" t="s">
        <v>122</v>
      </c>
      <c r="AB392" s="209" t="s">
        <v>371</v>
      </c>
      <c r="AC392" s="209">
        <v>200</v>
      </c>
      <c r="AD392" s="209" t="s">
        <v>235</v>
      </c>
      <c r="AE392" s="209">
        <v>109</v>
      </c>
      <c r="AF392" s="209"/>
    </row>
    <row r="393" spans="1:32" x14ac:dyDescent="0.3">
      <c r="A393" s="209" t="s">
        <v>354</v>
      </c>
      <c r="B393" s="209" t="s">
        <v>57</v>
      </c>
      <c r="C393" s="209" t="s">
        <v>117</v>
      </c>
      <c r="D393" s="209" t="s">
        <v>314</v>
      </c>
      <c r="E393" s="209" t="s">
        <v>1319</v>
      </c>
      <c r="F393" s="15">
        <v>46227.492546296293</v>
      </c>
      <c r="G393" s="209" t="s">
        <v>419</v>
      </c>
      <c r="H393" s="209">
        <v>1</v>
      </c>
      <c r="I393" s="209" t="s">
        <v>1320</v>
      </c>
      <c r="J393" s="15">
        <v>46227.612233796295</v>
      </c>
      <c r="K393" s="15">
        <v>46233.329861111109</v>
      </c>
      <c r="L393" s="15"/>
      <c r="M393" s="209">
        <v>1</v>
      </c>
      <c r="N393" s="209"/>
      <c r="O393" s="209" t="s">
        <v>204</v>
      </c>
      <c r="P393" s="209" t="s">
        <v>631</v>
      </c>
      <c r="Q393" s="209"/>
      <c r="R393" s="209"/>
      <c r="S393" s="209" t="s">
        <v>371</v>
      </c>
      <c r="T393" s="209" t="s">
        <v>360</v>
      </c>
      <c r="U393" s="209" t="s">
        <v>243</v>
      </c>
      <c r="V393" s="209" t="s">
        <v>7</v>
      </c>
      <c r="W393" s="209" t="s">
        <v>7</v>
      </c>
      <c r="X393" s="209" t="s">
        <v>7</v>
      </c>
      <c r="Y393" s="209"/>
      <c r="Z393" s="209"/>
      <c r="AA393" s="209" t="s">
        <v>127</v>
      </c>
      <c r="AB393" s="209" t="s">
        <v>371</v>
      </c>
      <c r="AC393" s="209">
        <v>200</v>
      </c>
      <c r="AD393" s="209" t="s">
        <v>236</v>
      </c>
      <c r="AE393" s="209">
        <v>1</v>
      </c>
      <c r="AF393" s="209">
        <v>1</v>
      </c>
    </row>
    <row r="394" spans="1:32" x14ac:dyDescent="0.3">
      <c r="A394" s="209" t="s">
        <v>354</v>
      </c>
      <c r="B394" s="209" t="s">
        <v>282</v>
      </c>
      <c r="C394" s="209" t="s">
        <v>195</v>
      </c>
      <c r="D394" s="209" t="s">
        <v>314</v>
      </c>
      <c r="E394" s="209" t="s">
        <v>1319</v>
      </c>
      <c r="F394" s="15">
        <v>46227.492546296293</v>
      </c>
      <c r="G394" s="209" t="s">
        <v>419</v>
      </c>
      <c r="H394" s="209">
        <v>1</v>
      </c>
      <c r="I394" s="209" t="s">
        <v>1320</v>
      </c>
      <c r="J394" s="15">
        <v>46227.612233796295</v>
      </c>
      <c r="K394" s="15">
        <v>46233.329861111109</v>
      </c>
      <c r="L394" s="15"/>
      <c r="M394" s="209">
        <v>1</v>
      </c>
      <c r="N394" s="209"/>
      <c r="O394" s="209" t="s">
        <v>204</v>
      </c>
      <c r="P394" s="209" t="s">
        <v>630</v>
      </c>
      <c r="Q394" s="209"/>
      <c r="R394" s="209"/>
      <c r="S394" s="209" t="s">
        <v>371</v>
      </c>
      <c r="T394" s="209" t="s">
        <v>360</v>
      </c>
      <c r="U394" s="209" t="s">
        <v>243</v>
      </c>
      <c r="V394" s="209" t="s">
        <v>7</v>
      </c>
      <c r="W394" s="209" t="s">
        <v>7</v>
      </c>
      <c r="X394" s="209" t="s">
        <v>7</v>
      </c>
      <c r="Y394" s="209"/>
      <c r="Z394" s="209">
        <v>1</v>
      </c>
      <c r="AA394" s="209" t="s">
        <v>122</v>
      </c>
      <c r="AB394" s="209" t="s">
        <v>371</v>
      </c>
      <c r="AC394" s="209">
        <v>200</v>
      </c>
      <c r="AD394" s="209" t="s">
        <v>235</v>
      </c>
      <c r="AE394" s="209">
        <v>1</v>
      </c>
      <c r="AF394" s="209"/>
    </row>
    <row r="395" spans="1:32" x14ac:dyDescent="0.3">
      <c r="A395" s="209" t="s">
        <v>354</v>
      </c>
      <c r="B395" s="209" t="s">
        <v>63</v>
      </c>
      <c r="C395" s="209" t="s">
        <v>95</v>
      </c>
      <c r="D395" s="209" t="s">
        <v>314</v>
      </c>
      <c r="E395" s="209" t="s">
        <v>1319</v>
      </c>
      <c r="F395" s="15">
        <v>46227.492546296293</v>
      </c>
      <c r="G395" s="209" t="s">
        <v>419</v>
      </c>
      <c r="H395" s="209">
        <v>1</v>
      </c>
      <c r="I395" s="209" t="s">
        <v>1320</v>
      </c>
      <c r="J395" s="15">
        <v>46227.612233796295</v>
      </c>
      <c r="K395" s="15">
        <v>46233.329861111109</v>
      </c>
      <c r="L395" s="15"/>
      <c r="M395" s="209">
        <v>1</v>
      </c>
      <c r="N395" s="209"/>
      <c r="O395" s="209" t="s">
        <v>204</v>
      </c>
      <c r="P395" s="209" t="s">
        <v>631</v>
      </c>
      <c r="Q395" s="209"/>
      <c r="R395" s="209"/>
      <c r="S395" s="209" t="s">
        <v>371</v>
      </c>
      <c r="T395" s="209" t="s">
        <v>360</v>
      </c>
      <c r="U395" s="209" t="s">
        <v>243</v>
      </c>
      <c r="V395" s="209" t="s">
        <v>7</v>
      </c>
      <c r="W395" s="209" t="s">
        <v>7</v>
      </c>
      <c r="X395" s="209" t="s">
        <v>7</v>
      </c>
      <c r="Y395" s="209"/>
      <c r="Z395" s="209"/>
      <c r="AA395" s="209" t="s">
        <v>96</v>
      </c>
      <c r="AB395" s="209" t="s">
        <v>371</v>
      </c>
      <c r="AC395" s="209">
        <v>200</v>
      </c>
      <c r="AD395" s="209" t="s">
        <v>228</v>
      </c>
      <c r="AE395" s="209">
        <v>1</v>
      </c>
      <c r="AF395" s="209"/>
    </row>
    <row r="396" spans="1:32" x14ac:dyDescent="0.3">
      <c r="A396" s="209" t="s">
        <v>355</v>
      </c>
      <c r="B396" s="209" t="s">
        <v>45</v>
      </c>
      <c r="C396" s="209" t="s">
        <v>68</v>
      </c>
      <c r="D396" s="209" t="s">
        <v>314</v>
      </c>
      <c r="E396" s="209" t="s">
        <v>1321</v>
      </c>
      <c r="F396" s="15">
        <v>46224.647638888891</v>
      </c>
      <c r="G396" s="209" t="s">
        <v>428</v>
      </c>
      <c r="H396" s="209">
        <v>1</v>
      </c>
      <c r="I396" s="209" t="s">
        <v>1322</v>
      </c>
      <c r="J396" s="15">
        <v>46225.434756944444</v>
      </c>
      <c r="K396" s="15">
        <v>46226.447916666664</v>
      </c>
      <c r="L396" s="15"/>
      <c r="M396" s="209">
        <v>1</v>
      </c>
      <c r="N396" s="209"/>
      <c r="O396" s="209" t="s">
        <v>204</v>
      </c>
      <c r="P396" s="209" t="s">
        <v>631</v>
      </c>
      <c r="Q396" s="209"/>
      <c r="R396" s="209"/>
      <c r="S396" s="209" t="s">
        <v>362</v>
      </c>
      <c r="T396" s="209" t="s">
        <v>380</v>
      </c>
      <c r="U396" s="209" t="s">
        <v>290</v>
      </c>
      <c r="V396" s="209" t="s">
        <v>355</v>
      </c>
      <c r="W396" s="209" t="s">
        <v>382</v>
      </c>
      <c r="X396" s="209" t="s">
        <v>242</v>
      </c>
      <c r="Y396" s="209">
        <v>76</v>
      </c>
      <c r="Z396" s="209"/>
      <c r="AA396" s="209" t="s">
        <v>67</v>
      </c>
      <c r="AB396" s="209" t="s">
        <v>362</v>
      </c>
      <c r="AC396" s="209"/>
      <c r="AD396" s="209" t="s">
        <v>220</v>
      </c>
      <c r="AE396" s="209">
        <v>1</v>
      </c>
      <c r="AF396" s="209">
        <v>1</v>
      </c>
    </row>
    <row r="397" spans="1:32" x14ac:dyDescent="0.3">
      <c r="A397" s="209" t="s">
        <v>355</v>
      </c>
      <c r="B397" s="209" t="s">
        <v>63</v>
      </c>
      <c r="C397" s="209" t="s">
        <v>95</v>
      </c>
      <c r="D397" s="209" t="s">
        <v>314</v>
      </c>
      <c r="E397" s="209" t="s">
        <v>1325</v>
      </c>
      <c r="F397" s="15">
        <v>46241.647488425922</v>
      </c>
      <c r="G397" s="209" t="s">
        <v>415</v>
      </c>
      <c r="H397" s="209">
        <v>1</v>
      </c>
      <c r="I397" s="209" t="s">
        <v>1326</v>
      </c>
      <c r="J397" s="15">
        <v>46244.369074074071</v>
      </c>
      <c r="K397" s="15">
        <v>46247.349988425929</v>
      </c>
      <c r="L397" s="15"/>
      <c r="M397" s="209">
        <v>1</v>
      </c>
      <c r="N397" s="209"/>
      <c r="O397" s="209" t="s">
        <v>204</v>
      </c>
      <c r="P397" s="209" t="s">
        <v>631</v>
      </c>
      <c r="Q397" s="209"/>
      <c r="R397" s="209"/>
      <c r="S397" s="209" t="s">
        <v>363</v>
      </c>
      <c r="T397" s="209" t="s">
        <v>381</v>
      </c>
      <c r="U397" s="209" t="s">
        <v>242</v>
      </c>
      <c r="V397" s="209" t="s">
        <v>7</v>
      </c>
      <c r="W397" s="209" t="s">
        <v>7</v>
      </c>
      <c r="X397" s="209" t="s">
        <v>7</v>
      </c>
      <c r="Y397" s="209"/>
      <c r="Z397" s="209"/>
      <c r="AA397" s="209" t="s">
        <v>96</v>
      </c>
      <c r="AB397" s="209" t="s">
        <v>363</v>
      </c>
      <c r="AC397" s="209">
        <v>2100</v>
      </c>
      <c r="AD397" s="209" t="s">
        <v>228</v>
      </c>
      <c r="AE397" s="209">
        <v>1</v>
      </c>
      <c r="AF397" s="209">
        <v>34.200000000000003</v>
      </c>
    </row>
    <row r="398" spans="1:32" x14ac:dyDescent="0.3">
      <c r="A398" s="209" t="s">
        <v>355</v>
      </c>
      <c r="B398" s="209" t="s">
        <v>57</v>
      </c>
      <c r="C398" s="209" t="s">
        <v>117</v>
      </c>
      <c r="D398" s="209" t="s">
        <v>314</v>
      </c>
      <c r="E398" s="209" t="s">
        <v>1325</v>
      </c>
      <c r="F398" s="15">
        <v>46241.647488425922</v>
      </c>
      <c r="G398" s="209" t="s">
        <v>415</v>
      </c>
      <c r="H398" s="209">
        <v>1</v>
      </c>
      <c r="I398" s="209" t="s">
        <v>1326</v>
      </c>
      <c r="J398" s="15">
        <v>46244.369074074071</v>
      </c>
      <c r="K398" s="15">
        <v>46247.349988425929</v>
      </c>
      <c r="L398" s="15"/>
      <c r="M398" s="209">
        <v>1</v>
      </c>
      <c r="N398" s="209"/>
      <c r="O398" s="209" t="s">
        <v>204</v>
      </c>
      <c r="P398" s="209" t="s">
        <v>631</v>
      </c>
      <c r="Q398" s="209"/>
      <c r="R398" s="209"/>
      <c r="S398" s="209" t="s">
        <v>363</v>
      </c>
      <c r="T398" s="209" t="s">
        <v>381</v>
      </c>
      <c r="U398" s="209" t="s">
        <v>242</v>
      </c>
      <c r="V398" s="209" t="s">
        <v>7</v>
      </c>
      <c r="W398" s="209" t="s">
        <v>7</v>
      </c>
      <c r="X398" s="209" t="s">
        <v>7</v>
      </c>
      <c r="Y398" s="209"/>
      <c r="Z398" s="209"/>
      <c r="AA398" s="209" t="s">
        <v>127</v>
      </c>
      <c r="AB398" s="209" t="s">
        <v>363</v>
      </c>
      <c r="AC398" s="209">
        <v>2100</v>
      </c>
      <c r="AD398" s="209" t="s">
        <v>236</v>
      </c>
      <c r="AE398" s="209">
        <v>1</v>
      </c>
      <c r="AF398" s="209"/>
    </row>
    <row r="399" spans="1:32" x14ac:dyDescent="0.3">
      <c r="A399" s="209" t="s">
        <v>355</v>
      </c>
      <c r="B399" s="209" t="s">
        <v>48</v>
      </c>
      <c r="C399" s="209" t="s">
        <v>68</v>
      </c>
      <c r="D399" s="209" t="s">
        <v>314</v>
      </c>
      <c r="E399" s="209" t="s">
        <v>482</v>
      </c>
      <c r="F399" s="15">
        <v>46216.601365740738</v>
      </c>
      <c r="G399" s="209" t="s">
        <v>420</v>
      </c>
      <c r="H399" s="209">
        <v>1</v>
      </c>
      <c r="I399" s="209" t="s">
        <v>1245</v>
      </c>
      <c r="J399" s="15">
        <v>46220.410416666666</v>
      </c>
      <c r="K399" s="15">
        <v>46223.497916666667</v>
      </c>
      <c r="L399" s="15"/>
      <c r="M399" s="209">
        <v>1</v>
      </c>
      <c r="N399" s="209"/>
      <c r="O399" s="209" t="s">
        <v>204</v>
      </c>
      <c r="P399" s="209" t="s">
        <v>630</v>
      </c>
      <c r="Q399" s="209"/>
      <c r="R399" s="209"/>
      <c r="S399" s="209" t="s">
        <v>364</v>
      </c>
      <c r="T399" s="209" t="s">
        <v>382</v>
      </c>
      <c r="U399" s="209" t="s">
        <v>242</v>
      </c>
      <c r="V399" s="209" t="s">
        <v>355</v>
      </c>
      <c r="W399" s="209" t="s">
        <v>382</v>
      </c>
      <c r="X399" s="209" t="s">
        <v>242</v>
      </c>
      <c r="Y399" s="209">
        <v>0</v>
      </c>
      <c r="Z399" s="209"/>
      <c r="AA399" s="209" t="s">
        <v>90</v>
      </c>
      <c r="AB399" s="209" t="s">
        <v>364</v>
      </c>
      <c r="AC399" s="209">
        <v>50</v>
      </c>
      <c r="AD399" s="209" t="s">
        <v>220</v>
      </c>
      <c r="AE399" s="209">
        <v>1</v>
      </c>
      <c r="AF399" s="209">
        <v>1</v>
      </c>
    </row>
    <row r="400" spans="1:32" x14ac:dyDescent="0.3">
      <c r="A400" s="209" t="s">
        <v>355</v>
      </c>
      <c r="B400" s="209" t="s">
        <v>57</v>
      </c>
      <c r="C400" s="209" t="s">
        <v>117</v>
      </c>
      <c r="D400" s="209" t="s">
        <v>314</v>
      </c>
      <c r="E400" s="209" t="s">
        <v>483</v>
      </c>
      <c r="F400" s="15">
        <v>46217.60359953704</v>
      </c>
      <c r="G400" s="209" t="s">
        <v>474</v>
      </c>
      <c r="H400" s="209">
        <v>13</v>
      </c>
      <c r="I400" s="209" t="s">
        <v>1244</v>
      </c>
      <c r="J400" s="15">
        <v>46237.518055555556</v>
      </c>
      <c r="K400" s="15">
        <v>46239.647916666669</v>
      </c>
      <c r="L400" s="15"/>
      <c r="M400" s="209">
        <v>13</v>
      </c>
      <c r="N400" s="209"/>
      <c r="O400" s="209" t="s">
        <v>204</v>
      </c>
      <c r="P400" s="209" t="s">
        <v>631</v>
      </c>
      <c r="Q400" s="209"/>
      <c r="R400" s="209"/>
      <c r="S400" s="209" t="s">
        <v>367</v>
      </c>
      <c r="T400" s="209" t="s">
        <v>382</v>
      </c>
      <c r="U400" s="209" t="s">
        <v>242</v>
      </c>
      <c r="V400" s="209" t="s">
        <v>7</v>
      </c>
      <c r="W400" s="209" t="s">
        <v>7</v>
      </c>
      <c r="X400" s="209" t="s">
        <v>7</v>
      </c>
      <c r="Y400" s="209"/>
      <c r="Z400" s="209"/>
      <c r="AA400" s="209" t="s">
        <v>127</v>
      </c>
      <c r="AB400" s="209" t="s">
        <v>367</v>
      </c>
      <c r="AC400" s="209">
        <v>101</v>
      </c>
      <c r="AD400" s="209" t="s">
        <v>236</v>
      </c>
      <c r="AE400" s="209">
        <v>1.3</v>
      </c>
      <c r="AF400" s="209"/>
    </row>
    <row r="401" spans="1:32" x14ac:dyDescent="0.3">
      <c r="A401" s="209" t="s">
        <v>355</v>
      </c>
      <c r="B401" s="209" t="s">
        <v>284</v>
      </c>
      <c r="C401" s="209" t="s">
        <v>85</v>
      </c>
      <c r="D401" s="209" t="s">
        <v>314</v>
      </c>
      <c r="E401" s="209" t="s">
        <v>483</v>
      </c>
      <c r="F401" s="15">
        <v>46217.60359953704</v>
      </c>
      <c r="G401" s="209" t="s">
        <v>474</v>
      </c>
      <c r="H401" s="209">
        <v>1</v>
      </c>
      <c r="I401" s="209" t="s">
        <v>1211</v>
      </c>
      <c r="J401" s="15">
        <v>46220.352083333331</v>
      </c>
      <c r="K401" s="15">
        <v>46227.702777777777</v>
      </c>
      <c r="L401" s="15"/>
      <c r="M401" s="209">
        <v>1</v>
      </c>
      <c r="N401" s="209"/>
      <c r="O401" s="209" t="s">
        <v>627</v>
      </c>
      <c r="P401" s="209"/>
      <c r="Q401" s="209"/>
      <c r="R401" s="209"/>
      <c r="S401" s="209" t="s">
        <v>367</v>
      </c>
      <c r="T401" s="209" t="s">
        <v>382</v>
      </c>
      <c r="U401" s="209" t="s">
        <v>242</v>
      </c>
      <c r="V401" s="209" t="s">
        <v>7</v>
      </c>
      <c r="W401" s="209" t="s">
        <v>7</v>
      </c>
      <c r="X401" s="209" t="s">
        <v>7</v>
      </c>
      <c r="Y401" s="209"/>
      <c r="Z401" s="209">
        <v>1</v>
      </c>
      <c r="AA401" s="209" t="s">
        <v>122</v>
      </c>
      <c r="AB401" s="209" t="s">
        <v>367</v>
      </c>
      <c r="AC401" s="209">
        <v>101</v>
      </c>
      <c r="AD401" s="209" t="s">
        <v>234</v>
      </c>
      <c r="AE401" s="209">
        <v>1</v>
      </c>
      <c r="AF401" s="209"/>
    </row>
    <row r="402" spans="1:32" x14ac:dyDescent="0.3">
      <c r="A402" s="209" t="s">
        <v>355</v>
      </c>
      <c r="B402" s="209" t="s">
        <v>282</v>
      </c>
      <c r="C402" s="209" t="s">
        <v>195</v>
      </c>
      <c r="D402" s="209" t="s">
        <v>314</v>
      </c>
      <c r="E402" s="209" t="s">
        <v>1325</v>
      </c>
      <c r="F402" s="15">
        <v>46241.647488425922</v>
      </c>
      <c r="G402" s="209" t="s">
        <v>415</v>
      </c>
      <c r="H402" s="209">
        <v>340</v>
      </c>
      <c r="I402" s="209" t="s">
        <v>1326</v>
      </c>
      <c r="J402" s="15">
        <v>46244.369074074071</v>
      </c>
      <c r="K402" s="15">
        <v>46247.349988425929</v>
      </c>
      <c r="L402" s="15"/>
      <c r="M402" s="209">
        <v>340</v>
      </c>
      <c r="N402" s="209"/>
      <c r="O402" s="209" t="s">
        <v>204</v>
      </c>
      <c r="P402" s="209" t="s">
        <v>631</v>
      </c>
      <c r="Q402" s="209"/>
      <c r="R402" s="209"/>
      <c r="S402" s="209" t="s">
        <v>363</v>
      </c>
      <c r="T402" s="209" t="s">
        <v>381</v>
      </c>
      <c r="U402" s="209" t="s">
        <v>242</v>
      </c>
      <c r="V402" s="209" t="s">
        <v>7</v>
      </c>
      <c r="W402" s="209" t="s">
        <v>7</v>
      </c>
      <c r="X402" s="209" t="s">
        <v>7</v>
      </c>
      <c r="Y402" s="209"/>
      <c r="Z402" s="209">
        <v>1</v>
      </c>
      <c r="AA402" s="209" t="s">
        <v>122</v>
      </c>
      <c r="AB402" s="209" t="s">
        <v>363</v>
      </c>
      <c r="AC402" s="209">
        <v>2100</v>
      </c>
      <c r="AD402" s="209" t="s">
        <v>235</v>
      </c>
      <c r="AE402" s="209">
        <v>340</v>
      </c>
      <c r="AF402" s="209"/>
    </row>
    <row r="403" spans="1:32" x14ac:dyDescent="0.3">
      <c r="A403" s="209" t="s">
        <v>355</v>
      </c>
      <c r="B403" s="209" t="s">
        <v>48</v>
      </c>
      <c r="C403" s="209" t="s">
        <v>68</v>
      </c>
      <c r="D403" s="209" t="s">
        <v>314</v>
      </c>
      <c r="E403" s="209" t="s">
        <v>1329</v>
      </c>
      <c r="F403" s="15">
        <v>46241.31753472222</v>
      </c>
      <c r="G403" s="209" t="s">
        <v>419</v>
      </c>
      <c r="H403" s="209">
        <v>2</v>
      </c>
      <c r="I403" s="209" t="s">
        <v>1330</v>
      </c>
      <c r="J403" s="15">
        <v>46241.34952546296</v>
      </c>
      <c r="K403" s="15">
        <v>46244.479166666664</v>
      </c>
      <c r="L403" s="15"/>
      <c r="M403" s="209">
        <v>2</v>
      </c>
      <c r="N403" s="209"/>
      <c r="O403" s="209" t="s">
        <v>204</v>
      </c>
      <c r="P403" s="209" t="s">
        <v>630</v>
      </c>
      <c r="Q403" s="209"/>
      <c r="R403" s="209"/>
      <c r="S403" s="209" t="s">
        <v>367</v>
      </c>
      <c r="T403" s="209" t="s">
        <v>382</v>
      </c>
      <c r="U403" s="209" t="s">
        <v>242</v>
      </c>
      <c r="V403" s="209" t="s">
        <v>355</v>
      </c>
      <c r="W403" s="209" t="s">
        <v>382</v>
      </c>
      <c r="X403" s="209" t="s">
        <v>242</v>
      </c>
      <c r="Y403" s="209"/>
      <c r="Z403" s="209"/>
      <c r="AA403" s="209" t="s">
        <v>90</v>
      </c>
      <c r="AB403" s="209" t="s">
        <v>367</v>
      </c>
      <c r="AC403" s="209">
        <v>101</v>
      </c>
      <c r="AD403" s="209" t="s">
        <v>220</v>
      </c>
      <c r="AE403" s="209">
        <v>1</v>
      </c>
      <c r="AF403" s="209"/>
    </row>
    <row r="404" spans="1:32" x14ac:dyDescent="0.3">
      <c r="A404" s="209" t="s">
        <v>355</v>
      </c>
      <c r="B404" s="209" t="s">
        <v>63</v>
      </c>
      <c r="C404" s="209" t="s">
        <v>95</v>
      </c>
      <c r="D404" s="209" t="s">
        <v>314</v>
      </c>
      <c r="E404" s="209" t="s">
        <v>1915</v>
      </c>
      <c r="F404" s="15">
        <v>46239.716504629629</v>
      </c>
      <c r="G404" s="209" t="s">
        <v>420</v>
      </c>
      <c r="H404" s="209">
        <v>1</v>
      </c>
      <c r="I404" s="209" t="s">
        <v>1916</v>
      </c>
      <c r="J404" s="15">
        <v>46240.376805555556</v>
      </c>
      <c r="K404" s="15">
        <v>46246.703472222223</v>
      </c>
      <c r="L404" s="15"/>
      <c r="M404" s="209">
        <v>1</v>
      </c>
      <c r="N404" s="209"/>
      <c r="O404" s="209" t="s">
        <v>204</v>
      </c>
      <c r="P404" s="209" t="s">
        <v>631</v>
      </c>
      <c r="Q404" s="209"/>
      <c r="R404" s="209"/>
      <c r="S404" s="209" t="s">
        <v>365</v>
      </c>
      <c r="T404" s="209" t="s">
        <v>382</v>
      </c>
      <c r="U404" s="209" t="s">
        <v>242</v>
      </c>
      <c r="V404" s="209" t="s">
        <v>7</v>
      </c>
      <c r="W404" s="209" t="s">
        <v>7</v>
      </c>
      <c r="X404" s="209" t="s">
        <v>7</v>
      </c>
      <c r="Y404" s="209"/>
      <c r="Z404" s="209"/>
      <c r="AA404" s="209" t="s">
        <v>96</v>
      </c>
      <c r="AB404" s="209" t="s">
        <v>365</v>
      </c>
      <c r="AC404" s="209">
        <v>2200</v>
      </c>
      <c r="AD404" s="209" t="s">
        <v>228</v>
      </c>
      <c r="AE404" s="209">
        <v>1</v>
      </c>
      <c r="AF404" s="209"/>
    </row>
    <row r="405" spans="1:32" x14ac:dyDescent="0.3">
      <c r="A405" s="209" t="s">
        <v>355</v>
      </c>
      <c r="B405" s="209" t="s">
        <v>57</v>
      </c>
      <c r="C405" s="209" t="s">
        <v>117</v>
      </c>
      <c r="D405" s="209" t="s">
        <v>314</v>
      </c>
      <c r="E405" s="209" t="s">
        <v>1915</v>
      </c>
      <c r="F405" s="15">
        <v>46239.716504629629</v>
      </c>
      <c r="G405" s="209" t="s">
        <v>420</v>
      </c>
      <c r="H405" s="209">
        <v>1</v>
      </c>
      <c r="I405" s="209" t="s">
        <v>1916</v>
      </c>
      <c r="J405" s="15">
        <v>46240.376805555556</v>
      </c>
      <c r="K405" s="15">
        <v>46246.703472222223</v>
      </c>
      <c r="L405" s="15"/>
      <c r="M405" s="209">
        <v>1</v>
      </c>
      <c r="N405" s="209"/>
      <c r="O405" s="209" t="s">
        <v>204</v>
      </c>
      <c r="P405" s="209" t="s">
        <v>631</v>
      </c>
      <c r="Q405" s="209"/>
      <c r="R405" s="209"/>
      <c r="S405" s="209" t="s">
        <v>365</v>
      </c>
      <c r="T405" s="209" t="s">
        <v>382</v>
      </c>
      <c r="U405" s="209" t="s">
        <v>242</v>
      </c>
      <c r="V405" s="209" t="s">
        <v>7</v>
      </c>
      <c r="W405" s="209" t="s">
        <v>7</v>
      </c>
      <c r="X405" s="209" t="s">
        <v>7</v>
      </c>
      <c r="Y405" s="209"/>
      <c r="Z405" s="209"/>
      <c r="AA405" s="209" t="s">
        <v>127</v>
      </c>
      <c r="AB405" s="209" t="s">
        <v>365</v>
      </c>
      <c r="AC405" s="209">
        <v>2200</v>
      </c>
      <c r="AD405" s="209" t="s">
        <v>236</v>
      </c>
      <c r="AE405" s="209">
        <v>1</v>
      </c>
      <c r="AF405" s="209"/>
    </row>
    <row r="406" spans="1:32" x14ac:dyDescent="0.3">
      <c r="A406" s="209" t="s">
        <v>355</v>
      </c>
      <c r="B406" s="209" t="s">
        <v>282</v>
      </c>
      <c r="C406" s="209" t="s">
        <v>195</v>
      </c>
      <c r="D406" s="209" t="s">
        <v>314</v>
      </c>
      <c r="E406" s="209" t="s">
        <v>1915</v>
      </c>
      <c r="F406" s="15">
        <v>46239.716504629629</v>
      </c>
      <c r="G406" s="209" t="s">
        <v>420</v>
      </c>
      <c r="H406" s="209">
        <v>1246</v>
      </c>
      <c r="I406" s="209" t="s">
        <v>1916</v>
      </c>
      <c r="J406" s="15">
        <v>46240.376805555556</v>
      </c>
      <c r="K406" s="15">
        <v>46246.703472222223</v>
      </c>
      <c r="L406" s="15"/>
      <c r="M406" s="209">
        <v>1246</v>
      </c>
      <c r="N406" s="209"/>
      <c r="O406" s="209" t="s">
        <v>204</v>
      </c>
      <c r="P406" s="209" t="s">
        <v>630</v>
      </c>
      <c r="Q406" s="209"/>
      <c r="R406" s="209"/>
      <c r="S406" s="209" t="s">
        <v>365</v>
      </c>
      <c r="T406" s="209" t="s">
        <v>382</v>
      </c>
      <c r="U406" s="209" t="s">
        <v>242</v>
      </c>
      <c r="V406" s="209" t="s">
        <v>7</v>
      </c>
      <c r="W406" s="209" t="s">
        <v>7</v>
      </c>
      <c r="X406" s="209" t="s">
        <v>7</v>
      </c>
      <c r="Y406" s="209"/>
      <c r="Z406" s="209">
        <v>1</v>
      </c>
      <c r="AA406" s="209" t="s">
        <v>122</v>
      </c>
      <c r="AB406" s="209" t="s">
        <v>365</v>
      </c>
      <c r="AC406" s="209">
        <v>2200</v>
      </c>
      <c r="AD406" s="209" t="s">
        <v>235</v>
      </c>
      <c r="AE406" s="209">
        <v>1246</v>
      </c>
      <c r="AF406" s="209"/>
    </row>
    <row r="407" spans="1:32" x14ac:dyDescent="0.3">
      <c r="A407" s="209" t="s">
        <v>355</v>
      </c>
      <c r="B407" s="209" t="s">
        <v>63</v>
      </c>
      <c r="C407" s="209" t="s">
        <v>95</v>
      </c>
      <c r="D407" s="209" t="s">
        <v>314</v>
      </c>
      <c r="E407" s="209" t="s">
        <v>483</v>
      </c>
      <c r="F407" s="15">
        <v>46217.60359953704</v>
      </c>
      <c r="G407" s="209" t="s">
        <v>474</v>
      </c>
      <c r="H407" s="209">
        <v>13</v>
      </c>
      <c r="I407" s="209" t="s">
        <v>1244</v>
      </c>
      <c r="J407" s="15">
        <v>46237.518055555556</v>
      </c>
      <c r="K407" s="15">
        <v>46239.647916666669</v>
      </c>
      <c r="L407" s="15"/>
      <c r="M407" s="209">
        <v>13</v>
      </c>
      <c r="N407" s="209"/>
      <c r="O407" s="209" t="s">
        <v>204</v>
      </c>
      <c r="P407" s="209" t="s">
        <v>631</v>
      </c>
      <c r="Q407" s="209"/>
      <c r="R407" s="209"/>
      <c r="S407" s="209" t="s">
        <v>367</v>
      </c>
      <c r="T407" s="209" t="s">
        <v>382</v>
      </c>
      <c r="U407" s="209" t="s">
        <v>242</v>
      </c>
      <c r="V407" s="209" t="s">
        <v>7</v>
      </c>
      <c r="W407" s="209" t="s">
        <v>7</v>
      </c>
      <c r="X407" s="209" t="s">
        <v>7</v>
      </c>
      <c r="Y407" s="209"/>
      <c r="Z407" s="209"/>
      <c r="AA407" s="209" t="s">
        <v>96</v>
      </c>
      <c r="AB407" s="209" t="s">
        <v>367</v>
      </c>
      <c r="AC407" s="209">
        <v>101</v>
      </c>
      <c r="AD407" s="209" t="s">
        <v>228</v>
      </c>
      <c r="AE407" s="209">
        <v>13</v>
      </c>
      <c r="AF407" s="209"/>
    </row>
    <row r="408" spans="1:32" x14ac:dyDescent="0.3">
      <c r="A408" s="209" t="s">
        <v>357</v>
      </c>
      <c r="B408" s="209" t="s">
        <v>57</v>
      </c>
      <c r="C408" s="209" t="s">
        <v>117</v>
      </c>
      <c r="D408" s="209" t="s">
        <v>314</v>
      </c>
      <c r="E408" s="209" t="s">
        <v>1262</v>
      </c>
      <c r="F408" s="15">
        <v>46241.564421296294</v>
      </c>
      <c r="G408" s="209" t="s">
        <v>474</v>
      </c>
      <c r="H408" s="209">
        <v>2</v>
      </c>
      <c r="I408" s="209" t="s">
        <v>1265</v>
      </c>
      <c r="J408" s="15">
        <v>46245.47152777778</v>
      </c>
      <c r="K408" s="15">
        <v>46253.505555555559</v>
      </c>
      <c r="L408" s="15"/>
      <c r="M408" s="209">
        <v>2</v>
      </c>
      <c r="N408" s="209"/>
      <c r="O408" s="209" t="s">
        <v>627</v>
      </c>
      <c r="P408" s="209"/>
      <c r="Q408" s="209"/>
      <c r="R408" s="209"/>
      <c r="S408" s="209" t="s">
        <v>377</v>
      </c>
      <c r="T408" s="209" t="s">
        <v>391</v>
      </c>
      <c r="U408" s="209" t="s">
        <v>296</v>
      </c>
      <c r="V408" s="209" t="s">
        <v>7</v>
      </c>
      <c r="W408" s="209" t="s">
        <v>7</v>
      </c>
      <c r="X408" s="209" t="s">
        <v>7</v>
      </c>
      <c r="Y408" s="209"/>
      <c r="Z408" s="209"/>
      <c r="AA408" s="209" t="s">
        <v>127</v>
      </c>
      <c r="AB408" s="209" t="s">
        <v>411</v>
      </c>
      <c r="AC408" s="209">
        <v>2940</v>
      </c>
      <c r="AD408" s="209" t="s">
        <v>236</v>
      </c>
      <c r="AE408" s="209">
        <v>1</v>
      </c>
      <c r="AF408" s="209"/>
    </row>
    <row r="409" spans="1:32" x14ac:dyDescent="0.3">
      <c r="A409" s="209" t="s">
        <v>357</v>
      </c>
      <c r="B409" s="209" t="s">
        <v>63</v>
      </c>
      <c r="C409" s="209" t="s">
        <v>95</v>
      </c>
      <c r="D409" s="209" t="s">
        <v>314</v>
      </c>
      <c r="E409" s="209" t="s">
        <v>917</v>
      </c>
      <c r="F409" s="15">
        <v>46253.349317129629</v>
      </c>
      <c r="G409" s="209" t="s">
        <v>419</v>
      </c>
      <c r="H409" s="209">
        <v>1</v>
      </c>
      <c r="I409" s="209" t="s">
        <v>918</v>
      </c>
      <c r="J409" s="15">
        <v>46254.589212962965</v>
      </c>
      <c r="K409" s="15">
        <v>46254.65625</v>
      </c>
      <c r="L409" s="15"/>
      <c r="M409" s="209">
        <v>1</v>
      </c>
      <c r="N409" s="209"/>
      <c r="O409" s="209" t="s">
        <v>204</v>
      </c>
      <c r="P409" s="209" t="s">
        <v>631</v>
      </c>
      <c r="Q409" s="209"/>
      <c r="R409" s="209"/>
      <c r="S409" s="209" t="s">
        <v>375</v>
      </c>
      <c r="T409" s="209" t="s">
        <v>361</v>
      </c>
      <c r="U409" s="209" t="s">
        <v>265</v>
      </c>
      <c r="V409" s="209" t="s">
        <v>7</v>
      </c>
      <c r="W409" s="209" t="s">
        <v>7</v>
      </c>
      <c r="X409" s="209" t="s">
        <v>7</v>
      </c>
      <c r="Y409" s="209"/>
      <c r="Z409" s="209"/>
      <c r="AA409" s="209" t="s">
        <v>96</v>
      </c>
      <c r="AB409" s="209" t="s">
        <v>410</v>
      </c>
      <c r="AC409" s="209">
        <v>2011</v>
      </c>
      <c r="AD409" s="209" t="s">
        <v>228</v>
      </c>
      <c r="AE409" s="209">
        <v>1</v>
      </c>
      <c r="AF409" s="209">
        <v>8.6</v>
      </c>
    </row>
    <row r="410" spans="1:32" x14ac:dyDescent="0.3">
      <c r="A410" s="209" t="s">
        <v>357</v>
      </c>
      <c r="B410" s="209" t="s">
        <v>282</v>
      </c>
      <c r="C410" s="209" t="s">
        <v>195</v>
      </c>
      <c r="D410" s="209" t="s">
        <v>314</v>
      </c>
      <c r="E410" s="209" t="s">
        <v>915</v>
      </c>
      <c r="F410" s="15">
        <v>46253.579560185186</v>
      </c>
      <c r="G410" s="209" t="s">
        <v>419</v>
      </c>
      <c r="H410" s="209">
        <v>8</v>
      </c>
      <c r="I410" s="209" t="s">
        <v>916</v>
      </c>
      <c r="J410" s="15">
        <v>46258.391006944446</v>
      </c>
      <c r="K410" s="15">
        <v>46259.304861111108</v>
      </c>
      <c r="L410" s="15"/>
      <c r="M410" s="209">
        <v>8</v>
      </c>
      <c r="N410" s="209"/>
      <c r="O410" s="209" t="s">
        <v>204</v>
      </c>
      <c r="P410" s="209" t="s">
        <v>631</v>
      </c>
      <c r="Q410" s="209"/>
      <c r="R410" s="209"/>
      <c r="S410" s="209" t="s">
        <v>375</v>
      </c>
      <c r="T410" s="209" t="s">
        <v>361</v>
      </c>
      <c r="U410" s="209" t="s">
        <v>265</v>
      </c>
      <c r="V410" s="209" t="s">
        <v>7</v>
      </c>
      <c r="W410" s="209" t="s">
        <v>7</v>
      </c>
      <c r="X410" s="209" t="s">
        <v>7</v>
      </c>
      <c r="Y410" s="209"/>
      <c r="Z410" s="209">
        <v>1</v>
      </c>
      <c r="AA410" s="209" t="s">
        <v>122</v>
      </c>
      <c r="AB410" s="209" t="s">
        <v>410</v>
      </c>
      <c r="AC410" s="209">
        <v>2011</v>
      </c>
      <c r="AD410" s="209" t="s">
        <v>235</v>
      </c>
      <c r="AE410" s="209">
        <v>8</v>
      </c>
      <c r="AF410" s="209">
        <v>1</v>
      </c>
    </row>
    <row r="411" spans="1:32" x14ac:dyDescent="0.3">
      <c r="A411" s="209" t="s">
        <v>357</v>
      </c>
      <c r="B411" s="209" t="s">
        <v>57</v>
      </c>
      <c r="C411" s="209" t="s">
        <v>117</v>
      </c>
      <c r="D411" s="209" t="s">
        <v>314</v>
      </c>
      <c r="E411" s="209" t="s">
        <v>915</v>
      </c>
      <c r="F411" s="15">
        <v>46253.579560185186</v>
      </c>
      <c r="G411" s="209" t="s">
        <v>419</v>
      </c>
      <c r="H411" s="209">
        <v>1</v>
      </c>
      <c r="I411" s="209" t="s">
        <v>916</v>
      </c>
      <c r="J411" s="15">
        <v>46258.391006944446</v>
      </c>
      <c r="K411" s="15">
        <v>46259.304861111108</v>
      </c>
      <c r="L411" s="15"/>
      <c r="M411" s="209">
        <v>1</v>
      </c>
      <c r="N411" s="209"/>
      <c r="O411" s="209" t="s">
        <v>204</v>
      </c>
      <c r="P411" s="209" t="s">
        <v>631</v>
      </c>
      <c r="Q411" s="209"/>
      <c r="R411" s="209"/>
      <c r="S411" s="209" t="s">
        <v>375</v>
      </c>
      <c r="T411" s="209" t="s">
        <v>361</v>
      </c>
      <c r="U411" s="209" t="s">
        <v>265</v>
      </c>
      <c r="V411" s="209" t="s">
        <v>7</v>
      </c>
      <c r="W411" s="209" t="s">
        <v>7</v>
      </c>
      <c r="X411" s="209" t="s">
        <v>7</v>
      </c>
      <c r="Y411" s="209"/>
      <c r="Z411" s="209"/>
      <c r="AA411" s="209" t="s">
        <v>127</v>
      </c>
      <c r="AB411" s="209" t="s">
        <v>410</v>
      </c>
      <c r="AC411" s="209">
        <v>2011</v>
      </c>
      <c r="AD411" s="209" t="s">
        <v>236</v>
      </c>
      <c r="AE411" s="209">
        <v>1</v>
      </c>
      <c r="AF411" s="209"/>
    </row>
    <row r="412" spans="1:32" x14ac:dyDescent="0.3">
      <c r="A412" s="209" t="s">
        <v>357</v>
      </c>
      <c r="B412" s="209" t="s">
        <v>63</v>
      </c>
      <c r="C412" s="209" t="s">
        <v>95</v>
      </c>
      <c r="D412" s="209" t="s">
        <v>314</v>
      </c>
      <c r="E412" s="209" t="s">
        <v>915</v>
      </c>
      <c r="F412" s="15">
        <v>46253.579560185186</v>
      </c>
      <c r="G412" s="209" t="s">
        <v>419</v>
      </c>
      <c r="H412" s="209">
        <v>1</v>
      </c>
      <c r="I412" s="209" t="s">
        <v>916</v>
      </c>
      <c r="J412" s="15">
        <v>46258.391006944446</v>
      </c>
      <c r="K412" s="15">
        <v>46259.304861111108</v>
      </c>
      <c r="L412" s="15"/>
      <c r="M412" s="209">
        <v>1</v>
      </c>
      <c r="N412" s="209"/>
      <c r="O412" s="209" t="s">
        <v>204</v>
      </c>
      <c r="P412" s="209" t="s">
        <v>631</v>
      </c>
      <c r="Q412" s="209"/>
      <c r="R412" s="209"/>
      <c r="S412" s="209" t="s">
        <v>375</v>
      </c>
      <c r="T412" s="209" t="s">
        <v>361</v>
      </c>
      <c r="U412" s="209" t="s">
        <v>265</v>
      </c>
      <c r="V412" s="209" t="s">
        <v>7</v>
      </c>
      <c r="W412" s="209" t="s">
        <v>7</v>
      </c>
      <c r="X412" s="209" t="s">
        <v>7</v>
      </c>
      <c r="Y412" s="209"/>
      <c r="Z412" s="209"/>
      <c r="AA412" s="209" t="s">
        <v>96</v>
      </c>
      <c r="AB412" s="209" t="s">
        <v>410</v>
      </c>
      <c r="AC412" s="209">
        <v>2011</v>
      </c>
      <c r="AD412" s="209" t="s">
        <v>228</v>
      </c>
      <c r="AE412" s="209">
        <v>1</v>
      </c>
      <c r="AF412" s="209"/>
    </row>
    <row r="413" spans="1:32" x14ac:dyDescent="0.3">
      <c r="A413" s="209" t="s">
        <v>357</v>
      </c>
      <c r="B413" s="209" t="s">
        <v>282</v>
      </c>
      <c r="C413" s="209" t="s">
        <v>195</v>
      </c>
      <c r="D413" s="209" t="s">
        <v>314</v>
      </c>
      <c r="E413" s="209" t="s">
        <v>912</v>
      </c>
      <c r="F413" s="15">
        <v>46247.459618055553</v>
      </c>
      <c r="G413" s="209" t="s">
        <v>913</v>
      </c>
      <c r="H413" s="209">
        <v>1</v>
      </c>
      <c r="I413" s="209" t="s">
        <v>914</v>
      </c>
      <c r="J413" s="15">
        <v>46247.561030092591</v>
      </c>
      <c r="K413" s="15">
        <v>46254.421527777777</v>
      </c>
      <c r="L413" s="15"/>
      <c r="M413" s="209">
        <v>1</v>
      </c>
      <c r="N413" s="209"/>
      <c r="O413" s="209" t="s">
        <v>204</v>
      </c>
      <c r="P413" s="209" t="s">
        <v>630</v>
      </c>
      <c r="Q413" s="209"/>
      <c r="R413" s="209"/>
      <c r="S413" s="209" t="s">
        <v>375</v>
      </c>
      <c r="T413" s="209" t="s">
        <v>361</v>
      </c>
      <c r="U413" s="209" t="s">
        <v>265</v>
      </c>
      <c r="V413" s="209" t="s">
        <v>7</v>
      </c>
      <c r="W413" s="209" t="s">
        <v>7</v>
      </c>
      <c r="X413" s="209" t="s">
        <v>7</v>
      </c>
      <c r="Y413" s="209"/>
      <c r="Z413" s="209">
        <v>1</v>
      </c>
      <c r="AA413" s="209" t="s">
        <v>122</v>
      </c>
      <c r="AB413" s="209" t="s">
        <v>410</v>
      </c>
      <c r="AC413" s="209">
        <v>2011</v>
      </c>
      <c r="AD413" s="209" t="s">
        <v>235</v>
      </c>
      <c r="AE413" s="209">
        <v>1</v>
      </c>
      <c r="AF413" s="209"/>
    </row>
    <row r="414" spans="1:32" x14ac:dyDescent="0.3">
      <c r="A414" s="209" t="s">
        <v>357</v>
      </c>
      <c r="B414" s="209" t="s">
        <v>57</v>
      </c>
      <c r="C414" s="209" t="s">
        <v>117</v>
      </c>
      <c r="D414" s="209" t="s">
        <v>314</v>
      </c>
      <c r="E414" s="209" t="s">
        <v>925</v>
      </c>
      <c r="F414" s="15">
        <v>46251.30840277778</v>
      </c>
      <c r="G414" s="209" t="s">
        <v>429</v>
      </c>
      <c r="H414" s="209">
        <v>8</v>
      </c>
      <c r="I414" s="209" t="s">
        <v>926</v>
      </c>
      <c r="J414" s="15">
        <v>46251.581250000003</v>
      </c>
      <c r="K414" s="15">
        <v>46252.500694444447</v>
      </c>
      <c r="L414" s="15"/>
      <c r="M414" s="209">
        <v>8</v>
      </c>
      <c r="N414" s="209"/>
      <c r="O414" s="209" t="s">
        <v>204</v>
      </c>
      <c r="P414" s="209" t="s">
        <v>631</v>
      </c>
      <c r="Q414" s="209"/>
      <c r="R414" s="209"/>
      <c r="S414" s="209" t="s">
        <v>375</v>
      </c>
      <c r="T414" s="209" t="s">
        <v>361</v>
      </c>
      <c r="U414" s="209" t="s">
        <v>265</v>
      </c>
      <c r="V414" s="209" t="s">
        <v>7</v>
      </c>
      <c r="W414" s="209" t="s">
        <v>7</v>
      </c>
      <c r="X414" s="209" t="s">
        <v>7</v>
      </c>
      <c r="Y414" s="209"/>
      <c r="Z414" s="209"/>
      <c r="AA414" s="209" t="s">
        <v>127</v>
      </c>
      <c r="AB414" s="209" t="s">
        <v>410</v>
      </c>
      <c r="AC414" s="209">
        <v>2011</v>
      </c>
      <c r="AD414" s="209" t="s">
        <v>236</v>
      </c>
      <c r="AE414" s="209">
        <v>1</v>
      </c>
      <c r="AF414" s="209">
        <v>158.51</v>
      </c>
    </row>
    <row r="415" spans="1:32" x14ac:dyDescent="0.3">
      <c r="A415" s="209" t="s">
        <v>357</v>
      </c>
      <c r="B415" s="209" t="s">
        <v>63</v>
      </c>
      <c r="C415" s="209" t="s">
        <v>95</v>
      </c>
      <c r="D415" s="209" t="s">
        <v>314</v>
      </c>
      <c r="E415" s="209" t="s">
        <v>925</v>
      </c>
      <c r="F415" s="15">
        <v>46251.30840277778</v>
      </c>
      <c r="G415" s="209" t="s">
        <v>429</v>
      </c>
      <c r="H415" s="209">
        <v>8</v>
      </c>
      <c r="I415" s="209" t="s">
        <v>926</v>
      </c>
      <c r="J415" s="15">
        <v>46251.581250000003</v>
      </c>
      <c r="K415" s="15">
        <v>46252.500694444447</v>
      </c>
      <c r="L415" s="15"/>
      <c r="M415" s="209">
        <v>8</v>
      </c>
      <c r="N415" s="209"/>
      <c r="O415" s="209" t="s">
        <v>204</v>
      </c>
      <c r="P415" s="209" t="s">
        <v>631</v>
      </c>
      <c r="Q415" s="209"/>
      <c r="R415" s="209"/>
      <c r="S415" s="209" t="s">
        <v>375</v>
      </c>
      <c r="T415" s="209" t="s">
        <v>361</v>
      </c>
      <c r="U415" s="209" t="s">
        <v>265</v>
      </c>
      <c r="V415" s="209" t="s">
        <v>7</v>
      </c>
      <c r="W415" s="209" t="s">
        <v>7</v>
      </c>
      <c r="X415" s="209" t="s">
        <v>7</v>
      </c>
      <c r="Y415" s="209"/>
      <c r="Z415" s="209"/>
      <c r="AA415" s="209" t="s">
        <v>96</v>
      </c>
      <c r="AB415" s="209" t="s">
        <v>410</v>
      </c>
      <c r="AC415" s="209">
        <v>2011</v>
      </c>
      <c r="AD415" s="209" t="s">
        <v>228</v>
      </c>
      <c r="AE415" s="209">
        <v>8</v>
      </c>
      <c r="AF415" s="209"/>
    </row>
    <row r="416" spans="1:32" x14ac:dyDescent="0.3">
      <c r="A416" s="209" t="s">
        <v>357</v>
      </c>
      <c r="B416" s="209" t="s">
        <v>282</v>
      </c>
      <c r="C416" s="209" t="s">
        <v>195</v>
      </c>
      <c r="D416" s="209" t="s">
        <v>314</v>
      </c>
      <c r="E416" s="209" t="s">
        <v>923</v>
      </c>
      <c r="F416" s="15">
        <v>46251.36582175926</v>
      </c>
      <c r="G416" s="209" t="s">
        <v>429</v>
      </c>
      <c r="H416" s="209">
        <v>908</v>
      </c>
      <c r="I416" s="209" t="s">
        <v>924</v>
      </c>
      <c r="J416" s="15">
        <v>46251.588622685187</v>
      </c>
      <c r="K416" s="15">
        <v>46252.654166666667</v>
      </c>
      <c r="L416" s="15"/>
      <c r="M416" s="209">
        <v>908</v>
      </c>
      <c r="N416" s="209"/>
      <c r="O416" s="209" t="s">
        <v>204</v>
      </c>
      <c r="P416" s="209" t="s">
        <v>631</v>
      </c>
      <c r="Q416" s="209"/>
      <c r="R416" s="209"/>
      <c r="S416" s="209" t="s">
        <v>375</v>
      </c>
      <c r="T416" s="209" t="s">
        <v>361</v>
      </c>
      <c r="U416" s="209" t="s">
        <v>265</v>
      </c>
      <c r="V416" s="209" t="s">
        <v>7</v>
      </c>
      <c r="W416" s="209" t="s">
        <v>7</v>
      </c>
      <c r="X416" s="209" t="s">
        <v>7</v>
      </c>
      <c r="Y416" s="209"/>
      <c r="Z416" s="209">
        <v>1</v>
      </c>
      <c r="AA416" s="209" t="s">
        <v>122</v>
      </c>
      <c r="AB416" s="209" t="s">
        <v>410</v>
      </c>
      <c r="AC416" s="209">
        <v>2011</v>
      </c>
      <c r="AD416" s="209" t="s">
        <v>235</v>
      </c>
      <c r="AE416" s="209">
        <v>908</v>
      </c>
      <c r="AF416" s="209"/>
    </row>
    <row r="417" spans="1:32" x14ac:dyDescent="0.3">
      <c r="A417" s="209" t="s">
        <v>357</v>
      </c>
      <c r="B417" s="209" t="s">
        <v>57</v>
      </c>
      <c r="C417" s="209" t="s">
        <v>117</v>
      </c>
      <c r="D417" s="209" t="s">
        <v>314</v>
      </c>
      <c r="E417" s="209" t="s">
        <v>923</v>
      </c>
      <c r="F417" s="15">
        <v>46251.36582175926</v>
      </c>
      <c r="G417" s="209" t="s">
        <v>429</v>
      </c>
      <c r="H417" s="209">
        <v>11</v>
      </c>
      <c r="I417" s="209" t="s">
        <v>924</v>
      </c>
      <c r="J417" s="15">
        <v>46251.588622685187</v>
      </c>
      <c r="K417" s="15">
        <v>46252.654166666667</v>
      </c>
      <c r="L417" s="15"/>
      <c r="M417" s="209">
        <v>11</v>
      </c>
      <c r="N417" s="209"/>
      <c r="O417" s="209" t="s">
        <v>204</v>
      </c>
      <c r="P417" s="209" t="s">
        <v>631</v>
      </c>
      <c r="Q417" s="209"/>
      <c r="R417" s="209"/>
      <c r="S417" s="209" t="s">
        <v>375</v>
      </c>
      <c r="T417" s="209" t="s">
        <v>361</v>
      </c>
      <c r="U417" s="209" t="s">
        <v>265</v>
      </c>
      <c r="V417" s="209" t="s">
        <v>7</v>
      </c>
      <c r="W417" s="209" t="s">
        <v>7</v>
      </c>
      <c r="X417" s="209" t="s">
        <v>7</v>
      </c>
      <c r="Y417" s="209"/>
      <c r="Z417" s="209"/>
      <c r="AA417" s="209" t="s">
        <v>127</v>
      </c>
      <c r="AB417" s="209" t="s">
        <v>410</v>
      </c>
      <c r="AC417" s="209">
        <v>2011</v>
      </c>
      <c r="AD417" s="209" t="s">
        <v>236</v>
      </c>
      <c r="AE417" s="209">
        <v>1.1000000000000001</v>
      </c>
      <c r="AF417" s="209"/>
    </row>
    <row r="418" spans="1:32" x14ac:dyDescent="0.3">
      <c r="A418" s="209" t="s">
        <v>357</v>
      </c>
      <c r="B418" s="209" t="s">
        <v>63</v>
      </c>
      <c r="C418" s="209" t="s">
        <v>95</v>
      </c>
      <c r="D418" s="209" t="s">
        <v>314</v>
      </c>
      <c r="E418" s="209" t="s">
        <v>923</v>
      </c>
      <c r="F418" s="15">
        <v>46251.36582175926</v>
      </c>
      <c r="G418" s="209" t="s">
        <v>429</v>
      </c>
      <c r="H418" s="209">
        <v>11</v>
      </c>
      <c r="I418" s="209" t="s">
        <v>924</v>
      </c>
      <c r="J418" s="15">
        <v>46251.588622685187</v>
      </c>
      <c r="K418" s="15">
        <v>46252.654166666667</v>
      </c>
      <c r="L418" s="15"/>
      <c r="M418" s="209">
        <v>11</v>
      </c>
      <c r="N418" s="209"/>
      <c r="O418" s="209" t="s">
        <v>204</v>
      </c>
      <c r="P418" s="209" t="s">
        <v>631</v>
      </c>
      <c r="Q418" s="209"/>
      <c r="R418" s="209"/>
      <c r="S418" s="209" t="s">
        <v>375</v>
      </c>
      <c r="T418" s="209" t="s">
        <v>361</v>
      </c>
      <c r="U418" s="209" t="s">
        <v>265</v>
      </c>
      <c r="V418" s="209" t="s">
        <v>7</v>
      </c>
      <c r="W418" s="209" t="s">
        <v>7</v>
      </c>
      <c r="X418" s="209" t="s">
        <v>7</v>
      </c>
      <c r="Y418" s="209"/>
      <c r="Z418" s="209"/>
      <c r="AA418" s="209" t="s">
        <v>96</v>
      </c>
      <c r="AB418" s="209" t="s">
        <v>410</v>
      </c>
      <c r="AC418" s="209">
        <v>2011</v>
      </c>
      <c r="AD418" s="209" t="s">
        <v>228</v>
      </c>
      <c r="AE418" s="209">
        <v>11</v>
      </c>
      <c r="AF418" s="209"/>
    </row>
    <row r="419" spans="1:32" x14ac:dyDescent="0.3">
      <c r="A419" s="209" t="s">
        <v>357</v>
      </c>
      <c r="B419" s="209" t="s">
        <v>282</v>
      </c>
      <c r="C419" s="209" t="s">
        <v>195</v>
      </c>
      <c r="D419" s="209" t="s">
        <v>314</v>
      </c>
      <c r="E419" s="209" t="s">
        <v>919</v>
      </c>
      <c r="F419" s="15">
        <v>46253.33861111111</v>
      </c>
      <c r="G419" s="209" t="s">
        <v>429</v>
      </c>
      <c r="H419" s="209">
        <v>77</v>
      </c>
      <c r="I419" s="209" t="s">
        <v>920</v>
      </c>
      <c r="J419" s="15">
        <v>46254.578773148147</v>
      </c>
      <c r="K419" s="15">
        <v>46254.634722222225</v>
      </c>
      <c r="L419" s="15"/>
      <c r="M419" s="209">
        <v>77</v>
      </c>
      <c r="N419" s="209"/>
      <c r="O419" s="209" t="s">
        <v>204</v>
      </c>
      <c r="P419" s="209" t="s">
        <v>631</v>
      </c>
      <c r="Q419" s="209"/>
      <c r="R419" s="209"/>
      <c r="S419" s="209" t="s">
        <v>375</v>
      </c>
      <c r="T419" s="209" t="s">
        <v>361</v>
      </c>
      <c r="U419" s="209" t="s">
        <v>265</v>
      </c>
      <c r="V419" s="209" t="s">
        <v>7</v>
      </c>
      <c r="W419" s="209" t="s">
        <v>7</v>
      </c>
      <c r="X419" s="209" t="s">
        <v>7</v>
      </c>
      <c r="Y419" s="209"/>
      <c r="Z419" s="209">
        <v>1</v>
      </c>
      <c r="AA419" s="209" t="s">
        <v>122</v>
      </c>
      <c r="AB419" s="209" t="s">
        <v>410</v>
      </c>
      <c r="AC419" s="209">
        <v>2011</v>
      </c>
      <c r="AD419" s="209" t="s">
        <v>235</v>
      </c>
      <c r="AE419" s="209">
        <v>77</v>
      </c>
      <c r="AF419" s="209"/>
    </row>
    <row r="420" spans="1:32" x14ac:dyDescent="0.3">
      <c r="A420" s="209" t="s">
        <v>357</v>
      </c>
      <c r="B420" s="209" t="s">
        <v>57</v>
      </c>
      <c r="C420" s="209" t="s">
        <v>117</v>
      </c>
      <c r="D420" s="209" t="s">
        <v>314</v>
      </c>
      <c r="E420" s="209" t="s">
        <v>919</v>
      </c>
      <c r="F420" s="15">
        <v>46253.33861111111</v>
      </c>
      <c r="G420" s="209" t="s">
        <v>429</v>
      </c>
      <c r="H420" s="209">
        <v>2</v>
      </c>
      <c r="I420" s="209" t="s">
        <v>920</v>
      </c>
      <c r="J420" s="15">
        <v>46254.578773148147</v>
      </c>
      <c r="K420" s="15">
        <v>46254.634722222225</v>
      </c>
      <c r="L420" s="15"/>
      <c r="M420" s="209">
        <v>2</v>
      </c>
      <c r="N420" s="209"/>
      <c r="O420" s="209" t="s">
        <v>204</v>
      </c>
      <c r="P420" s="209" t="s">
        <v>631</v>
      </c>
      <c r="Q420" s="209"/>
      <c r="R420" s="209"/>
      <c r="S420" s="209" t="s">
        <v>375</v>
      </c>
      <c r="T420" s="209" t="s">
        <v>361</v>
      </c>
      <c r="U420" s="209" t="s">
        <v>265</v>
      </c>
      <c r="V420" s="209" t="s">
        <v>7</v>
      </c>
      <c r="W420" s="209" t="s">
        <v>7</v>
      </c>
      <c r="X420" s="209" t="s">
        <v>7</v>
      </c>
      <c r="Y420" s="209"/>
      <c r="Z420" s="209"/>
      <c r="AA420" s="209" t="s">
        <v>127</v>
      </c>
      <c r="AB420" s="209" t="s">
        <v>410</v>
      </c>
      <c r="AC420" s="209">
        <v>2011</v>
      </c>
      <c r="AD420" s="209" t="s">
        <v>236</v>
      </c>
      <c r="AE420" s="209">
        <v>1</v>
      </c>
      <c r="AF420" s="209"/>
    </row>
    <row r="421" spans="1:32" x14ac:dyDescent="0.3">
      <c r="A421" s="209" t="s">
        <v>357</v>
      </c>
      <c r="B421" s="209" t="s">
        <v>282</v>
      </c>
      <c r="C421" s="209" t="s">
        <v>195</v>
      </c>
      <c r="D421" s="209" t="s">
        <v>314</v>
      </c>
      <c r="E421" s="209" t="s">
        <v>917</v>
      </c>
      <c r="F421" s="15">
        <v>46253.349317129629</v>
      </c>
      <c r="G421" s="209" t="s">
        <v>419</v>
      </c>
      <c r="H421" s="209">
        <v>1</v>
      </c>
      <c r="I421" s="209" t="s">
        <v>918</v>
      </c>
      <c r="J421" s="15">
        <v>46254.589212962965</v>
      </c>
      <c r="K421" s="15">
        <v>46254.65625</v>
      </c>
      <c r="L421" s="15"/>
      <c r="M421" s="209">
        <v>1</v>
      </c>
      <c r="N421" s="209"/>
      <c r="O421" s="209" t="s">
        <v>204</v>
      </c>
      <c r="P421" s="209" t="s">
        <v>631</v>
      </c>
      <c r="Q421" s="209"/>
      <c r="R421" s="209"/>
      <c r="S421" s="209" t="s">
        <v>375</v>
      </c>
      <c r="T421" s="209" t="s">
        <v>361</v>
      </c>
      <c r="U421" s="209" t="s">
        <v>265</v>
      </c>
      <c r="V421" s="209" t="s">
        <v>7</v>
      </c>
      <c r="W421" s="209" t="s">
        <v>7</v>
      </c>
      <c r="X421" s="209" t="s">
        <v>7</v>
      </c>
      <c r="Y421" s="209"/>
      <c r="Z421" s="209">
        <v>1</v>
      </c>
      <c r="AA421" s="209" t="s">
        <v>122</v>
      </c>
      <c r="AB421" s="209" t="s">
        <v>410</v>
      </c>
      <c r="AC421" s="209">
        <v>2011</v>
      </c>
      <c r="AD421" s="209" t="s">
        <v>235</v>
      </c>
      <c r="AE421" s="209">
        <v>1</v>
      </c>
      <c r="AF421" s="209"/>
    </row>
    <row r="422" spans="1:32" x14ac:dyDescent="0.3">
      <c r="A422" s="209" t="s">
        <v>357</v>
      </c>
      <c r="B422" s="209" t="s">
        <v>57</v>
      </c>
      <c r="C422" s="209" t="s">
        <v>117</v>
      </c>
      <c r="D422" s="209" t="s">
        <v>314</v>
      </c>
      <c r="E422" s="209" t="s">
        <v>917</v>
      </c>
      <c r="F422" s="15">
        <v>46253.349317129629</v>
      </c>
      <c r="G422" s="209" t="s">
        <v>419</v>
      </c>
      <c r="H422" s="209">
        <v>1</v>
      </c>
      <c r="I422" s="209" t="s">
        <v>918</v>
      </c>
      <c r="J422" s="15">
        <v>46254.589212962965</v>
      </c>
      <c r="K422" s="15">
        <v>46254.65625</v>
      </c>
      <c r="L422" s="15"/>
      <c r="M422" s="209">
        <v>1</v>
      </c>
      <c r="N422" s="209"/>
      <c r="O422" s="209" t="s">
        <v>204</v>
      </c>
      <c r="P422" s="209" t="s">
        <v>631</v>
      </c>
      <c r="Q422" s="209"/>
      <c r="R422" s="209"/>
      <c r="S422" s="209" t="s">
        <v>375</v>
      </c>
      <c r="T422" s="209" t="s">
        <v>361</v>
      </c>
      <c r="U422" s="209" t="s">
        <v>265</v>
      </c>
      <c r="V422" s="209" t="s">
        <v>7</v>
      </c>
      <c r="W422" s="209" t="s">
        <v>7</v>
      </c>
      <c r="X422" s="209" t="s">
        <v>7</v>
      </c>
      <c r="Y422" s="209"/>
      <c r="Z422" s="209"/>
      <c r="AA422" s="209" t="s">
        <v>127</v>
      </c>
      <c r="AB422" s="209" t="s">
        <v>410</v>
      </c>
      <c r="AC422" s="209">
        <v>2011</v>
      </c>
      <c r="AD422" s="209" t="s">
        <v>236</v>
      </c>
      <c r="AE422" s="209">
        <v>1</v>
      </c>
      <c r="AF422" s="209"/>
    </row>
    <row r="423" spans="1:32" x14ac:dyDescent="0.3">
      <c r="A423" s="209" t="s">
        <v>357</v>
      </c>
      <c r="B423" s="209" t="s">
        <v>282</v>
      </c>
      <c r="C423" s="209" t="s">
        <v>195</v>
      </c>
      <c r="D423" s="209" t="s">
        <v>314</v>
      </c>
      <c r="E423" s="209" t="s">
        <v>925</v>
      </c>
      <c r="F423" s="15">
        <v>46251.30840277778</v>
      </c>
      <c r="G423" s="209" t="s">
        <v>429</v>
      </c>
      <c r="H423" s="209">
        <v>656</v>
      </c>
      <c r="I423" s="209" t="s">
        <v>926</v>
      </c>
      <c r="J423" s="15">
        <v>46251.581250000003</v>
      </c>
      <c r="K423" s="15">
        <v>46252.500694444447</v>
      </c>
      <c r="L423" s="15"/>
      <c r="M423" s="209">
        <v>656</v>
      </c>
      <c r="N423" s="209"/>
      <c r="O423" s="209" t="s">
        <v>204</v>
      </c>
      <c r="P423" s="209" t="s">
        <v>631</v>
      </c>
      <c r="Q423" s="209"/>
      <c r="R423" s="209"/>
      <c r="S423" s="209" t="s">
        <v>375</v>
      </c>
      <c r="T423" s="209" t="s">
        <v>361</v>
      </c>
      <c r="U423" s="209" t="s">
        <v>265</v>
      </c>
      <c r="V423" s="209" t="s">
        <v>7</v>
      </c>
      <c r="W423" s="209" t="s">
        <v>7</v>
      </c>
      <c r="X423" s="209" t="s">
        <v>7</v>
      </c>
      <c r="Y423" s="209"/>
      <c r="Z423" s="209">
        <v>1</v>
      </c>
      <c r="AA423" s="209" t="s">
        <v>122</v>
      </c>
      <c r="AB423" s="209" t="s">
        <v>410</v>
      </c>
      <c r="AC423" s="209">
        <v>2011</v>
      </c>
      <c r="AD423" s="209" t="s">
        <v>235</v>
      </c>
      <c r="AE423" s="209">
        <v>656</v>
      </c>
      <c r="AF423" s="209"/>
    </row>
    <row r="424" spans="1:32" x14ac:dyDescent="0.3">
      <c r="A424" s="209" t="s">
        <v>357</v>
      </c>
      <c r="B424" s="209" t="s">
        <v>63</v>
      </c>
      <c r="C424" s="209" t="s">
        <v>95</v>
      </c>
      <c r="D424" s="209" t="s">
        <v>314</v>
      </c>
      <c r="E424" s="209" t="s">
        <v>919</v>
      </c>
      <c r="F424" s="15">
        <v>46253.33861111111</v>
      </c>
      <c r="G424" s="209" t="s">
        <v>429</v>
      </c>
      <c r="H424" s="209">
        <v>2</v>
      </c>
      <c r="I424" s="209" t="s">
        <v>920</v>
      </c>
      <c r="J424" s="15">
        <v>46254.578773148147</v>
      </c>
      <c r="K424" s="15">
        <v>46254.634722222225</v>
      </c>
      <c r="L424" s="15"/>
      <c r="M424" s="209">
        <v>2</v>
      </c>
      <c r="N424" s="209"/>
      <c r="O424" s="209" t="s">
        <v>204</v>
      </c>
      <c r="P424" s="209" t="s">
        <v>631</v>
      </c>
      <c r="Q424" s="209"/>
      <c r="R424" s="209"/>
      <c r="S424" s="209" t="s">
        <v>375</v>
      </c>
      <c r="T424" s="209" t="s">
        <v>361</v>
      </c>
      <c r="U424" s="209" t="s">
        <v>265</v>
      </c>
      <c r="V424" s="209" t="s">
        <v>7</v>
      </c>
      <c r="W424" s="209" t="s">
        <v>7</v>
      </c>
      <c r="X424" s="209" t="s">
        <v>7</v>
      </c>
      <c r="Y424" s="209"/>
      <c r="Z424" s="209"/>
      <c r="AA424" s="209" t="s">
        <v>96</v>
      </c>
      <c r="AB424" s="209" t="s">
        <v>410</v>
      </c>
      <c r="AC424" s="209">
        <v>2011</v>
      </c>
      <c r="AD424" s="209" t="s">
        <v>228</v>
      </c>
      <c r="AE424" s="209">
        <v>2</v>
      </c>
      <c r="AF424" s="209"/>
    </row>
    <row r="425" spans="1:32" x14ac:dyDescent="0.3">
      <c r="A425" s="209" t="s">
        <v>357</v>
      </c>
      <c r="B425" s="209" t="s">
        <v>282</v>
      </c>
      <c r="C425" s="209" t="s">
        <v>195</v>
      </c>
      <c r="D425" s="209" t="s">
        <v>314</v>
      </c>
      <c r="E425" s="209" t="s">
        <v>929</v>
      </c>
      <c r="F425" s="15">
        <v>46176.3434837963</v>
      </c>
      <c r="G425" s="209" t="s">
        <v>429</v>
      </c>
      <c r="H425" s="209">
        <v>1289</v>
      </c>
      <c r="I425" s="209" t="s">
        <v>930</v>
      </c>
      <c r="J425" s="15">
        <v>46176.640972222223</v>
      </c>
      <c r="K425" s="15">
        <v>46232.525000000001</v>
      </c>
      <c r="L425" s="15"/>
      <c r="M425" s="209">
        <v>1289</v>
      </c>
      <c r="N425" s="209"/>
      <c r="O425" s="209" t="s">
        <v>204</v>
      </c>
      <c r="P425" s="209" t="s">
        <v>630</v>
      </c>
      <c r="Q425" s="209"/>
      <c r="R425" s="209"/>
      <c r="S425" s="209" t="s">
        <v>375</v>
      </c>
      <c r="T425" s="209" t="s">
        <v>361</v>
      </c>
      <c r="U425" s="209" t="s">
        <v>265</v>
      </c>
      <c r="V425" s="209" t="s">
        <v>7</v>
      </c>
      <c r="W425" s="209" t="s">
        <v>7</v>
      </c>
      <c r="X425" s="209" t="s">
        <v>7</v>
      </c>
      <c r="Y425" s="209"/>
      <c r="Z425" s="209">
        <v>1</v>
      </c>
      <c r="AA425" s="209" t="s">
        <v>122</v>
      </c>
      <c r="AB425" s="209" t="s">
        <v>410</v>
      </c>
      <c r="AC425" s="209">
        <v>2011</v>
      </c>
      <c r="AD425" s="209" t="s">
        <v>235</v>
      </c>
      <c r="AE425" s="209">
        <v>1289</v>
      </c>
      <c r="AF425" s="209">
        <v>283.2</v>
      </c>
    </row>
    <row r="426" spans="1:32" x14ac:dyDescent="0.3">
      <c r="A426" s="209" t="s">
        <v>357</v>
      </c>
      <c r="B426" s="209" t="s">
        <v>51</v>
      </c>
      <c r="C426" s="209" t="s">
        <v>261</v>
      </c>
      <c r="D426" s="209" t="s">
        <v>314</v>
      </c>
      <c r="E426" s="209" t="s">
        <v>931</v>
      </c>
      <c r="F426" s="15">
        <v>46227.403078703705</v>
      </c>
      <c r="G426" s="209" t="s">
        <v>462</v>
      </c>
      <c r="H426" s="209">
        <v>40</v>
      </c>
      <c r="I426" s="209" t="s">
        <v>932</v>
      </c>
      <c r="J426" s="15">
        <v>46227.627268518518</v>
      </c>
      <c r="K426" s="15">
        <v>46234.486111111109</v>
      </c>
      <c r="L426" s="15"/>
      <c r="M426" s="209">
        <v>40</v>
      </c>
      <c r="N426" s="209"/>
      <c r="O426" s="209" t="s">
        <v>204</v>
      </c>
      <c r="P426" s="209" t="s">
        <v>630</v>
      </c>
      <c r="Q426" s="209"/>
      <c r="R426" s="209"/>
      <c r="S426" s="209" t="s">
        <v>375</v>
      </c>
      <c r="T426" s="209" t="s">
        <v>361</v>
      </c>
      <c r="U426" s="209" t="s">
        <v>265</v>
      </c>
      <c r="V426" s="209" t="s">
        <v>7</v>
      </c>
      <c r="W426" s="209" t="s">
        <v>7</v>
      </c>
      <c r="X426" s="209" t="s">
        <v>7</v>
      </c>
      <c r="Y426" s="209"/>
      <c r="Z426" s="209"/>
      <c r="AA426" s="209" t="s">
        <v>241</v>
      </c>
      <c r="AB426" s="209" t="s">
        <v>410</v>
      </c>
      <c r="AC426" s="209">
        <v>2011</v>
      </c>
      <c r="AD426" s="209" t="s">
        <v>7</v>
      </c>
      <c r="AE426" s="209"/>
      <c r="AF426" s="209">
        <v>379.28000000000003</v>
      </c>
    </row>
    <row r="427" spans="1:32" x14ac:dyDescent="0.3">
      <c r="A427" s="209" t="s">
        <v>357</v>
      </c>
      <c r="B427" s="209" t="s">
        <v>45</v>
      </c>
      <c r="C427" s="209" t="s">
        <v>68</v>
      </c>
      <c r="D427" s="209" t="s">
        <v>314</v>
      </c>
      <c r="E427" s="209" t="s">
        <v>933</v>
      </c>
      <c r="F427" s="15">
        <v>46223.312245370369</v>
      </c>
      <c r="G427" s="209" t="s">
        <v>476</v>
      </c>
      <c r="H427" s="209">
        <v>9</v>
      </c>
      <c r="I427" s="209" t="s">
        <v>934</v>
      </c>
      <c r="J427" s="15">
        <v>46223.463888888888</v>
      </c>
      <c r="K427" s="15">
        <v>46226.486805555556</v>
      </c>
      <c r="L427" s="15"/>
      <c r="M427" s="209">
        <v>9</v>
      </c>
      <c r="N427" s="209"/>
      <c r="O427" s="209" t="s">
        <v>204</v>
      </c>
      <c r="P427" s="209" t="s">
        <v>630</v>
      </c>
      <c r="Q427" s="209"/>
      <c r="R427" s="209"/>
      <c r="S427" s="209" t="s">
        <v>409</v>
      </c>
      <c r="T427" s="209" t="s">
        <v>390</v>
      </c>
      <c r="U427" s="209" t="s">
        <v>298</v>
      </c>
      <c r="V427" s="209" t="s">
        <v>357</v>
      </c>
      <c r="W427" s="209" t="s">
        <v>388</v>
      </c>
      <c r="X427" s="209" t="s">
        <v>265</v>
      </c>
      <c r="Y427" s="209"/>
      <c r="Z427" s="209"/>
      <c r="AA427" s="209" t="s">
        <v>67</v>
      </c>
      <c r="AB427" s="209" t="s">
        <v>409</v>
      </c>
      <c r="AC427" s="209"/>
      <c r="AD427" s="209" t="s">
        <v>220</v>
      </c>
      <c r="AE427" s="209">
        <v>1</v>
      </c>
      <c r="AF427" s="209">
        <v>1</v>
      </c>
    </row>
    <row r="428" spans="1:32" x14ac:dyDescent="0.3">
      <c r="A428" s="209" t="s">
        <v>357</v>
      </c>
      <c r="B428" s="209" t="s">
        <v>45</v>
      </c>
      <c r="C428" s="209" t="s">
        <v>68</v>
      </c>
      <c r="D428" s="209" t="s">
        <v>314</v>
      </c>
      <c r="E428" s="209" t="s">
        <v>935</v>
      </c>
      <c r="F428" s="15">
        <v>46217.387696759259</v>
      </c>
      <c r="G428" s="209" t="s">
        <v>467</v>
      </c>
      <c r="H428" s="209">
        <v>2</v>
      </c>
      <c r="I428" s="209" t="s">
        <v>936</v>
      </c>
      <c r="J428" s="15">
        <v>46217.475694444445</v>
      </c>
      <c r="K428" s="15">
        <v>46230.486111111109</v>
      </c>
      <c r="L428" s="15"/>
      <c r="M428" s="209">
        <v>2</v>
      </c>
      <c r="N428" s="209"/>
      <c r="O428" s="209" t="s">
        <v>204</v>
      </c>
      <c r="P428" s="209" t="s">
        <v>630</v>
      </c>
      <c r="Q428" s="209"/>
      <c r="R428" s="209"/>
      <c r="S428" s="209" t="s">
        <v>376</v>
      </c>
      <c r="T428" s="209" t="s">
        <v>389</v>
      </c>
      <c r="U428" s="209" t="s">
        <v>268</v>
      </c>
      <c r="V428" s="209" t="s">
        <v>357</v>
      </c>
      <c r="W428" s="209" t="s">
        <v>388</v>
      </c>
      <c r="X428" s="209" t="s">
        <v>265</v>
      </c>
      <c r="Y428" s="209">
        <v>678</v>
      </c>
      <c r="Z428" s="209"/>
      <c r="AA428" s="209" t="s">
        <v>67</v>
      </c>
      <c r="AB428" s="209" t="s">
        <v>376</v>
      </c>
      <c r="AC428" s="209">
        <v>1950</v>
      </c>
      <c r="AD428" s="209" t="s">
        <v>220</v>
      </c>
      <c r="AE428" s="209">
        <v>1</v>
      </c>
      <c r="AF428" s="209">
        <v>1</v>
      </c>
    </row>
    <row r="429" spans="1:32" x14ac:dyDescent="0.3">
      <c r="A429" s="209" t="s">
        <v>357</v>
      </c>
      <c r="B429" s="209" t="s">
        <v>63</v>
      </c>
      <c r="C429" s="209" t="s">
        <v>95</v>
      </c>
      <c r="D429" s="209" t="s">
        <v>314</v>
      </c>
      <c r="E429" s="209" t="s">
        <v>937</v>
      </c>
      <c r="F429" s="15">
        <v>46244.363599537035</v>
      </c>
      <c r="G429" s="209" t="s">
        <v>429</v>
      </c>
      <c r="H429" s="209">
        <v>9</v>
      </c>
      <c r="I429" s="209" t="s">
        <v>938</v>
      </c>
      <c r="J429" s="15">
        <v>46244.70039351852</v>
      </c>
      <c r="K429" s="15">
        <v>46246.680555555555</v>
      </c>
      <c r="L429" s="15"/>
      <c r="M429" s="209">
        <v>9</v>
      </c>
      <c r="N429" s="209"/>
      <c r="O429" s="209" t="s">
        <v>204</v>
      </c>
      <c r="P429" s="209" t="s">
        <v>631</v>
      </c>
      <c r="Q429" s="209"/>
      <c r="R429" s="209"/>
      <c r="S429" s="209" t="s">
        <v>375</v>
      </c>
      <c r="T429" s="209" t="s">
        <v>361</v>
      </c>
      <c r="U429" s="209" t="s">
        <v>265</v>
      </c>
      <c r="V429" s="209" t="s">
        <v>7</v>
      </c>
      <c r="W429" s="209" t="s">
        <v>7</v>
      </c>
      <c r="X429" s="209" t="s">
        <v>7</v>
      </c>
      <c r="Y429" s="209"/>
      <c r="Z429" s="209"/>
      <c r="AA429" s="209" t="s">
        <v>96</v>
      </c>
      <c r="AB429" s="209" t="s">
        <v>410</v>
      </c>
      <c r="AC429" s="209">
        <v>2011</v>
      </c>
      <c r="AD429" s="209" t="s">
        <v>228</v>
      </c>
      <c r="AE429" s="209">
        <v>9</v>
      </c>
      <c r="AF429" s="209">
        <v>74</v>
      </c>
    </row>
    <row r="430" spans="1:32" x14ac:dyDescent="0.3">
      <c r="A430" s="209" t="s">
        <v>357</v>
      </c>
      <c r="B430" s="209" t="s">
        <v>57</v>
      </c>
      <c r="C430" s="209" t="s">
        <v>117</v>
      </c>
      <c r="D430" s="209" t="s">
        <v>314</v>
      </c>
      <c r="E430" s="209" t="s">
        <v>937</v>
      </c>
      <c r="F430" s="15">
        <v>46244.363599537035</v>
      </c>
      <c r="G430" s="209" t="s">
        <v>429</v>
      </c>
      <c r="H430" s="209">
        <v>9</v>
      </c>
      <c r="I430" s="209" t="s">
        <v>938</v>
      </c>
      <c r="J430" s="15">
        <v>46244.70039351852</v>
      </c>
      <c r="K430" s="15">
        <v>46246.680555555555</v>
      </c>
      <c r="L430" s="15"/>
      <c r="M430" s="209">
        <v>9</v>
      </c>
      <c r="N430" s="209"/>
      <c r="O430" s="209" t="s">
        <v>204</v>
      </c>
      <c r="P430" s="209" t="s">
        <v>631</v>
      </c>
      <c r="Q430" s="209"/>
      <c r="R430" s="209"/>
      <c r="S430" s="209" t="s">
        <v>375</v>
      </c>
      <c r="T430" s="209" t="s">
        <v>361</v>
      </c>
      <c r="U430" s="209" t="s">
        <v>265</v>
      </c>
      <c r="V430" s="209" t="s">
        <v>7</v>
      </c>
      <c r="W430" s="209" t="s">
        <v>7</v>
      </c>
      <c r="X430" s="209" t="s">
        <v>7</v>
      </c>
      <c r="Y430" s="209"/>
      <c r="Z430" s="209"/>
      <c r="AA430" s="209" t="s">
        <v>127</v>
      </c>
      <c r="AB430" s="209" t="s">
        <v>410</v>
      </c>
      <c r="AC430" s="209">
        <v>2011</v>
      </c>
      <c r="AD430" s="209" t="s">
        <v>236</v>
      </c>
      <c r="AE430" s="209">
        <v>1</v>
      </c>
      <c r="AF430" s="209"/>
    </row>
    <row r="431" spans="1:32" x14ac:dyDescent="0.3">
      <c r="A431" s="209" t="s">
        <v>357</v>
      </c>
      <c r="B431" s="209" t="s">
        <v>282</v>
      </c>
      <c r="C431" s="209" t="s">
        <v>195</v>
      </c>
      <c r="D431" s="209" t="s">
        <v>314</v>
      </c>
      <c r="E431" s="209" t="s">
        <v>937</v>
      </c>
      <c r="F431" s="15">
        <v>46244.363599537035</v>
      </c>
      <c r="G431" s="209" t="s">
        <v>429</v>
      </c>
      <c r="H431" s="209">
        <v>730</v>
      </c>
      <c r="I431" s="209" t="s">
        <v>938</v>
      </c>
      <c r="J431" s="15">
        <v>46244.70039351852</v>
      </c>
      <c r="K431" s="15">
        <v>46246.680555555555</v>
      </c>
      <c r="L431" s="15"/>
      <c r="M431" s="209">
        <v>730</v>
      </c>
      <c r="N431" s="209"/>
      <c r="O431" s="209" t="s">
        <v>204</v>
      </c>
      <c r="P431" s="209" t="s">
        <v>631</v>
      </c>
      <c r="Q431" s="209"/>
      <c r="R431" s="209"/>
      <c r="S431" s="209" t="s">
        <v>375</v>
      </c>
      <c r="T431" s="209" t="s">
        <v>361</v>
      </c>
      <c r="U431" s="209" t="s">
        <v>265</v>
      </c>
      <c r="V431" s="209" t="s">
        <v>7</v>
      </c>
      <c r="W431" s="209" t="s">
        <v>7</v>
      </c>
      <c r="X431" s="209" t="s">
        <v>7</v>
      </c>
      <c r="Y431" s="209"/>
      <c r="Z431" s="209">
        <v>1</v>
      </c>
      <c r="AA431" s="209" t="s">
        <v>122</v>
      </c>
      <c r="AB431" s="209" t="s">
        <v>410</v>
      </c>
      <c r="AC431" s="209">
        <v>2011</v>
      </c>
      <c r="AD431" s="209" t="s">
        <v>235</v>
      </c>
      <c r="AE431" s="209">
        <v>730</v>
      </c>
      <c r="AF431" s="209"/>
    </row>
    <row r="432" spans="1:32" x14ac:dyDescent="0.3">
      <c r="A432" s="209" t="s">
        <v>357</v>
      </c>
      <c r="B432" s="209" t="s">
        <v>63</v>
      </c>
      <c r="C432" s="209" t="s">
        <v>95</v>
      </c>
      <c r="D432" s="209" t="s">
        <v>314</v>
      </c>
      <c r="E432" s="209" t="s">
        <v>939</v>
      </c>
      <c r="F432" s="15">
        <v>46232.31826388889</v>
      </c>
      <c r="G432" s="209" t="s">
        <v>419</v>
      </c>
      <c r="H432" s="209">
        <v>1</v>
      </c>
      <c r="I432" s="209" t="s">
        <v>940</v>
      </c>
      <c r="J432" s="15">
        <v>46232.40520833333</v>
      </c>
      <c r="K432" s="15">
        <v>46239.288888888892</v>
      </c>
      <c r="L432" s="15"/>
      <c r="M432" s="209">
        <v>1</v>
      </c>
      <c r="N432" s="209"/>
      <c r="O432" s="209" t="s">
        <v>204</v>
      </c>
      <c r="P432" s="209" t="s">
        <v>631</v>
      </c>
      <c r="Q432" s="209"/>
      <c r="R432" s="209"/>
      <c r="S432" s="209" t="s">
        <v>375</v>
      </c>
      <c r="T432" s="209" t="s">
        <v>361</v>
      </c>
      <c r="U432" s="209" t="s">
        <v>265</v>
      </c>
      <c r="V432" s="209" t="s">
        <v>7</v>
      </c>
      <c r="W432" s="209" t="s">
        <v>7</v>
      </c>
      <c r="X432" s="209" t="s">
        <v>7</v>
      </c>
      <c r="Y432" s="209"/>
      <c r="Z432" s="209"/>
      <c r="AA432" s="209" t="s">
        <v>96</v>
      </c>
      <c r="AB432" s="209" t="s">
        <v>410</v>
      </c>
      <c r="AC432" s="209">
        <v>2011</v>
      </c>
      <c r="AD432" s="209" t="s">
        <v>228</v>
      </c>
      <c r="AE432" s="209">
        <v>1</v>
      </c>
      <c r="AF432" s="209">
        <v>1</v>
      </c>
    </row>
    <row r="433" spans="1:32" x14ac:dyDescent="0.3">
      <c r="A433" s="209" t="s">
        <v>357</v>
      </c>
      <c r="B433" s="209" t="s">
        <v>57</v>
      </c>
      <c r="C433" s="209" t="s">
        <v>117</v>
      </c>
      <c r="D433" s="209" t="s">
        <v>314</v>
      </c>
      <c r="E433" s="209" t="s">
        <v>939</v>
      </c>
      <c r="F433" s="15">
        <v>46232.31826388889</v>
      </c>
      <c r="G433" s="209" t="s">
        <v>419</v>
      </c>
      <c r="H433" s="209">
        <v>1</v>
      </c>
      <c r="I433" s="209" t="s">
        <v>940</v>
      </c>
      <c r="J433" s="15">
        <v>46232.40520833333</v>
      </c>
      <c r="K433" s="15">
        <v>46239.288888888892</v>
      </c>
      <c r="L433" s="15"/>
      <c r="M433" s="209">
        <v>1</v>
      </c>
      <c r="N433" s="209"/>
      <c r="O433" s="209" t="s">
        <v>204</v>
      </c>
      <c r="P433" s="209" t="s">
        <v>631</v>
      </c>
      <c r="Q433" s="209"/>
      <c r="R433" s="209"/>
      <c r="S433" s="209" t="s">
        <v>375</v>
      </c>
      <c r="T433" s="209" t="s">
        <v>361</v>
      </c>
      <c r="U433" s="209" t="s">
        <v>265</v>
      </c>
      <c r="V433" s="209" t="s">
        <v>7</v>
      </c>
      <c r="W433" s="209" t="s">
        <v>7</v>
      </c>
      <c r="X433" s="209" t="s">
        <v>7</v>
      </c>
      <c r="Y433" s="209"/>
      <c r="Z433" s="209"/>
      <c r="AA433" s="209" t="s">
        <v>127</v>
      </c>
      <c r="AB433" s="209" t="s">
        <v>410</v>
      </c>
      <c r="AC433" s="209">
        <v>2011</v>
      </c>
      <c r="AD433" s="209" t="s">
        <v>236</v>
      </c>
      <c r="AE433" s="209">
        <v>1</v>
      </c>
      <c r="AF433" s="209"/>
    </row>
    <row r="434" spans="1:32" x14ac:dyDescent="0.3">
      <c r="A434" s="209" t="s">
        <v>357</v>
      </c>
      <c r="B434" s="209" t="s">
        <v>282</v>
      </c>
      <c r="C434" s="209" t="s">
        <v>195</v>
      </c>
      <c r="D434" s="209" t="s">
        <v>314</v>
      </c>
      <c r="E434" s="209" t="s">
        <v>939</v>
      </c>
      <c r="F434" s="15">
        <v>46232.31826388889</v>
      </c>
      <c r="G434" s="209" t="s">
        <v>419</v>
      </c>
      <c r="H434" s="209">
        <v>8</v>
      </c>
      <c r="I434" s="209" t="s">
        <v>940</v>
      </c>
      <c r="J434" s="15">
        <v>46232.40520833333</v>
      </c>
      <c r="K434" s="15">
        <v>46239.288888888892</v>
      </c>
      <c r="L434" s="15"/>
      <c r="M434" s="209">
        <v>8</v>
      </c>
      <c r="N434" s="209"/>
      <c r="O434" s="209" t="s">
        <v>204</v>
      </c>
      <c r="P434" s="209" t="s">
        <v>630</v>
      </c>
      <c r="Q434" s="209"/>
      <c r="R434" s="209"/>
      <c r="S434" s="209" t="s">
        <v>375</v>
      </c>
      <c r="T434" s="209" t="s">
        <v>361</v>
      </c>
      <c r="U434" s="209" t="s">
        <v>265</v>
      </c>
      <c r="V434" s="209" t="s">
        <v>7</v>
      </c>
      <c r="W434" s="209" t="s">
        <v>7</v>
      </c>
      <c r="X434" s="209" t="s">
        <v>7</v>
      </c>
      <c r="Y434" s="209"/>
      <c r="Z434" s="209">
        <v>1</v>
      </c>
      <c r="AA434" s="209" t="s">
        <v>122</v>
      </c>
      <c r="AB434" s="209" t="s">
        <v>410</v>
      </c>
      <c r="AC434" s="209">
        <v>2011</v>
      </c>
      <c r="AD434" s="209" t="s">
        <v>235</v>
      </c>
      <c r="AE434" s="209">
        <v>8</v>
      </c>
      <c r="AF434" s="209"/>
    </row>
    <row r="435" spans="1:32" x14ac:dyDescent="0.3">
      <c r="A435" s="209" t="s">
        <v>357</v>
      </c>
      <c r="B435" s="209" t="s">
        <v>63</v>
      </c>
      <c r="C435" s="209" t="s">
        <v>95</v>
      </c>
      <c r="D435" s="209" t="s">
        <v>314</v>
      </c>
      <c r="E435" s="209" t="s">
        <v>944</v>
      </c>
      <c r="F435" s="15">
        <v>46231.310787037037</v>
      </c>
      <c r="G435" s="209" t="s">
        <v>429</v>
      </c>
      <c r="H435" s="209">
        <v>13</v>
      </c>
      <c r="I435" s="209" t="s">
        <v>945</v>
      </c>
      <c r="J435" s="15">
        <v>46231.40347222222</v>
      </c>
      <c r="K435" s="15">
        <v>46233.611805555556</v>
      </c>
      <c r="L435" s="15"/>
      <c r="M435" s="209">
        <v>13</v>
      </c>
      <c r="N435" s="209"/>
      <c r="O435" s="209" t="s">
        <v>204</v>
      </c>
      <c r="P435" s="209" t="s">
        <v>631</v>
      </c>
      <c r="Q435" s="209"/>
      <c r="R435" s="209"/>
      <c r="S435" s="209" t="s">
        <v>375</v>
      </c>
      <c r="T435" s="209" t="s">
        <v>361</v>
      </c>
      <c r="U435" s="209" t="s">
        <v>265</v>
      </c>
      <c r="V435" s="209" t="s">
        <v>7</v>
      </c>
      <c r="W435" s="209" t="s">
        <v>7</v>
      </c>
      <c r="X435" s="209" t="s">
        <v>7</v>
      </c>
      <c r="Y435" s="209"/>
      <c r="Z435" s="209"/>
      <c r="AA435" s="209" t="s">
        <v>96</v>
      </c>
      <c r="AB435" s="209" t="s">
        <v>410</v>
      </c>
      <c r="AC435" s="209">
        <v>2011</v>
      </c>
      <c r="AD435" s="209" t="s">
        <v>228</v>
      </c>
      <c r="AE435" s="209">
        <v>13</v>
      </c>
      <c r="AF435" s="209">
        <v>110.63</v>
      </c>
    </row>
    <row r="436" spans="1:32" x14ac:dyDescent="0.3">
      <c r="A436" s="209" t="s">
        <v>357</v>
      </c>
      <c r="B436" s="209" t="s">
        <v>57</v>
      </c>
      <c r="C436" s="209" t="s">
        <v>117</v>
      </c>
      <c r="D436" s="209" t="s">
        <v>314</v>
      </c>
      <c r="E436" s="209" t="s">
        <v>944</v>
      </c>
      <c r="F436" s="15">
        <v>46231.310787037037</v>
      </c>
      <c r="G436" s="209" t="s">
        <v>429</v>
      </c>
      <c r="H436" s="209">
        <v>13</v>
      </c>
      <c r="I436" s="209" t="s">
        <v>945</v>
      </c>
      <c r="J436" s="15">
        <v>46231.40347222222</v>
      </c>
      <c r="K436" s="15">
        <v>46233.611805555556</v>
      </c>
      <c r="L436" s="15"/>
      <c r="M436" s="209">
        <v>13</v>
      </c>
      <c r="N436" s="209"/>
      <c r="O436" s="209" t="s">
        <v>204</v>
      </c>
      <c r="P436" s="209" t="s">
        <v>631</v>
      </c>
      <c r="Q436" s="209"/>
      <c r="R436" s="209"/>
      <c r="S436" s="209" t="s">
        <v>375</v>
      </c>
      <c r="T436" s="209" t="s">
        <v>361</v>
      </c>
      <c r="U436" s="209" t="s">
        <v>265</v>
      </c>
      <c r="V436" s="209" t="s">
        <v>7</v>
      </c>
      <c r="W436" s="209" t="s">
        <v>7</v>
      </c>
      <c r="X436" s="209" t="s">
        <v>7</v>
      </c>
      <c r="Y436" s="209"/>
      <c r="Z436" s="209"/>
      <c r="AA436" s="209" t="s">
        <v>127</v>
      </c>
      <c r="AB436" s="209" t="s">
        <v>410</v>
      </c>
      <c r="AC436" s="209">
        <v>2011</v>
      </c>
      <c r="AD436" s="209" t="s">
        <v>236</v>
      </c>
      <c r="AE436" s="209">
        <v>1.3</v>
      </c>
      <c r="AF436" s="209"/>
    </row>
    <row r="437" spans="1:32" x14ac:dyDescent="0.3">
      <c r="A437" s="209" t="s">
        <v>357</v>
      </c>
      <c r="B437" s="209" t="s">
        <v>282</v>
      </c>
      <c r="C437" s="209" t="s">
        <v>195</v>
      </c>
      <c r="D437" s="209" t="s">
        <v>314</v>
      </c>
      <c r="E437" s="209" t="s">
        <v>944</v>
      </c>
      <c r="F437" s="15">
        <v>46231.310787037037</v>
      </c>
      <c r="G437" s="209" t="s">
        <v>429</v>
      </c>
      <c r="H437" s="209">
        <v>1092</v>
      </c>
      <c r="I437" s="209" t="s">
        <v>945</v>
      </c>
      <c r="J437" s="15">
        <v>46231.40347222222</v>
      </c>
      <c r="K437" s="15">
        <v>46233.611805555556</v>
      </c>
      <c r="L437" s="15"/>
      <c r="M437" s="209">
        <v>1092</v>
      </c>
      <c r="N437" s="209"/>
      <c r="O437" s="209" t="s">
        <v>204</v>
      </c>
      <c r="P437" s="209" t="s">
        <v>631</v>
      </c>
      <c r="Q437" s="209"/>
      <c r="R437" s="209"/>
      <c r="S437" s="209" t="s">
        <v>375</v>
      </c>
      <c r="T437" s="209" t="s">
        <v>361</v>
      </c>
      <c r="U437" s="209" t="s">
        <v>265</v>
      </c>
      <c r="V437" s="209" t="s">
        <v>7</v>
      </c>
      <c r="W437" s="209" t="s">
        <v>7</v>
      </c>
      <c r="X437" s="209" t="s">
        <v>7</v>
      </c>
      <c r="Y437" s="209"/>
      <c r="Z437" s="209">
        <v>1</v>
      </c>
      <c r="AA437" s="209" t="s">
        <v>122</v>
      </c>
      <c r="AB437" s="209" t="s">
        <v>410</v>
      </c>
      <c r="AC437" s="209">
        <v>2011</v>
      </c>
      <c r="AD437" s="209" t="s">
        <v>235</v>
      </c>
      <c r="AE437" s="209">
        <v>1092</v>
      </c>
      <c r="AF437" s="209"/>
    </row>
    <row r="438" spans="1:32" x14ac:dyDescent="0.3">
      <c r="A438" s="209" t="s">
        <v>357</v>
      </c>
      <c r="B438" s="209" t="s">
        <v>63</v>
      </c>
      <c r="C438" s="209" t="s">
        <v>95</v>
      </c>
      <c r="D438" s="209" t="s">
        <v>314</v>
      </c>
      <c r="E438" s="209" t="s">
        <v>948</v>
      </c>
      <c r="F438" s="15">
        <v>46230.596712962964</v>
      </c>
      <c r="G438" s="209" t="s">
        <v>429</v>
      </c>
      <c r="H438" s="209">
        <v>4</v>
      </c>
      <c r="I438" s="209" t="s">
        <v>949</v>
      </c>
      <c r="J438" s="15">
        <v>46230.690266203703</v>
      </c>
      <c r="K438" s="15">
        <v>46232.591666666667</v>
      </c>
      <c r="L438" s="15"/>
      <c r="M438" s="209">
        <v>4</v>
      </c>
      <c r="N438" s="209"/>
      <c r="O438" s="209" t="s">
        <v>204</v>
      </c>
      <c r="P438" s="209" t="s">
        <v>631</v>
      </c>
      <c r="Q438" s="209"/>
      <c r="R438" s="209"/>
      <c r="S438" s="209" t="s">
        <v>375</v>
      </c>
      <c r="T438" s="209" t="s">
        <v>361</v>
      </c>
      <c r="U438" s="209" t="s">
        <v>265</v>
      </c>
      <c r="V438" s="209" t="s">
        <v>7</v>
      </c>
      <c r="W438" s="209" t="s">
        <v>7</v>
      </c>
      <c r="X438" s="209" t="s">
        <v>7</v>
      </c>
      <c r="Y438" s="209"/>
      <c r="Z438" s="209"/>
      <c r="AA438" s="209" t="s">
        <v>96</v>
      </c>
      <c r="AB438" s="209" t="s">
        <v>410</v>
      </c>
      <c r="AC438" s="209">
        <v>2011</v>
      </c>
      <c r="AD438" s="209" t="s">
        <v>228</v>
      </c>
      <c r="AE438" s="209">
        <v>4</v>
      </c>
      <c r="AF438" s="209"/>
    </row>
    <row r="439" spans="1:32" x14ac:dyDescent="0.3">
      <c r="A439" s="209" t="s">
        <v>357</v>
      </c>
      <c r="B439" s="209" t="s">
        <v>57</v>
      </c>
      <c r="C439" s="209" t="s">
        <v>117</v>
      </c>
      <c r="D439" s="209" t="s">
        <v>314</v>
      </c>
      <c r="E439" s="209" t="s">
        <v>948</v>
      </c>
      <c r="F439" s="15">
        <v>46230.596712962964</v>
      </c>
      <c r="G439" s="209" t="s">
        <v>429</v>
      </c>
      <c r="H439" s="209">
        <v>4</v>
      </c>
      <c r="I439" s="209" t="s">
        <v>949</v>
      </c>
      <c r="J439" s="15">
        <v>46230.690266203703</v>
      </c>
      <c r="K439" s="15">
        <v>46232.591666666667</v>
      </c>
      <c r="L439" s="15"/>
      <c r="M439" s="209">
        <v>4</v>
      </c>
      <c r="N439" s="209"/>
      <c r="O439" s="209" t="s">
        <v>204</v>
      </c>
      <c r="P439" s="209" t="s">
        <v>631</v>
      </c>
      <c r="Q439" s="209"/>
      <c r="R439" s="209"/>
      <c r="S439" s="209" t="s">
        <v>375</v>
      </c>
      <c r="T439" s="209" t="s">
        <v>361</v>
      </c>
      <c r="U439" s="209" t="s">
        <v>265</v>
      </c>
      <c r="V439" s="209" t="s">
        <v>7</v>
      </c>
      <c r="W439" s="209" t="s">
        <v>7</v>
      </c>
      <c r="X439" s="209" t="s">
        <v>7</v>
      </c>
      <c r="Y439" s="209"/>
      <c r="Z439" s="209"/>
      <c r="AA439" s="209" t="s">
        <v>127</v>
      </c>
      <c r="AB439" s="209" t="s">
        <v>410</v>
      </c>
      <c r="AC439" s="209">
        <v>2011</v>
      </c>
      <c r="AD439" s="209" t="s">
        <v>236</v>
      </c>
      <c r="AE439" s="209">
        <v>1</v>
      </c>
      <c r="AF439" s="209"/>
    </row>
    <row r="440" spans="1:32" x14ac:dyDescent="0.3">
      <c r="A440" s="209" t="s">
        <v>357</v>
      </c>
      <c r="B440" s="209" t="s">
        <v>282</v>
      </c>
      <c r="C440" s="209" t="s">
        <v>195</v>
      </c>
      <c r="D440" s="209" t="s">
        <v>314</v>
      </c>
      <c r="E440" s="209" t="s">
        <v>948</v>
      </c>
      <c r="F440" s="15">
        <v>46230.596712962964</v>
      </c>
      <c r="G440" s="209" t="s">
        <v>429</v>
      </c>
      <c r="H440" s="209">
        <v>409</v>
      </c>
      <c r="I440" s="209" t="s">
        <v>949</v>
      </c>
      <c r="J440" s="15">
        <v>46230.690266203703</v>
      </c>
      <c r="K440" s="15">
        <v>46232.591666666667</v>
      </c>
      <c r="L440" s="15"/>
      <c r="M440" s="209">
        <v>409</v>
      </c>
      <c r="N440" s="209"/>
      <c r="O440" s="209" t="s">
        <v>204</v>
      </c>
      <c r="P440" s="209" t="s">
        <v>631</v>
      </c>
      <c r="Q440" s="209"/>
      <c r="R440" s="209"/>
      <c r="S440" s="209" t="s">
        <v>375</v>
      </c>
      <c r="T440" s="209" t="s">
        <v>361</v>
      </c>
      <c r="U440" s="209" t="s">
        <v>265</v>
      </c>
      <c r="V440" s="209" t="s">
        <v>7</v>
      </c>
      <c r="W440" s="209" t="s">
        <v>7</v>
      </c>
      <c r="X440" s="209" t="s">
        <v>7</v>
      </c>
      <c r="Y440" s="209"/>
      <c r="Z440" s="209">
        <v>1</v>
      </c>
      <c r="AA440" s="209" t="s">
        <v>122</v>
      </c>
      <c r="AB440" s="209" t="s">
        <v>410</v>
      </c>
      <c r="AC440" s="209">
        <v>2011</v>
      </c>
      <c r="AD440" s="209" t="s">
        <v>235</v>
      </c>
      <c r="AE440" s="209">
        <v>409</v>
      </c>
      <c r="AF440" s="209"/>
    </row>
    <row r="441" spans="1:32" x14ac:dyDescent="0.3">
      <c r="A441" s="209" t="s">
        <v>357</v>
      </c>
      <c r="B441" s="209" t="s">
        <v>63</v>
      </c>
      <c r="C441" s="209" t="s">
        <v>95</v>
      </c>
      <c r="D441" s="209" t="s">
        <v>314</v>
      </c>
      <c r="E441" s="209" t="s">
        <v>946</v>
      </c>
      <c r="F441" s="15">
        <v>46230.594074074077</v>
      </c>
      <c r="G441" s="209" t="s">
        <v>429</v>
      </c>
      <c r="H441" s="209">
        <v>14</v>
      </c>
      <c r="I441" s="209" t="s">
        <v>947</v>
      </c>
      <c r="J441" s="15">
        <v>46231.398611111108</v>
      </c>
      <c r="K441" s="15">
        <v>46232.455960648149</v>
      </c>
      <c r="L441" s="15">
        <v>46232.682638888888</v>
      </c>
      <c r="M441" s="209">
        <v>14</v>
      </c>
      <c r="N441" s="209"/>
      <c r="O441" s="209" t="s">
        <v>204</v>
      </c>
      <c r="P441" s="209" t="s">
        <v>631</v>
      </c>
      <c r="Q441" s="209"/>
      <c r="R441" s="209"/>
      <c r="S441" s="209" t="s">
        <v>375</v>
      </c>
      <c r="T441" s="209" t="s">
        <v>361</v>
      </c>
      <c r="U441" s="209" t="s">
        <v>265</v>
      </c>
      <c r="V441" s="209" t="s">
        <v>7</v>
      </c>
      <c r="W441" s="209" t="s">
        <v>7</v>
      </c>
      <c r="X441" s="209" t="s">
        <v>7</v>
      </c>
      <c r="Y441" s="209"/>
      <c r="Z441" s="209"/>
      <c r="AA441" s="209" t="s">
        <v>96</v>
      </c>
      <c r="AB441" s="209" t="s">
        <v>410</v>
      </c>
      <c r="AC441" s="209">
        <v>2011</v>
      </c>
      <c r="AD441" s="209" t="s">
        <v>228</v>
      </c>
      <c r="AE441" s="209">
        <v>14</v>
      </c>
      <c r="AF441" s="209"/>
    </row>
    <row r="442" spans="1:32" x14ac:dyDescent="0.3">
      <c r="A442" s="209" t="s">
        <v>357</v>
      </c>
      <c r="B442" s="209" t="s">
        <v>57</v>
      </c>
      <c r="C442" s="209" t="s">
        <v>117</v>
      </c>
      <c r="D442" s="209" t="s">
        <v>314</v>
      </c>
      <c r="E442" s="209" t="s">
        <v>946</v>
      </c>
      <c r="F442" s="15">
        <v>46230.594074074077</v>
      </c>
      <c r="G442" s="209" t="s">
        <v>429</v>
      </c>
      <c r="H442" s="209">
        <v>14</v>
      </c>
      <c r="I442" s="209" t="s">
        <v>947</v>
      </c>
      <c r="J442" s="15">
        <v>46231.398611111108</v>
      </c>
      <c r="K442" s="15">
        <v>46232.455960648149</v>
      </c>
      <c r="L442" s="15">
        <v>46232.682638888888</v>
      </c>
      <c r="M442" s="209">
        <v>14</v>
      </c>
      <c r="N442" s="209"/>
      <c r="O442" s="209" t="s">
        <v>204</v>
      </c>
      <c r="P442" s="209" t="s">
        <v>631</v>
      </c>
      <c r="Q442" s="209"/>
      <c r="R442" s="209"/>
      <c r="S442" s="209" t="s">
        <v>375</v>
      </c>
      <c r="T442" s="209" t="s">
        <v>361</v>
      </c>
      <c r="U442" s="209" t="s">
        <v>265</v>
      </c>
      <c r="V442" s="209" t="s">
        <v>7</v>
      </c>
      <c r="W442" s="209" t="s">
        <v>7</v>
      </c>
      <c r="X442" s="209" t="s">
        <v>7</v>
      </c>
      <c r="Y442" s="209"/>
      <c r="Z442" s="209"/>
      <c r="AA442" s="209" t="s">
        <v>127</v>
      </c>
      <c r="AB442" s="209" t="s">
        <v>410</v>
      </c>
      <c r="AC442" s="209">
        <v>2011</v>
      </c>
      <c r="AD442" s="209" t="s">
        <v>236</v>
      </c>
      <c r="AE442" s="209">
        <v>1.4</v>
      </c>
      <c r="AF442" s="209"/>
    </row>
    <row r="443" spans="1:32" x14ac:dyDescent="0.3">
      <c r="A443" s="209" t="s">
        <v>357</v>
      </c>
      <c r="B443" s="209" t="s">
        <v>282</v>
      </c>
      <c r="C443" s="209" t="s">
        <v>195</v>
      </c>
      <c r="D443" s="209" t="s">
        <v>314</v>
      </c>
      <c r="E443" s="209" t="s">
        <v>946</v>
      </c>
      <c r="F443" s="15">
        <v>46230.594074074077</v>
      </c>
      <c r="G443" s="209" t="s">
        <v>429</v>
      </c>
      <c r="H443" s="209">
        <v>1096</v>
      </c>
      <c r="I443" s="209" t="s">
        <v>947</v>
      </c>
      <c r="J443" s="15">
        <v>46231.398611111108</v>
      </c>
      <c r="K443" s="15">
        <v>46232.455960648149</v>
      </c>
      <c r="L443" s="15">
        <v>46232.682638888888</v>
      </c>
      <c r="M443" s="209">
        <v>1096</v>
      </c>
      <c r="N443" s="209"/>
      <c r="O443" s="209" t="s">
        <v>204</v>
      </c>
      <c r="P443" s="209" t="s">
        <v>631</v>
      </c>
      <c r="Q443" s="209"/>
      <c r="R443" s="209"/>
      <c r="S443" s="209" t="s">
        <v>375</v>
      </c>
      <c r="T443" s="209" t="s">
        <v>361</v>
      </c>
      <c r="U443" s="209" t="s">
        <v>265</v>
      </c>
      <c r="V443" s="209" t="s">
        <v>7</v>
      </c>
      <c r="W443" s="209" t="s">
        <v>7</v>
      </c>
      <c r="X443" s="209" t="s">
        <v>7</v>
      </c>
      <c r="Y443" s="209"/>
      <c r="Z443" s="209">
        <v>1</v>
      </c>
      <c r="AA443" s="209" t="s">
        <v>122</v>
      </c>
      <c r="AB443" s="209" t="s">
        <v>410</v>
      </c>
      <c r="AC443" s="209">
        <v>2011</v>
      </c>
      <c r="AD443" s="209" t="s">
        <v>235</v>
      </c>
      <c r="AE443" s="209">
        <v>1096</v>
      </c>
      <c r="AF443" s="209"/>
    </row>
    <row r="444" spans="1:32" x14ac:dyDescent="0.3">
      <c r="A444" s="209" t="s">
        <v>357</v>
      </c>
      <c r="B444" s="209" t="s">
        <v>63</v>
      </c>
      <c r="C444" s="209" t="s">
        <v>95</v>
      </c>
      <c r="D444" s="209" t="s">
        <v>314</v>
      </c>
      <c r="E444" s="209" t="s">
        <v>950</v>
      </c>
      <c r="F444" s="15">
        <v>46192.397974537038</v>
      </c>
      <c r="G444" s="209" t="s">
        <v>419</v>
      </c>
      <c r="H444" s="209">
        <v>1</v>
      </c>
      <c r="I444" s="209" t="s">
        <v>951</v>
      </c>
      <c r="J444" s="15">
        <v>46192.704861111109</v>
      </c>
      <c r="K444" s="15">
        <v>46219.397222222222</v>
      </c>
      <c r="L444" s="15"/>
      <c r="M444" s="209">
        <v>1</v>
      </c>
      <c r="N444" s="209"/>
      <c r="O444" s="209" t="s">
        <v>204</v>
      </c>
      <c r="P444" s="209" t="s">
        <v>631</v>
      </c>
      <c r="Q444" s="209"/>
      <c r="R444" s="209"/>
      <c r="S444" s="209" t="s">
        <v>375</v>
      </c>
      <c r="T444" s="209" t="s">
        <v>361</v>
      </c>
      <c r="U444" s="209" t="s">
        <v>265</v>
      </c>
      <c r="V444" s="209" t="s">
        <v>7</v>
      </c>
      <c r="W444" s="209" t="s">
        <v>7</v>
      </c>
      <c r="X444" s="209" t="s">
        <v>7</v>
      </c>
      <c r="Y444" s="209"/>
      <c r="Z444" s="209"/>
      <c r="AA444" s="209" t="s">
        <v>96</v>
      </c>
      <c r="AB444" s="209" t="s">
        <v>410</v>
      </c>
      <c r="AC444" s="209">
        <v>2011</v>
      </c>
      <c r="AD444" s="209" t="s">
        <v>228</v>
      </c>
      <c r="AE444" s="209">
        <v>1</v>
      </c>
      <c r="AF444" s="209">
        <v>1</v>
      </c>
    </row>
    <row r="445" spans="1:32" x14ac:dyDescent="0.3">
      <c r="A445" s="209" t="s">
        <v>357</v>
      </c>
      <c r="B445" s="209" t="s">
        <v>57</v>
      </c>
      <c r="C445" s="209" t="s">
        <v>117</v>
      </c>
      <c r="D445" s="209" t="s">
        <v>314</v>
      </c>
      <c r="E445" s="209" t="s">
        <v>950</v>
      </c>
      <c r="F445" s="15">
        <v>46192.397974537038</v>
      </c>
      <c r="G445" s="209" t="s">
        <v>419</v>
      </c>
      <c r="H445" s="209">
        <v>1</v>
      </c>
      <c r="I445" s="209" t="s">
        <v>951</v>
      </c>
      <c r="J445" s="15">
        <v>46192.704861111109</v>
      </c>
      <c r="K445" s="15">
        <v>46219.397222222222</v>
      </c>
      <c r="L445" s="15"/>
      <c r="M445" s="209">
        <v>1</v>
      </c>
      <c r="N445" s="209"/>
      <c r="O445" s="209" t="s">
        <v>204</v>
      </c>
      <c r="P445" s="209" t="s">
        <v>631</v>
      </c>
      <c r="Q445" s="209"/>
      <c r="R445" s="209"/>
      <c r="S445" s="209" t="s">
        <v>375</v>
      </c>
      <c r="T445" s="209" t="s">
        <v>361</v>
      </c>
      <c r="U445" s="209" t="s">
        <v>265</v>
      </c>
      <c r="V445" s="209" t="s">
        <v>7</v>
      </c>
      <c r="W445" s="209" t="s">
        <v>7</v>
      </c>
      <c r="X445" s="209" t="s">
        <v>7</v>
      </c>
      <c r="Y445" s="209"/>
      <c r="Z445" s="209"/>
      <c r="AA445" s="209" t="s">
        <v>127</v>
      </c>
      <c r="AB445" s="209" t="s">
        <v>410</v>
      </c>
      <c r="AC445" s="209">
        <v>2011</v>
      </c>
      <c r="AD445" s="209" t="s">
        <v>236</v>
      </c>
      <c r="AE445" s="209">
        <v>1</v>
      </c>
      <c r="AF445" s="209"/>
    </row>
    <row r="446" spans="1:32" x14ac:dyDescent="0.3">
      <c r="A446" s="209" t="s">
        <v>357</v>
      </c>
      <c r="B446" s="209" t="s">
        <v>282</v>
      </c>
      <c r="C446" s="209" t="s">
        <v>195</v>
      </c>
      <c r="D446" s="209" t="s">
        <v>314</v>
      </c>
      <c r="E446" s="209" t="s">
        <v>950</v>
      </c>
      <c r="F446" s="15">
        <v>46192.397974537038</v>
      </c>
      <c r="G446" s="209" t="s">
        <v>419</v>
      </c>
      <c r="H446" s="209">
        <v>1</v>
      </c>
      <c r="I446" s="209" t="s">
        <v>951</v>
      </c>
      <c r="J446" s="15">
        <v>46192.704861111109</v>
      </c>
      <c r="K446" s="15">
        <v>46219.397222222222</v>
      </c>
      <c r="L446" s="15"/>
      <c r="M446" s="209">
        <v>1</v>
      </c>
      <c r="N446" s="209"/>
      <c r="O446" s="209" t="s">
        <v>204</v>
      </c>
      <c r="P446" s="209" t="s">
        <v>630</v>
      </c>
      <c r="Q446" s="209"/>
      <c r="R446" s="209"/>
      <c r="S446" s="209" t="s">
        <v>375</v>
      </c>
      <c r="T446" s="209" t="s">
        <v>361</v>
      </c>
      <c r="U446" s="209" t="s">
        <v>265</v>
      </c>
      <c r="V446" s="209" t="s">
        <v>7</v>
      </c>
      <c r="W446" s="209" t="s">
        <v>7</v>
      </c>
      <c r="X446" s="209" t="s">
        <v>7</v>
      </c>
      <c r="Y446" s="209"/>
      <c r="Z446" s="209">
        <v>1</v>
      </c>
      <c r="AA446" s="209" t="s">
        <v>122</v>
      </c>
      <c r="AB446" s="209" t="s">
        <v>410</v>
      </c>
      <c r="AC446" s="209">
        <v>2011</v>
      </c>
      <c r="AD446" s="209" t="s">
        <v>235</v>
      </c>
      <c r="AE446" s="209">
        <v>1</v>
      </c>
      <c r="AF446" s="209"/>
    </row>
    <row r="447" spans="1:32" x14ac:dyDescent="0.3">
      <c r="A447" s="209" t="s">
        <v>357</v>
      </c>
      <c r="B447" s="209" t="s">
        <v>63</v>
      </c>
      <c r="C447" s="209" t="s">
        <v>95</v>
      </c>
      <c r="D447" s="209" t="s">
        <v>314</v>
      </c>
      <c r="E447" s="209" t="s">
        <v>950</v>
      </c>
      <c r="F447" s="15">
        <v>46192.397974537038</v>
      </c>
      <c r="G447" s="209" t="s">
        <v>419</v>
      </c>
      <c r="H447" s="209">
        <v>2</v>
      </c>
      <c r="I447" s="209" t="s">
        <v>951</v>
      </c>
      <c r="J447" s="15">
        <v>46192.704861111109</v>
      </c>
      <c r="K447" s="15">
        <v>46219.397222222222</v>
      </c>
      <c r="L447" s="15"/>
      <c r="M447" s="209">
        <v>1</v>
      </c>
      <c r="N447" s="209"/>
      <c r="O447" s="209" t="s">
        <v>627</v>
      </c>
      <c r="P447" s="209"/>
      <c r="Q447" s="209"/>
      <c r="R447" s="209"/>
      <c r="S447" s="209" t="s">
        <v>375</v>
      </c>
      <c r="T447" s="209" t="s">
        <v>361</v>
      </c>
      <c r="U447" s="209" t="s">
        <v>265</v>
      </c>
      <c r="V447" s="209" t="s">
        <v>7</v>
      </c>
      <c r="W447" s="209" t="s">
        <v>7</v>
      </c>
      <c r="X447" s="209" t="s">
        <v>7</v>
      </c>
      <c r="Y447" s="209"/>
      <c r="Z447" s="209"/>
      <c r="AA447" s="209" t="s">
        <v>96</v>
      </c>
      <c r="AB447" s="209" t="s">
        <v>410</v>
      </c>
      <c r="AC447" s="209">
        <v>2011</v>
      </c>
      <c r="AD447" s="209" t="s">
        <v>228</v>
      </c>
      <c r="AE447" s="209">
        <v>1</v>
      </c>
      <c r="AF447" s="209"/>
    </row>
    <row r="448" spans="1:32" x14ac:dyDescent="0.3">
      <c r="A448" s="209" t="s">
        <v>357</v>
      </c>
      <c r="B448" s="209" t="s">
        <v>57</v>
      </c>
      <c r="C448" s="209" t="s">
        <v>117</v>
      </c>
      <c r="D448" s="209" t="s">
        <v>314</v>
      </c>
      <c r="E448" s="209" t="s">
        <v>950</v>
      </c>
      <c r="F448" s="15">
        <v>46192.397974537038</v>
      </c>
      <c r="G448" s="209" t="s">
        <v>419</v>
      </c>
      <c r="H448" s="209">
        <v>2</v>
      </c>
      <c r="I448" s="209" t="s">
        <v>951</v>
      </c>
      <c r="J448" s="15">
        <v>46192.704861111109</v>
      </c>
      <c r="K448" s="15">
        <v>46219.397222222222</v>
      </c>
      <c r="L448" s="15"/>
      <c r="M448" s="209">
        <v>1</v>
      </c>
      <c r="N448" s="209"/>
      <c r="O448" s="209" t="s">
        <v>627</v>
      </c>
      <c r="P448" s="209"/>
      <c r="Q448" s="209"/>
      <c r="R448" s="209"/>
      <c r="S448" s="209" t="s">
        <v>375</v>
      </c>
      <c r="T448" s="209" t="s">
        <v>361</v>
      </c>
      <c r="U448" s="209" t="s">
        <v>265</v>
      </c>
      <c r="V448" s="209" t="s">
        <v>7</v>
      </c>
      <c r="W448" s="209" t="s">
        <v>7</v>
      </c>
      <c r="X448" s="209" t="s">
        <v>7</v>
      </c>
      <c r="Y448" s="209"/>
      <c r="Z448" s="209"/>
      <c r="AA448" s="209" t="s">
        <v>127</v>
      </c>
      <c r="AB448" s="209" t="s">
        <v>410</v>
      </c>
      <c r="AC448" s="209">
        <v>2011</v>
      </c>
      <c r="AD448" s="209" t="s">
        <v>236</v>
      </c>
      <c r="AE448" s="209">
        <v>1</v>
      </c>
      <c r="AF448" s="209"/>
    </row>
    <row r="449" spans="1:32" x14ac:dyDescent="0.3">
      <c r="A449" s="209" t="s">
        <v>357</v>
      </c>
      <c r="B449" s="209" t="s">
        <v>282</v>
      </c>
      <c r="C449" s="209" t="s">
        <v>195</v>
      </c>
      <c r="D449" s="209" t="s">
        <v>314</v>
      </c>
      <c r="E449" s="209" t="s">
        <v>950</v>
      </c>
      <c r="F449" s="15">
        <v>46192.397974537038</v>
      </c>
      <c r="G449" s="209" t="s">
        <v>419</v>
      </c>
      <c r="H449" s="209">
        <v>6</v>
      </c>
      <c r="I449" s="209" t="s">
        <v>951</v>
      </c>
      <c r="J449" s="15">
        <v>46192.704861111109</v>
      </c>
      <c r="K449" s="15">
        <v>46219.397222222222</v>
      </c>
      <c r="L449" s="15"/>
      <c r="M449" s="209">
        <v>5</v>
      </c>
      <c r="N449" s="209"/>
      <c r="O449" s="209" t="s">
        <v>627</v>
      </c>
      <c r="P449" s="209"/>
      <c r="Q449" s="209"/>
      <c r="R449" s="209"/>
      <c r="S449" s="209" t="s">
        <v>375</v>
      </c>
      <c r="T449" s="209" t="s">
        <v>361</v>
      </c>
      <c r="U449" s="209" t="s">
        <v>265</v>
      </c>
      <c r="V449" s="209" t="s">
        <v>7</v>
      </c>
      <c r="W449" s="209" t="s">
        <v>7</v>
      </c>
      <c r="X449" s="209" t="s">
        <v>7</v>
      </c>
      <c r="Y449" s="209"/>
      <c r="Z449" s="209">
        <v>1</v>
      </c>
      <c r="AA449" s="209" t="s">
        <v>122</v>
      </c>
      <c r="AB449" s="209" t="s">
        <v>410</v>
      </c>
      <c r="AC449" s="209">
        <v>2011</v>
      </c>
      <c r="AD449" s="209" t="s">
        <v>235</v>
      </c>
      <c r="AE449" s="209">
        <v>5</v>
      </c>
      <c r="AF449" s="209"/>
    </row>
    <row r="450" spans="1:32" x14ac:dyDescent="0.3">
      <c r="A450" s="209" t="s">
        <v>357</v>
      </c>
      <c r="B450" s="209" t="s">
        <v>63</v>
      </c>
      <c r="C450" s="209" t="s">
        <v>95</v>
      </c>
      <c r="D450" s="209" t="s">
        <v>314</v>
      </c>
      <c r="E450" s="209" t="s">
        <v>929</v>
      </c>
      <c r="F450" s="15">
        <v>46176.3434837963</v>
      </c>
      <c r="G450" s="209" t="s">
        <v>429</v>
      </c>
      <c r="H450" s="209">
        <v>16</v>
      </c>
      <c r="I450" s="209" t="s">
        <v>930</v>
      </c>
      <c r="J450" s="15">
        <v>46176.640972222223</v>
      </c>
      <c r="K450" s="15">
        <v>46232.525000000001</v>
      </c>
      <c r="L450" s="15"/>
      <c r="M450" s="209">
        <v>16</v>
      </c>
      <c r="N450" s="209"/>
      <c r="O450" s="209" t="s">
        <v>204</v>
      </c>
      <c r="P450" s="209" t="s">
        <v>631</v>
      </c>
      <c r="Q450" s="209"/>
      <c r="R450" s="209"/>
      <c r="S450" s="209" t="s">
        <v>375</v>
      </c>
      <c r="T450" s="209" t="s">
        <v>361</v>
      </c>
      <c r="U450" s="209" t="s">
        <v>265</v>
      </c>
      <c r="V450" s="209" t="s">
        <v>7</v>
      </c>
      <c r="W450" s="209" t="s">
        <v>7</v>
      </c>
      <c r="X450" s="209" t="s">
        <v>7</v>
      </c>
      <c r="Y450" s="209"/>
      <c r="Z450" s="209"/>
      <c r="AA450" s="209" t="s">
        <v>96</v>
      </c>
      <c r="AB450" s="209" t="s">
        <v>410</v>
      </c>
      <c r="AC450" s="209">
        <v>2011</v>
      </c>
      <c r="AD450" s="209" t="s">
        <v>228</v>
      </c>
      <c r="AE450" s="209">
        <v>16</v>
      </c>
      <c r="AF450" s="209"/>
    </row>
    <row r="451" spans="1:32" x14ac:dyDescent="0.3">
      <c r="A451" s="209" t="s">
        <v>357</v>
      </c>
      <c r="B451" s="209" t="s">
        <v>57</v>
      </c>
      <c r="C451" s="209" t="s">
        <v>117</v>
      </c>
      <c r="D451" s="209" t="s">
        <v>314</v>
      </c>
      <c r="E451" s="209" t="s">
        <v>929</v>
      </c>
      <c r="F451" s="15">
        <v>46176.3434837963</v>
      </c>
      <c r="G451" s="209" t="s">
        <v>429</v>
      </c>
      <c r="H451" s="209">
        <v>16</v>
      </c>
      <c r="I451" s="209" t="s">
        <v>930</v>
      </c>
      <c r="J451" s="15">
        <v>46176.640972222223</v>
      </c>
      <c r="K451" s="15">
        <v>46232.525000000001</v>
      </c>
      <c r="L451" s="15"/>
      <c r="M451" s="209">
        <v>16</v>
      </c>
      <c r="N451" s="209"/>
      <c r="O451" s="209" t="s">
        <v>204</v>
      </c>
      <c r="P451" s="209" t="s">
        <v>631</v>
      </c>
      <c r="Q451" s="209"/>
      <c r="R451" s="209"/>
      <c r="S451" s="209" t="s">
        <v>375</v>
      </c>
      <c r="T451" s="209" t="s">
        <v>361</v>
      </c>
      <c r="U451" s="209" t="s">
        <v>265</v>
      </c>
      <c r="V451" s="209" t="s">
        <v>7</v>
      </c>
      <c r="W451" s="209" t="s">
        <v>7</v>
      </c>
      <c r="X451" s="209" t="s">
        <v>7</v>
      </c>
      <c r="Y451" s="209"/>
      <c r="Z451" s="209"/>
      <c r="AA451" s="209" t="s">
        <v>127</v>
      </c>
      <c r="AB451" s="209" t="s">
        <v>410</v>
      </c>
      <c r="AC451" s="209">
        <v>2011</v>
      </c>
      <c r="AD451" s="209" t="s">
        <v>236</v>
      </c>
      <c r="AE451" s="209">
        <v>1.6</v>
      </c>
      <c r="AF451" s="209"/>
    </row>
    <row r="452" spans="1:32" x14ac:dyDescent="0.3">
      <c r="A452" s="209" t="s">
        <v>357</v>
      </c>
      <c r="B452" s="209" t="s">
        <v>282</v>
      </c>
      <c r="C452" s="209" t="s">
        <v>195</v>
      </c>
      <c r="D452" s="209" t="s">
        <v>314</v>
      </c>
      <c r="E452" s="209" t="s">
        <v>941</v>
      </c>
      <c r="F452" s="15">
        <v>46232.494386574072</v>
      </c>
      <c r="G452" s="209" t="s">
        <v>942</v>
      </c>
      <c r="H452" s="209">
        <v>2565</v>
      </c>
      <c r="I452" s="209" t="s">
        <v>943</v>
      </c>
      <c r="J452" s="15">
        <v>46232.61041666667</v>
      </c>
      <c r="K452" s="15">
        <v>46237.611111111109</v>
      </c>
      <c r="L452" s="15"/>
      <c r="M452" s="209">
        <v>2565</v>
      </c>
      <c r="N452" s="209"/>
      <c r="O452" s="209" t="s">
        <v>204</v>
      </c>
      <c r="P452" s="209" t="s">
        <v>631</v>
      </c>
      <c r="Q452" s="209"/>
      <c r="R452" s="209"/>
      <c r="S452" s="209" t="s">
        <v>375</v>
      </c>
      <c r="T452" s="209" t="s">
        <v>361</v>
      </c>
      <c r="U452" s="209" t="s">
        <v>265</v>
      </c>
      <c r="V452" s="209" t="s">
        <v>7</v>
      </c>
      <c r="W452" s="209" t="s">
        <v>7</v>
      </c>
      <c r="X452" s="209" t="s">
        <v>7</v>
      </c>
      <c r="Y452" s="209"/>
      <c r="Z452" s="209">
        <v>1</v>
      </c>
      <c r="AA452" s="209" t="s">
        <v>122</v>
      </c>
      <c r="AB452" s="209" t="s">
        <v>410</v>
      </c>
      <c r="AC452" s="209">
        <v>2011</v>
      </c>
      <c r="AD452" s="209" t="s">
        <v>235</v>
      </c>
      <c r="AE452" s="209">
        <v>2565</v>
      </c>
      <c r="AF452" s="209">
        <v>260.13</v>
      </c>
    </row>
    <row r="453" spans="1:32" x14ac:dyDescent="0.3">
      <c r="A453" s="209" t="s">
        <v>357</v>
      </c>
      <c r="B453" s="209" t="s">
        <v>51</v>
      </c>
      <c r="C453" s="209" t="s">
        <v>261</v>
      </c>
      <c r="D453" s="209" t="s">
        <v>314</v>
      </c>
      <c r="E453" s="209" t="s">
        <v>952</v>
      </c>
      <c r="F453" s="15">
        <v>46223.473726851851</v>
      </c>
      <c r="G453" s="209" t="s">
        <v>420</v>
      </c>
      <c r="H453" s="209">
        <v>80</v>
      </c>
      <c r="I453" s="209" t="s">
        <v>953</v>
      </c>
      <c r="J453" s="15">
        <v>46223.613449074073</v>
      </c>
      <c r="K453" s="15">
        <v>46223.613449074073</v>
      </c>
      <c r="L453" s="15"/>
      <c r="M453" s="209">
        <v>80</v>
      </c>
      <c r="N453" s="209"/>
      <c r="O453" s="209" t="s">
        <v>204</v>
      </c>
      <c r="P453" s="209" t="s">
        <v>631</v>
      </c>
      <c r="Q453" s="209"/>
      <c r="R453" s="209"/>
      <c r="S453" s="209" t="s">
        <v>375</v>
      </c>
      <c r="T453" s="209" t="s">
        <v>361</v>
      </c>
      <c r="U453" s="209" t="s">
        <v>265</v>
      </c>
      <c r="V453" s="209" t="s">
        <v>7</v>
      </c>
      <c r="W453" s="209" t="s">
        <v>7</v>
      </c>
      <c r="X453" s="209" t="s">
        <v>7</v>
      </c>
      <c r="Y453" s="209"/>
      <c r="Z453" s="209"/>
      <c r="AA453" s="209" t="s">
        <v>241</v>
      </c>
      <c r="AB453" s="209" t="s">
        <v>410</v>
      </c>
      <c r="AC453" s="209">
        <v>2011</v>
      </c>
      <c r="AD453" s="209" t="s">
        <v>7</v>
      </c>
      <c r="AE453" s="209"/>
      <c r="AF453" s="209">
        <v>0</v>
      </c>
    </row>
    <row r="454" spans="1:32" x14ac:dyDescent="0.3">
      <c r="A454" s="209" t="s">
        <v>357</v>
      </c>
      <c r="B454" s="209" t="s">
        <v>57</v>
      </c>
      <c r="C454" s="209" t="s">
        <v>117</v>
      </c>
      <c r="D454" s="209" t="s">
        <v>314</v>
      </c>
      <c r="E454" s="209" t="s">
        <v>941</v>
      </c>
      <c r="F454" s="15">
        <v>46232.494386574072</v>
      </c>
      <c r="G454" s="209" t="s">
        <v>942</v>
      </c>
      <c r="H454" s="209">
        <v>33</v>
      </c>
      <c r="I454" s="209" t="s">
        <v>943</v>
      </c>
      <c r="J454" s="15">
        <v>46232.61041666667</v>
      </c>
      <c r="K454" s="15">
        <v>46237.611111111109</v>
      </c>
      <c r="L454" s="15"/>
      <c r="M454" s="209">
        <v>33</v>
      </c>
      <c r="N454" s="209"/>
      <c r="O454" s="209" t="s">
        <v>204</v>
      </c>
      <c r="P454" s="209" t="s">
        <v>631</v>
      </c>
      <c r="Q454" s="209"/>
      <c r="R454" s="209"/>
      <c r="S454" s="209" t="s">
        <v>375</v>
      </c>
      <c r="T454" s="209" t="s">
        <v>361</v>
      </c>
      <c r="U454" s="209" t="s">
        <v>265</v>
      </c>
      <c r="V454" s="209" t="s">
        <v>7</v>
      </c>
      <c r="W454" s="209" t="s">
        <v>7</v>
      </c>
      <c r="X454" s="209" t="s">
        <v>7</v>
      </c>
      <c r="Y454" s="209"/>
      <c r="Z454" s="209"/>
      <c r="AA454" s="209" t="s">
        <v>127</v>
      </c>
      <c r="AB454" s="209" t="s">
        <v>410</v>
      </c>
      <c r="AC454" s="209">
        <v>2011</v>
      </c>
      <c r="AD454" s="209" t="s">
        <v>236</v>
      </c>
      <c r="AE454" s="209">
        <v>3.3</v>
      </c>
      <c r="AF454" s="209"/>
    </row>
    <row r="455" spans="1:32" x14ac:dyDescent="0.3">
      <c r="A455" s="209" t="s">
        <v>357</v>
      </c>
      <c r="B455" s="209" t="s">
        <v>282</v>
      </c>
      <c r="C455" s="209" t="s">
        <v>195</v>
      </c>
      <c r="D455" s="209" t="s">
        <v>314</v>
      </c>
      <c r="E455" s="209" t="s">
        <v>941</v>
      </c>
      <c r="F455" s="15">
        <v>46232.494386574072</v>
      </c>
      <c r="G455" s="209" t="s">
        <v>942</v>
      </c>
      <c r="H455" s="209">
        <v>2425</v>
      </c>
      <c r="I455" s="209" t="s">
        <v>943</v>
      </c>
      <c r="J455" s="15">
        <v>46232.61041666667</v>
      </c>
      <c r="K455" s="15">
        <v>46258.618750000001</v>
      </c>
      <c r="L455" s="15"/>
      <c r="M455" s="209">
        <v>2425</v>
      </c>
      <c r="N455" s="209"/>
      <c r="O455" s="209" t="s">
        <v>627</v>
      </c>
      <c r="P455" s="209"/>
      <c r="Q455" s="209"/>
      <c r="R455" s="209"/>
      <c r="S455" s="209" t="s">
        <v>375</v>
      </c>
      <c r="T455" s="209" t="s">
        <v>361</v>
      </c>
      <c r="U455" s="209" t="s">
        <v>265</v>
      </c>
      <c r="V455" s="209" t="s">
        <v>7</v>
      </c>
      <c r="W455" s="209" t="s">
        <v>7</v>
      </c>
      <c r="X455" s="209" t="s">
        <v>7</v>
      </c>
      <c r="Y455" s="209"/>
      <c r="Z455" s="209">
        <v>1</v>
      </c>
      <c r="AA455" s="209" t="s">
        <v>122</v>
      </c>
      <c r="AB455" s="209" t="s">
        <v>410</v>
      </c>
      <c r="AC455" s="209">
        <v>2011</v>
      </c>
      <c r="AD455" s="209" t="s">
        <v>235</v>
      </c>
      <c r="AE455" s="209">
        <v>2425</v>
      </c>
      <c r="AF455" s="209">
        <v>247.16</v>
      </c>
    </row>
    <row r="456" spans="1:32" x14ac:dyDescent="0.3">
      <c r="A456" s="209" t="s">
        <v>357</v>
      </c>
      <c r="B456" s="209" t="s">
        <v>51</v>
      </c>
      <c r="C456" s="209" t="s">
        <v>261</v>
      </c>
      <c r="D456" s="209" t="s">
        <v>314</v>
      </c>
      <c r="E456" s="209" t="s">
        <v>954</v>
      </c>
      <c r="F456" s="15">
        <v>46220.3280787037</v>
      </c>
      <c r="G456" s="209" t="s">
        <v>476</v>
      </c>
      <c r="H456" s="209">
        <v>200</v>
      </c>
      <c r="I456" s="209" t="s">
        <v>955</v>
      </c>
      <c r="J456" s="15">
        <v>46220.679861111108</v>
      </c>
      <c r="K456" s="15">
        <v>46226.486805555556</v>
      </c>
      <c r="L456" s="15"/>
      <c r="M456" s="209">
        <v>200</v>
      </c>
      <c r="N456" s="209"/>
      <c r="O456" s="209" t="s">
        <v>204</v>
      </c>
      <c r="P456" s="209" t="s">
        <v>630</v>
      </c>
      <c r="Q456" s="209"/>
      <c r="R456" s="209"/>
      <c r="S456" s="209" t="s">
        <v>409</v>
      </c>
      <c r="T456" s="209" t="s">
        <v>390</v>
      </c>
      <c r="U456" s="209" t="s">
        <v>298</v>
      </c>
      <c r="V456" s="209" t="s">
        <v>7</v>
      </c>
      <c r="W456" s="209" t="s">
        <v>7</v>
      </c>
      <c r="X456" s="209" t="s">
        <v>7</v>
      </c>
      <c r="Y456" s="209"/>
      <c r="Z456" s="209"/>
      <c r="AA456" s="209" t="s">
        <v>241</v>
      </c>
      <c r="AB456" s="209" t="s">
        <v>409</v>
      </c>
      <c r="AC456" s="209"/>
      <c r="AD456" s="209" t="s">
        <v>7</v>
      </c>
      <c r="AE456" s="209"/>
      <c r="AF456" s="209">
        <v>0</v>
      </c>
    </row>
    <row r="457" spans="1:32" x14ac:dyDescent="0.3">
      <c r="A457" s="209" t="s">
        <v>357</v>
      </c>
      <c r="B457" s="209" t="s">
        <v>63</v>
      </c>
      <c r="C457" s="209" t="s">
        <v>95</v>
      </c>
      <c r="D457" s="209" t="s">
        <v>314</v>
      </c>
      <c r="E457" s="209" t="s">
        <v>921</v>
      </c>
      <c r="F457" s="15">
        <v>46253.600624999999</v>
      </c>
      <c r="G457" s="209" t="s">
        <v>419</v>
      </c>
      <c r="H457" s="209">
        <v>1</v>
      </c>
      <c r="I457" s="209" t="s">
        <v>922</v>
      </c>
      <c r="J457" s="15">
        <v>46254.588888888888</v>
      </c>
      <c r="K457" s="15">
        <v>46258.355555555558</v>
      </c>
      <c r="L457" s="15"/>
      <c r="M457" s="209">
        <v>1</v>
      </c>
      <c r="N457" s="209"/>
      <c r="O457" s="209" t="s">
        <v>204</v>
      </c>
      <c r="P457" s="209" t="s">
        <v>631</v>
      </c>
      <c r="Q457" s="209"/>
      <c r="R457" s="209"/>
      <c r="S457" s="209" t="s">
        <v>375</v>
      </c>
      <c r="T457" s="209" t="s">
        <v>361</v>
      </c>
      <c r="U457" s="209" t="s">
        <v>265</v>
      </c>
      <c r="V457" s="209" t="s">
        <v>7</v>
      </c>
      <c r="W457" s="209" t="s">
        <v>7</v>
      </c>
      <c r="X457" s="209" t="s">
        <v>7</v>
      </c>
      <c r="Y457" s="209"/>
      <c r="Z457" s="209"/>
      <c r="AA457" s="209" t="s">
        <v>96</v>
      </c>
      <c r="AB457" s="209" t="s">
        <v>410</v>
      </c>
      <c r="AC457" s="209">
        <v>2011</v>
      </c>
      <c r="AD457" s="209" t="s">
        <v>228</v>
      </c>
      <c r="AE457" s="209">
        <v>1</v>
      </c>
      <c r="AF457" s="209"/>
    </row>
    <row r="458" spans="1:32" x14ac:dyDescent="0.3">
      <c r="A458" s="209" t="s">
        <v>357</v>
      </c>
      <c r="B458" s="209" t="s">
        <v>57</v>
      </c>
      <c r="C458" s="209" t="s">
        <v>117</v>
      </c>
      <c r="D458" s="209" t="s">
        <v>314</v>
      </c>
      <c r="E458" s="209" t="s">
        <v>921</v>
      </c>
      <c r="F458" s="15">
        <v>46253.600624999999</v>
      </c>
      <c r="G458" s="209" t="s">
        <v>419</v>
      </c>
      <c r="H458" s="209">
        <v>1</v>
      </c>
      <c r="I458" s="209" t="s">
        <v>922</v>
      </c>
      <c r="J458" s="15">
        <v>46254.588888888888</v>
      </c>
      <c r="K458" s="15">
        <v>46258.355555555558</v>
      </c>
      <c r="L458" s="15"/>
      <c r="M458" s="209">
        <v>1</v>
      </c>
      <c r="N458" s="209"/>
      <c r="O458" s="209" t="s">
        <v>204</v>
      </c>
      <c r="P458" s="209" t="s">
        <v>631</v>
      </c>
      <c r="Q458" s="209"/>
      <c r="R458" s="209"/>
      <c r="S458" s="209" t="s">
        <v>375</v>
      </c>
      <c r="T458" s="209" t="s">
        <v>361</v>
      </c>
      <c r="U458" s="209" t="s">
        <v>265</v>
      </c>
      <c r="V458" s="209" t="s">
        <v>7</v>
      </c>
      <c r="W458" s="209" t="s">
        <v>7</v>
      </c>
      <c r="X458" s="209" t="s">
        <v>7</v>
      </c>
      <c r="Y458" s="209"/>
      <c r="Z458" s="209"/>
      <c r="AA458" s="209" t="s">
        <v>127</v>
      </c>
      <c r="AB458" s="209" t="s">
        <v>410</v>
      </c>
      <c r="AC458" s="209">
        <v>2011</v>
      </c>
      <c r="AD458" s="209" t="s">
        <v>236</v>
      </c>
      <c r="AE458" s="209">
        <v>1</v>
      </c>
      <c r="AF458" s="209"/>
    </row>
    <row r="459" spans="1:32" x14ac:dyDescent="0.3">
      <c r="A459" s="209" t="s">
        <v>357</v>
      </c>
      <c r="B459" s="209" t="s">
        <v>282</v>
      </c>
      <c r="C459" s="209" t="s">
        <v>195</v>
      </c>
      <c r="D459" s="209" t="s">
        <v>314</v>
      </c>
      <c r="E459" s="209" t="s">
        <v>921</v>
      </c>
      <c r="F459" s="15">
        <v>46253.600624999999</v>
      </c>
      <c r="G459" s="209" t="s">
        <v>419</v>
      </c>
      <c r="H459" s="209">
        <v>5</v>
      </c>
      <c r="I459" s="209" t="s">
        <v>922</v>
      </c>
      <c r="J459" s="15">
        <v>46254.588888888888</v>
      </c>
      <c r="K459" s="15">
        <v>46258.355555555558</v>
      </c>
      <c r="L459" s="15"/>
      <c r="M459" s="209">
        <v>5</v>
      </c>
      <c r="N459" s="209"/>
      <c r="O459" s="209" t="s">
        <v>204</v>
      </c>
      <c r="P459" s="209" t="s">
        <v>631</v>
      </c>
      <c r="Q459" s="209"/>
      <c r="R459" s="209"/>
      <c r="S459" s="209" t="s">
        <v>375</v>
      </c>
      <c r="T459" s="209" t="s">
        <v>361</v>
      </c>
      <c r="U459" s="209" t="s">
        <v>265</v>
      </c>
      <c r="V459" s="209" t="s">
        <v>7</v>
      </c>
      <c r="W459" s="209" t="s">
        <v>7</v>
      </c>
      <c r="X459" s="209" t="s">
        <v>7</v>
      </c>
      <c r="Y459" s="209"/>
      <c r="Z459" s="209">
        <v>1</v>
      </c>
      <c r="AA459" s="209" t="s">
        <v>122</v>
      </c>
      <c r="AB459" s="209" t="s">
        <v>410</v>
      </c>
      <c r="AC459" s="209">
        <v>2011</v>
      </c>
      <c r="AD459" s="209" t="s">
        <v>235</v>
      </c>
      <c r="AE459" s="209">
        <v>5</v>
      </c>
      <c r="AF459" s="209"/>
    </row>
    <row r="460" spans="1:32" x14ac:dyDescent="0.3">
      <c r="A460" s="209" t="s">
        <v>357</v>
      </c>
      <c r="B460" s="209" t="s">
        <v>63</v>
      </c>
      <c r="C460" s="209" t="s">
        <v>95</v>
      </c>
      <c r="D460" s="209" t="s">
        <v>314</v>
      </c>
      <c r="E460" s="209" t="s">
        <v>956</v>
      </c>
      <c r="F460" s="15">
        <v>46251.363252314812</v>
      </c>
      <c r="G460" s="209" t="s">
        <v>429</v>
      </c>
      <c r="H460" s="209">
        <v>9</v>
      </c>
      <c r="I460" s="209" t="s">
        <v>957</v>
      </c>
      <c r="J460" s="15">
        <v>46252.660416666666</v>
      </c>
      <c r="K460" s="15">
        <v>46253.341666666667</v>
      </c>
      <c r="L460" s="15"/>
      <c r="M460" s="209">
        <v>9</v>
      </c>
      <c r="N460" s="209"/>
      <c r="O460" s="209" t="s">
        <v>204</v>
      </c>
      <c r="P460" s="209" t="s">
        <v>631</v>
      </c>
      <c r="Q460" s="209"/>
      <c r="R460" s="209"/>
      <c r="S460" s="209" t="s">
        <v>375</v>
      </c>
      <c r="T460" s="209" t="s">
        <v>361</v>
      </c>
      <c r="U460" s="209" t="s">
        <v>265</v>
      </c>
      <c r="V460" s="209" t="s">
        <v>7</v>
      </c>
      <c r="W460" s="209" t="s">
        <v>7</v>
      </c>
      <c r="X460" s="209" t="s">
        <v>7</v>
      </c>
      <c r="Y460" s="209"/>
      <c r="Z460" s="209"/>
      <c r="AA460" s="209" t="s">
        <v>96</v>
      </c>
      <c r="AB460" s="209" t="s">
        <v>410</v>
      </c>
      <c r="AC460" s="209">
        <v>2011</v>
      </c>
      <c r="AD460" s="209" t="s">
        <v>228</v>
      </c>
      <c r="AE460" s="209">
        <v>9</v>
      </c>
      <c r="AF460" s="209">
        <v>76.400000000000006</v>
      </c>
    </row>
    <row r="461" spans="1:32" x14ac:dyDescent="0.3">
      <c r="A461" s="209" t="s">
        <v>357</v>
      </c>
      <c r="B461" s="209" t="s">
        <v>57</v>
      </c>
      <c r="C461" s="209" t="s">
        <v>117</v>
      </c>
      <c r="D461" s="209" t="s">
        <v>314</v>
      </c>
      <c r="E461" s="209" t="s">
        <v>956</v>
      </c>
      <c r="F461" s="15">
        <v>46251.363252314812</v>
      </c>
      <c r="G461" s="209" t="s">
        <v>429</v>
      </c>
      <c r="H461" s="209">
        <v>9</v>
      </c>
      <c r="I461" s="209" t="s">
        <v>957</v>
      </c>
      <c r="J461" s="15">
        <v>46252.660416666666</v>
      </c>
      <c r="K461" s="15">
        <v>46253.341666666667</v>
      </c>
      <c r="L461" s="15"/>
      <c r="M461" s="209">
        <v>9</v>
      </c>
      <c r="N461" s="209"/>
      <c r="O461" s="209" t="s">
        <v>204</v>
      </c>
      <c r="P461" s="209" t="s">
        <v>631</v>
      </c>
      <c r="Q461" s="209"/>
      <c r="R461" s="209"/>
      <c r="S461" s="209" t="s">
        <v>375</v>
      </c>
      <c r="T461" s="209" t="s">
        <v>361</v>
      </c>
      <c r="U461" s="209" t="s">
        <v>265</v>
      </c>
      <c r="V461" s="209" t="s">
        <v>7</v>
      </c>
      <c r="W461" s="209" t="s">
        <v>7</v>
      </c>
      <c r="X461" s="209" t="s">
        <v>7</v>
      </c>
      <c r="Y461" s="209"/>
      <c r="Z461" s="209"/>
      <c r="AA461" s="209" t="s">
        <v>127</v>
      </c>
      <c r="AB461" s="209" t="s">
        <v>410</v>
      </c>
      <c r="AC461" s="209">
        <v>2011</v>
      </c>
      <c r="AD461" s="209" t="s">
        <v>236</v>
      </c>
      <c r="AE461" s="209">
        <v>1</v>
      </c>
      <c r="AF461" s="209"/>
    </row>
    <row r="462" spans="1:32" x14ac:dyDescent="0.3">
      <c r="A462" s="209" t="s">
        <v>357</v>
      </c>
      <c r="B462" s="209" t="s">
        <v>282</v>
      </c>
      <c r="C462" s="209" t="s">
        <v>195</v>
      </c>
      <c r="D462" s="209" t="s">
        <v>314</v>
      </c>
      <c r="E462" s="209" t="s">
        <v>956</v>
      </c>
      <c r="F462" s="15">
        <v>46251.363252314812</v>
      </c>
      <c r="G462" s="209" t="s">
        <v>429</v>
      </c>
      <c r="H462" s="209">
        <v>754</v>
      </c>
      <c r="I462" s="209" t="s">
        <v>957</v>
      </c>
      <c r="J462" s="15">
        <v>46252.660416666666</v>
      </c>
      <c r="K462" s="15">
        <v>46253.341666666667</v>
      </c>
      <c r="L462" s="15"/>
      <c r="M462" s="209">
        <v>754</v>
      </c>
      <c r="N462" s="209"/>
      <c r="O462" s="209" t="s">
        <v>204</v>
      </c>
      <c r="P462" s="209" t="s">
        <v>631</v>
      </c>
      <c r="Q462" s="209"/>
      <c r="R462" s="209"/>
      <c r="S462" s="209" t="s">
        <v>375</v>
      </c>
      <c r="T462" s="209" t="s">
        <v>361</v>
      </c>
      <c r="U462" s="209" t="s">
        <v>265</v>
      </c>
      <c r="V462" s="209" t="s">
        <v>7</v>
      </c>
      <c r="W462" s="209" t="s">
        <v>7</v>
      </c>
      <c r="X462" s="209" t="s">
        <v>7</v>
      </c>
      <c r="Y462" s="209"/>
      <c r="Z462" s="209">
        <v>1</v>
      </c>
      <c r="AA462" s="209" t="s">
        <v>122</v>
      </c>
      <c r="AB462" s="209" t="s">
        <v>410</v>
      </c>
      <c r="AC462" s="209">
        <v>2011</v>
      </c>
      <c r="AD462" s="209" t="s">
        <v>235</v>
      </c>
      <c r="AE462" s="209">
        <v>754</v>
      </c>
      <c r="AF462" s="209"/>
    </row>
    <row r="463" spans="1:32" x14ac:dyDescent="0.3">
      <c r="A463" s="209" t="s">
        <v>357</v>
      </c>
      <c r="B463" s="209" t="s">
        <v>63</v>
      </c>
      <c r="C463" s="209" t="s">
        <v>95</v>
      </c>
      <c r="D463" s="209" t="s">
        <v>314</v>
      </c>
      <c r="E463" s="209" t="s">
        <v>927</v>
      </c>
      <c r="F463" s="15">
        <v>46251.313101851854</v>
      </c>
      <c r="G463" s="209" t="s">
        <v>429</v>
      </c>
      <c r="H463" s="209">
        <v>8</v>
      </c>
      <c r="I463" s="209" t="s">
        <v>928</v>
      </c>
      <c r="J463" s="15">
        <v>46251.351388888892</v>
      </c>
      <c r="K463" s="15">
        <v>46251.582638888889</v>
      </c>
      <c r="L463" s="15"/>
      <c r="M463" s="209">
        <v>8</v>
      </c>
      <c r="N463" s="209"/>
      <c r="O463" s="209" t="s">
        <v>204</v>
      </c>
      <c r="P463" s="209" t="s">
        <v>631</v>
      </c>
      <c r="Q463" s="209"/>
      <c r="R463" s="209"/>
      <c r="S463" s="209" t="s">
        <v>375</v>
      </c>
      <c r="T463" s="209" t="s">
        <v>361</v>
      </c>
      <c r="U463" s="209" t="s">
        <v>265</v>
      </c>
      <c r="V463" s="209" t="s">
        <v>7</v>
      </c>
      <c r="W463" s="209" t="s">
        <v>7</v>
      </c>
      <c r="X463" s="209" t="s">
        <v>7</v>
      </c>
      <c r="Y463" s="209"/>
      <c r="Z463" s="209"/>
      <c r="AA463" s="209" t="s">
        <v>96</v>
      </c>
      <c r="AB463" s="209" t="s">
        <v>410</v>
      </c>
      <c r="AC463" s="209">
        <v>2011</v>
      </c>
      <c r="AD463" s="209" t="s">
        <v>228</v>
      </c>
      <c r="AE463" s="209">
        <v>8</v>
      </c>
      <c r="AF463" s="209">
        <v>63</v>
      </c>
    </row>
    <row r="464" spans="1:32" x14ac:dyDescent="0.3">
      <c r="A464" s="209" t="s">
        <v>357</v>
      </c>
      <c r="B464" s="209" t="s">
        <v>57</v>
      </c>
      <c r="C464" s="209" t="s">
        <v>117</v>
      </c>
      <c r="D464" s="209" t="s">
        <v>314</v>
      </c>
      <c r="E464" s="209" t="s">
        <v>927</v>
      </c>
      <c r="F464" s="15">
        <v>46251.313101851854</v>
      </c>
      <c r="G464" s="209" t="s">
        <v>429</v>
      </c>
      <c r="H464" s="209">
        <v>8</v>
      </c>
      <c r="I464" s="209" t="s">
        <v>928</v>
      </c>
      <c r="J464" s="15">
        <v>46251.351388888892</v>
      </c>
      <c r="K464" s="15">
        <v>46251.582638888889</v>
      </c>
      <c r="L464" s="15"/>
      <c r="M464" s="209">
        <v>8</v>
      </c>
      <c r="N464" s="209"/>
      <c r="O464" s="209" t="s">
        <v>204</v>
      </c>
      <c r="P464" s="209" t="s">
        <v>631</v>
      </c>
      <c r="Q464" s="209"/>
      <c r="R464" s="209"/>
      <c r="S464" s="209" t="s">
        <v>375</v>
      </c>
      <c r="T464" s="209" t="s">
        <v>361</v>
      </c>
      <c r="U464" s="209" t="s">
        <v>265</v>
      </c>
      <c r="V464" s="209" t="s">
        <v>7</v>
      </c>
      <c r="W464" s="209" t="s">
        <v>7</v>
      </c>
      <c r="X464" s="209" t="s">
        <v>7</v>
      </c>
      <c r="Y464" s="209"/>
      <c r="Z464" s="209"/>
      <c r="AA464" s="209" t="s">
        <v>127</v>
      </c>
      <c r="AB464" s="209" t="s">
        <v>410</v>
      </c>
      <c r="AC464" s="209">
        <v>2011</v>
      </c>
      <c r="AD464" s="209" t="s">
        <v>236</v>
      </c>
      <c r="AE464" s="209">
        <v>1</v>
      </c>
      <c r="AF464" s="209"/>
    </row>
    <row r="465" spans="1:32" x14ac:dyDescent="0.3">
      <c r="A465" s="209" t="s">
        <v>357</v>
      </c>
      <c r="B465" s="209" t="s">
        <v>282</v>
      </c>
      <c r="C465" s="209" t="s">
        <v>195</v>
      </c>
      <c r="D465" s="209" t="s">
        <v>314</v>
      </c>
      <c r="E465" s="209" t="s">
        <v>927</v>
      </c>
      <c r="F465" s="15">
        <v>46251.313101851854</v>
      </c>
      <c r="G465" s="209" t="s">
        <v>429</v>
      </c>
      <c r="H465" s="209">
        <v>621</v>
      </c>
      <c r="I465" s="209" t="s">
        <v>928</v>
      </c>
      <c r="J465" s="15">
        <v>46251.351388888892</v>
      </c>
      <c r="K465" s="15">
        <v>46251.582638888889</v>
      </c>
      <c r="L465" s="15"/>
      <c r="M465" s="209">
        <v>621</v>
      </c>
      <c r="N465" s="209"/>
      <c r="O465" s="209" t="s">
        <v>204</v>
      </c>
      <c r="P465" s="209" t="s">
        <v>631</v>
      </c>
      <c r="Q465" s="209"/>
      <c r="R465" s="209"/>
      <c r="S465" s="209" t="s">
        <v>375</v>
      </c>
      <c r="T465" s="209" t="s">
        <v>361</v>
      </c>
      <c r="U465" s="209" t="s">
        <v>265</v>
      </c>
      <c r="V465" s="209" t="s">
        <v>7</v>
      </c>
      <c r="W465" s="209" t="s">
        <v>7</v>
      </c>
      <c r="X465" s="209" t="s">
        <v>7</v>
      </c>
      <c r="Y465" s="209"/>
      <c r="Z465" s="209">
        <v>1</v>
      </c>
      <c r="AA465" s="209" t="s">
        <v>122</v>
      </c>
      <c r="AB465" s="209" t="s">
        <v>410</v>
      </c>
      <c r="AC465" s="209">
        <v>2011</v>
      </c>
      <c r="AD465" s="209" t="s">
        <v>235</v>
      </c>
      <c r="AE465" s="209">
        <v>621</v>
      </c>
      <c r="AF465" s="209"/>
    </row>
    <row r="466" spans="1:32" x14ac:dyDescent="0.3">
      <c r="A466" s="209" t="s">
        <v>357</v>
      </c>
      <c r="B466" s="209" t="s">
        <v>57</v>
      </c>
      <c r="C466" s="209" t="s">
        <v>117</v>
      </c>
      <c r="D466" s="209" t="s">
        <v>314</v>
      </c>
      <c r="E466" s="209" t="s">
        <v>912</v>
      </c>
      <c r="F466" s="15">
        <v>46247.459618055553</v>
      </c>
      <c r="G466" s="209" t="s">
        <v>913</v>
      </c>
      <c r="H466" s="209">
        <v>1</v>
      </c>
      <c r="I466" s="209" t="s">
        <v>914</v>
      </c>
      <c r="J466" s="15">
        <v>46247.561030092591</v>
      </c>
      <c r="K466" s="15">
        <v>46254.421527777777</v>
      </c>
      <c r="L466" s="15"/>
      <c r="M466" s="209">
        <v>1</v>
      </c>
      <c r="N466" s="209"/>
      <c r="O466" s="209" t="s">
        <v>204</v>
      </c>
      <c r="P466" s="209" t="s">
        <v>631</v>
      </c>
      <c r="Q466" s="209"/>
      <c r="R466" s="209"/>
      <c r="S466" s="209" t="s">
        <v>375</v>
      </c>
      <c r="T466" s="209" t="s">
        <v>361</v>
      </c>
      <c r="U466" s="209" t="s">
        <v>265</v>
      </c>
      <c r="V466" s="209" t="s">
        <v>7</v>
      </c>
      <c r="W466" s="209" t="s">
        <v>7</v>
      </c>
      <c r="X466" s="209" t="s">
        <v>7</v>
      </c>
      <c r="Y466" s="209"/>
      <c r="Z466" s="209"/>
      <c r="AA466" s="209" t="s">
        <v>127</v>
      </c>
      <c r="AB466" s="209" t="s">
        <v>410</v>
      </c>
      <c r="AC466" s="209">
        <v>2011</v>
      </c>
      <c r="AD466" s="209" t="s">
        <v>236</v>
      </c>
      <c r="AE466" s="209">
        <v>1</v>
      </c>
      <c r="AF466" s="209"/>
    </row>
    <row r="467" spans="1:32" x14ac:dyDescent="0.3">
      <c r="A467" s="209" t="s">
        <v>357</v>
      </c>
      <c r="B467" s="209" t="s">
        <v>63</v>
      </c>
      <c r="C467" s="209" t="s">
        <v>95</v>
      </c>
      <c r="D467" s="209" t="s">
        <v>314</v>
      </c>
      <c r="E467" s="209" t="s">
        <v>958</v>
      </c>
      <c r="F467" s="15">
        <v>46233.7187037037</v>
      </c>
      <c r="G467" s="209" t="s">
        <v>420</v>
      </c>
      <c r="H467" s="209">
        <v>59</v>
      </c>
      <c r="I467" s="209" t="s">
        <v>959</v>
      </c>
      <c r="J467" s="15">
        <v>46234.474305555559</v>
      </c>
      <c r="K467" s="15">
        <v>46238.618750000001</v>
      </c>
      <c r="L467" s="15"/>
      <c r="M467" s="209">
        <v>59</v>
      </c>
      <c r="N467" s="209"/>
      <c r="O467" s="209" t="s">
        <v>204</v>
      </c>
      <c r="P467" s="209" t="s">
        <v>631</v>
      </c>
      <c r="Q467" s="209"/>
      <c r="R467" s="209"/>
      <c r="S467" s="209" t="s">
        <v>375</v>
      </c>
      <c r="T467" s="209" t="s">
        <v>361</v>
      </c>
      <c r="U467" s="209" t="s">
        <v>265</v>
      </c>
      <c r="V467" s="209" t="s">
        <v>7</v>
      </c>
      <c r="W467" s="209" t="s">
        <v>7</v>
      </c>
      <c r="X467" s="209" t="s">
        <v>7</v>
      </c>
      <c r="Y467" s="209"/>
      <c r="Z467" s="209"/>
      <c r="AA467" s="209" t="s">
        <v>96</v>
      </c>
      <c r="AB467" s="209" t="s">
        <v>410</v>
      </c>
      <c r="AC467" s="209">
        <v>2011</v>
      </c>
      <c r="AD467" s="209" t="s">
        <v>228</v>
      </c>
      <c r="AE467" s="209">
        <v>59</v>
      </c>
      <c r="AF467" s="209">
        <v>457.78000000000003</v>
      </c>
    </row>
    <row r="468" spans="1:32" x14ac:dyDescent="0.3">
      <c r="A468" s="209" t="s">
        <v>357</v>
      </c>
      <c r="B468" s="209" t="s">
        <v>57</v>
      </c>
      <c r="C468" s="209" t="s">
        <v>117</v>
      </c>
      <c r="D468" s="209" t="s">
        <v>314</v>
      </c>
      <c r="E468" s="209" t="s">
        <v>958</v>
      </c>
      <c r="F468" s="15">
        <v>46233.7187037037</v>
      </c>
      <c r="G468" s="209" t="s">
        <v>420</v>
      </c>
      <c r="H468" s="209">
        <v>59</v>
      </c>
      <c r="I468" s="209" t="s">
        <v>959</v>
      </c>
      <c r="J468" s="15">
        <v>46234.474305555559</v>
      </c>
      <c r="K468" s="15">
        <v>46238.618750000001</v>
      </c>
      <c r="L468" s="15"/>
      <c r="M468" s="209">
        <v>59</v>
      </c>
      <c r="N468" s="209"/>
      <c r="O468" s="209" t="s">
        <v>204</v>
      </c>
      <c r="P468" s="209" t="s">
        <v>631</v>
      </c>
      <c r="Q468" s="209"/>
      <c r="R468" s="209"/>
      <c r="S468" s="209" t="s">
        <v>375</v>
      </c>
      <c r="T468" s="209" t="s">
        <v>361</v>
      </c>
      <c r="U468" s="209" t="s">
        <v>265</v>
      </c>
      <c r="V468" s="209" t="s">
        <v>7</v>
      </c>
      <c r="W468" s="209" t="s">
        <v>7</v>
      </c>
      <c r="X468" s="209" t="s">
        <v>7</v>
      </c>
      <c r="Y468" s="209"/>
      <c r="Z468" s="209"/>
      <c r="AA468" s="209" t="s">
        <v>127</v>
      </c>
      <c r="AB468" s="209" t="s">
        <v>410</v>
      </c>
      <c r="AC468" s="209">
        <v>2011</v>
      </c>
      <c r="AD468" s="209" t="s">
        <v>236</v>
      </c>
      <c r="AE468" s="209">
        <v>5.9</v>
      </c>
      <c r="AF468" s="209"/>
    </row>
    <row r="469" spans="1:32" x14ac:dyDescent="0.3">
      <c r="A469" s="209" t="s">
        <v>357</v>
      </c>
      <c r="B469" s="209" t="s">
        <v>282</v>
      </c>
      <c r="C469" s="209" t="s">
        <v>195</v>
      </c>
      <c r="D469" s="209" t="s">
        <v>314</v>
      </c>
      <c r="E469" s="209" t="s">
        <v>958</v>
      </c>
      <c r="F469" s="15">
        <v>46233.7187037037</v>
      </c>
      <c r="G469" s="209" t="s">
        <v>420</v>
      </c>
      <c r="H469" s="209">
        <v>2601</v>
      </c>
      <c r="I469" s="209" t="s">
        <v>959</v>
      </c>
      <c r="J469" s="15">
        <v>46234.474305555559</v>
      </c>
      <c r="K469" s="15">
        <v>46238.618750000001</v>
      </c>
      <c r="L469" s="15"/>
      <c r="M469" s="209">
        <v>2601</v>
      </c>
      <c r="N469" s="209"/>
      <c r="O469" s="209" t="s">
        <v>204</v>
      </c>
      <c r="P469" s="209" t="s">
        <v>631</v>
      </c>
      <c r="Q469" s="209"/>
      <c r="R469" s="209"/>
      <c r="S469" s="209" t="s">
        <v>375</v>
      </c>
      <c r="T469" s="209" t="s">
        <v>361</v>
      </c>
      <c r="U469" s="209" t="s">
        <v>265</v>
      </c>
      <c r="V469" s="209" t="s">
        <v>7</v>
      </c>
      <c r="W469" s="209" t="s">
        <v>7</v>
      </c>
      <c r="X469" s="209" t="s">
        <v>7</v>
      </c>
      <c r="Y469" s="209"/>
      <c r="Z469" s="209">
        <v>1</v>
      </c>
      <c r="AA469" s="209" t="s">
        <v>122</v>
      </c>
      <c r="AB469" s="209" t="s">
        <v>410</v>
      </c>
      <c r="AC469" s="209">
        <v>2011</v>
      </c>
      <c r="AD469" s="209" t="s">
        <v>235</v>
      </c>
      <c r="AE469" s="209">
        <v>2601</v>
      </c>
      <c r="AF469" s="209"/>
    </row>
    <row r="470" spans="1:32" x14ac:dyDescent="0.3">
      <c r="A470" s="209" t="s">
        <v>357</v>
      </c>
      <c r="B470" s="209" t="s">
        <v>63</v>
      </c>
      <c r="C470" s="209" t="s">
        <v>95</v>
      </c>
      <c r="D470" s="209" t="s">
        <v>314</v>
      </c>
      <c r="E470" s="209" t="s">
        <v>960</v>
      </c>
      <c r="F470" s="15">
        <v>46233.717141203706</v>
      </c>
      <c r="G470" s="209" t="s">
        <v>420</v>
      </c>
      <c r="H470" s="209">
        <v>49</v>
      </c>
      <c r="I470" s="209" t="s">
        <v>961</v>
      </c>
      <c r="J470" s="15">
        <v>46234.470833333333</v>
      </c>
      <c r="K470" s="15">
        <v>46238.338888888888</v>
      </c>
      <c r="L470" s="15"/>
      <c r="M470" s="209">
        <v>49</v>
      </c>
      <c r="N470" s="209"/>
      <c r="O470" s="209" t="s">
        <v>204</v>
      </c>
      <c r="P470" s="209" t="s">
        <v>631</v>
      </c>
      <c r="Q470" s="209"/>
      <c r="R470" s="209"/>
      <c r="S470" s="209" t="s">
        <v>375</v>
      </c>
      <c r="T470" s="209" t="s">
        <v>361</v>
      </c>
      <c r="U470" s="209" t="s">
        <v>265</v>
      </c>
      <c r="V470" s="209" t="s">
        <v>7</v>
      </c>
      <c r="W470" s="209" t="s">
        <v>7</v>
      </c>
      <c r="X470" s="209" t="s">
        <v>7</v>
      </c>
      <c r="Y470" s="209"/>
      <c r="Z470" s="209"/>
      <c r="AA470" s="209" t="s">
        <v>96</v>
      </c>
      <c r="AB470" s="209" t="s">
        <v>410</v>
      </c>
      <c r="AC470" s="209">
        <v>2011</v>
      </c>
      <c r="AD470" s="209" t="s">
        <v>228</v>
      </c>
      <c r="AE470" s="209">
        <v>49</v>
      </c>
      <c r="AF470" s="209"/>
    </row>
    <row r="471" spans="1:32" x14ac:dyDescent="0.3">
      <c r="A471" s="209" t="s">
        <v>357</v>
      </c>
      <c r="B471" s="209" t="s">
        <v>57</v>
      </c>
      <c r="C471" s="209" t="s">
        <v>117</v>
      </c>
      <c r="D471" s="209" t="s">
        <v>314</v>
      </c>
      <c r="E471" s="209" t="s">
        <v>960</v>
      </c>
      <c r="F471" s="15">
        <v>46233.717141203706</v>
      </c>
      <c r="G471" s="209" t="s">
        <v>420</v>
      </c>
      <c r="H471" s="209">
        <v>49</v>
      </c>
      <c r="I471" s="209" t="s">
        <v>961</v>
      </c>
      <c r="J471" s="15">
        <v>46234.470833333333</v>
      </c>
      <c r="K471" s="15">
        <v>46238.338888888888</v>
      </c>
      <c r="L471" s="15"/>
      <c r="M471" s="209">
        <v>49</v>
      </c>
      <c r="N471" s="209"/>
      <c r="O471" s="209" t="s">
        <v>204</v>
      </c>
      <c r="P471" s="209" t="s">
        <v>631</v>
      </c>
      <c r="Q471" s="209"/>
      <c r="R471" s="209"/>
      <c r="S471" s="209" t="s">
        <v>375</v>
      </c>
      <c r="T471" s="209" t="s">
        <v>361</v>
      </c>
      <c r="U471" s="209" t="s">
        <v>265</v>
      </c>
      <c r="V471" s="209" t="s">
        <v>7</v>
      </c>
      <c r="W471" s="209" t="s">
        <v>7</v>
      </c>
      <c r="X471" s="209" t="s">
        <v>7</v>
      </c>
      <c r="Y471" s="209"/>
      <c r="Z471" s="209"/>
      <c r="AA471" s="209" t="s">
        <v>127</v>
      </c>
      <c r="AB471" s="209" t="s">
        <v>410</v>
      </c>
      <c r="AC471" s="209">
        <v>2011</v>
      </c>
      <c r="AD471" s="209" t="s">
        <v>236</v>
      </c>
      <c r="AE471" s="209">
        <v>4.9000000000000004</v>
      </c>
      <c r="AF471" s="209"/>
    </row>
    <row r="472" spans="1:32" x14ac:dyDescent="0.3">
      <c r="A472" s="209" t="s">
        <v>357</v>
      </c>
      <c r="B472" s="209" t="s">
        <v>282</v>
      </c>
      <c r="C472" s="209" t="s">
        <v>195</v>
      </c>
      <c r="D472" s="209" t="s">
        <v>314</v>
      </c>
      <c r="E472" s="209" t="s">
        <v>960</v>
      </c>
      <c r="F472" s="15">
        <v>46233.717141203706</v>
      </c>
      <c r="G472" s="209" t="s">
        <v>420</v>
      </c>
      <c r="H472" s="209">
        <v>1858</v>
      </c>
      <c r="I472" s="209" t="s">
        <v>961</v>
      </c>
      <c r="J472" s="15">
        <v>46234.470833333333</v>
      </c>
      <c r="K472" s="15">
        <v>46238.338888888888</v>
      </c>
      <c r="L472" s="15"/>
      <c r="M472" s="209">
        <v>1858</v>
      </c>
      <c r="N472" s="209"/>
      <c r="O472" s="209" t="s">
        <v>204</v>
      </c>
      <c r="P472" s="209" t="s">
        <v>631</v>
      </c>
      <c r="Q472" s="209"/>
      <c r="R472" s="209"/>
      <c r="S472" s="209" t="s">
        <v>375</v>
      </c>
      <c r="T472" s="209" t="s">
        <v>361</v>
      </c>
      <c r="U472" s="209" t="s">
        <v>265</v>
      </c>
      <c r="V472" s="209" t="s">
        <v>7</v>
      </c>
      <c r="W472" s="209" t="s">
        <v>7</v>
      </c>
      <c r="X472" s="209" t="s">
        <v>7</v>
      </c>
      <c r="Y472" s="209"/>
      <c r="Z472" s="209">
        <v>1</v>
      </c>
      <c r="AA472" s="209" t="s">
        <v>122</v>
      </c>
      <c r="AB472" s="209" t="s">
        <v>410</v>
      </c>
      <c r="AC472" s="209">
        <v>2011</v>
      </c>
      <c r="AD472" s="209" t="s">
        <v>235</v>
      </c>
      <c r="AE472" s="209">
        <v>1858</v>
      </c>
      <c r="AF472" s="209"/>
    </row>
    <row r="473" spans="1:32" x14ac:dyDescent="0.3">
      <c r="A473" s="209" t="s">
        <v>357</v>
      </c>
      <c r="B473" s="209" t="s">
        <v>63</v>
      </c>
      <c r="C473" s="209" t="s">
        <v>95</v>
      </c>
      <c r="D473" s="209" t="s">
        <v>314</v>
      </c>
      <c r="E473" s="209" t="s">
        <v>941</v>
      </c>
      <c r="F473" s="15">
        <v>46232.494386574072</v>
      </c>
      <c r="G473" s="209" t="s">
        <v>942</v>
      </c>
      <c r="H473" s="209">
        <v>24</v>
      </c>
      <c r="I473" s="209" t="s">
        <v>943</v>
      </c>
      <c r="J473" s="15">
        <v>46232.61041666667</v>
      </c>
      <c r="K473" s="15">
        <v>46234.609722222223</v>
      </c>
      <c r="L473" s="15"/>
      <c r="M473" s="209">
        <v>24</v>
      </c>
      <c r="N473" s="209"/>
      <c r="O473" s="209" t="s">
        <v>204</v>
      </c>
      <c r="P473" s="209" t="s">
        <v>631</v>
      </c>
      <c r="Q473" s="209"/>
      <c r="R473" s="209"/>
      <c r="S473" s="209" t="s">
        <v>375</v>
      </c>
      <c r="T473" s="209" t="s">
        <v>361</v>
      </c>
      <c r="U473" s="209" t="s">
        <v>265</v>
      </c>
      <c r="V473" s="209" t="s">
        <v>7</v>
      </c>
      <c r="W473" s="209" t="s">
        <v>7</v>
      </c>
      <c r="X473" s="209" t="s">
        <v>7</v>
      </c>
      <c r="Y473" s="209"/>
      <c r="Z473" s="209"/>
      <c r="AA473" s="209" t="s">
        <v>96</v>
      </c>
      <c r="AB473" s="209" t="s">
        <v>410</v>
      </c>
      <c r="AC473" s="209">
        <v>2011</v>
      </c>
      <c r="AD473" s="209" t="s">
        <v>228</v>
      </c>
      <c r="AE473" s="209">
        <v>24</v>
      </c>
      <c r="AF473" s="209"/>
    </row>
    <row r="474" spans="1:32" x14ac:dyDescent="0.3">
      <c r="A474" s="209" t="s">
        <v>357</v>
      </c>
      <c r="B474" s="209" t="s">
        <v>57</v>
      </c>
      <c r="C474" s="209" t="s">
        <v>117</v>
      </c>
      <c r="D474" s="209" t="s">
        <v>314</v>
      </c>
      <c r="E474" s="209" t="s">
        <v>941</v>
      </c>
      <c r="F474" s="15">
        <v>46232.494386574072</v>
      </c>
      <c r="G474" s="209" t="s">
        <v>942</v>
      </c>
      <c r="H474" s="209">
        <v>24</v>
      </c>
      <c r="I474" s="209" t="s">
        <v>943</v>
      </c>
      <c r="J474" s="15">
        <v>46232.61041666667</v>
      </c>
      <c r="K474" s="15">
        <v>46234.609722222223</v>
      </c>
      <c r="L474" s="15"/>
      <c r="M474" s="209">
        <v>24</v>
      </c>
      <c r="N474" s="209"/>
      <c r="O474" s="209" t="s">
        <v>627</v>
      </c>
      <c r="P474" s="209"/>
      <c r="Q474" s="209"/>
      <c r="R474" s="209"/>
      <c r="S474" s="209" t="s">
        <v>375</v>
      </c>
      <c r="T474" s="209" t="s">
        <v>361</v>
      </c>
      <c r="U474" s="209" t="s">
        <v>265</v>
      </c>
      <c r="V474" s="209" t="s">
        <v>7</v>
      </c>
      <c r="W474" s="209" t="s">
        <v>7</v>
      </c>
      <c r="X474" s="209" t="s">
        <v>7</v>
      </c>
      <c r="Y474" s="209"/>
      <c r="Z474" s="209"/>
      <c r="AA474" s="209" t="s">
        <v>127</v>
      </c>
      <c r="AB474" s="209" t="s">
        <v>410</v>
      </c>
      <c r="AC474" s="209">
        <v>2011</v>
      </c>
      <c r="AD474" s="209" t="s">
        <v>236</v>
      </c>
      <c r="AE474" s="209">
        <v>2.4</v>
      </c>
      <c r="AF474" s="209"/>
    </row>
    <row r="475" spans="1:32" x14ac:dyDescent="0.3">
      <c r="A475" s="209" t="s">
        <v>357</v>
      </c>
      <c r="B475" s="209" t="s">
        <v>282</v>
      </c>
      <c r="C475" s="209" t="s">
        <v>195</v>
      </c>
      <c r="D475" s="209" t="s">
        <v>314</v>
      </c>
      <c r="E475" s="209" t="s">
        <v>941</v>
      </c>
      <c r="F475" s="15">
        <v>46232.494386574072</v>
      </c>
      <c r="G475" s="209" t="s">
        <v>942</v>
      </c>
      <c r="H475" s="209">
        <v>1610</v>
      </c>
      <c r="I475" s="209" t="s">
        <v>943</v>
      </c>
      <c r="J475" s="15">
        <v>46232.61041666667</v>
      </c>
      <c r="K475" s="15">
        <v>46234.609722222223</v>
      </c>
      <c r="L475" s="15"/>
      <c r="M475" s="209">
        <v>1610</v>
      </c>
      <c r="N475" s="209"/>
      <c r="O475" s="209" t="s">
        <v>627</v>
      </c>
      <c r="P475" s="209"/>
      <c r="Q475" s="209"/>
      <c r="R475" s="209"/>
      <c r="S475" s="209" t="s">
        <v>375</v>
      </c>
      <c r="T475" s="209" t="s">
        <v>361</v>
      </c>
      <c r="U475" s="209" t="s">
        <v>265</v>
      </c>
      <c r="V475" s="209" t="s">
        <v>7</v>
      </c>
      <c r="W475" s="209" t="s">
        <v>7</v>
      </c>
      <c r="X475" s="209" t="s">
        <v>7</v>
      </c>
      <c r="Y475" s="209"/>
      <c r="Z475" s="209">
        <v>1</v>
      </c>
      <c r="AA475" s="209" t="s">
        <v>122</v>
      </c>
      <c r="AB475" s="209" t="s">
        <v>410</v>
      </c>
      <c r="AC475" s="209">
        <v>2011</v>
      </c>
      <c r="AD475" s="209" t="s">
        <v>235</v>
      </c>
      <c r="AE475" s="209">
        <v>1610</v>
      </c>
      <c r="AF475" s="209"/>
    </row>
    <row r="476" spans="1:32" x14ac:dyDescent="0.3">
      <c r="A476" s="209" t="s">
        <v>357</v>
      </c>
      <c r="B476" s="209" t="s">
        <v>63</v>
      </c>
      <c r="C476" s="209" t="s">
        <v>95</v>
      </c>
      <c r="D476" s="209" t="s">
        <v>314</v>
      </c>
      <c r="E476" s="209" t="s">
        <v>941</v>
      </c>
      <c r="F476" s="15">
        <v>46232.494386574072</v>
      </c>
      <c r="G476" s="209" t="s">
        <v>942</v>
      </c>
      <c r="H476" s="209">
        <v>24</v>
      </c>
      <c r="I476" s="209" t="s">
        <v>943</v>
      </c>
      <c r="J476" s="15">
        <v>46232.61041666667</v>
      </c>
      <c r="K476" s="15">
        <v>46234.683333333334</v>
      </c>
      <c r="L476" s="15"/>
      <c r="M476" s="209">
        <v>24</v>
      </c>
      <c r="N476" s="209"/>
      <c r="O476" s="209" t="s">
        <v>627</v>
      </c>
      <c r="P476" s="209"/>
      <c r="Q476" s="209"/>
      <c r="R476" s="209"/>
      <c r="S476" s="209" t="s">
        <v>375</v>
      </c>
      <c r="T476" s="209" t="s">
        <v>361</v>
      </c>
      <c r="U476" s="209" t="s">
        <v>265</v>
      </c>
      <c r="V476" s="209" t="s">
        <v>7</v>
      </c>
      <c r="W476" s="209" t="s">
        <v>7</v>
      </c>
      <c r="X476" s="209" t="s">
        <v>7</v>
      </c>
      <c r="Y476" s="209"/>
      <c r="Z476" s="209"/>
      <c r="AA476" s="209" t="s">
        <v>96</v>
      </c>
      <c r="AB476" s="209" t="s">
        <v>410</v>
      </c>
      <c r="AC476" s="209">
        <v>2011</v>
      </c>
      <c r="AD476" s="209" t="s">
        <v>228</v>
      </c>
      <c r="AE476" s="209">
        <v>24</v>
      </c>
      <c r="AF476" s="209"/>
    </row>
    <row r="477" spans="1:32" x14ac:dyDescent="0.3">
      <c r="A477" s="209" t="s">
        <v>357</v>
      </c>
      <c r="B477" s="209" t="s">
        <v>57</v>
      </c>
      <c r="C477" s="209" t="s">
        <v>117</v>
      </c>
      <c r="D477" s="209" t="s">
        <v>314</v>
      </c>
      <c r="E477" s="209" t="s">
        <v>941</v>
      </c>
      <c r="F477" s="15">
        <v>46232.494386574072</v>
      </c>
      <c r="G477" s="209" t="s">
        <v>942</v>
      </c>
      <c r="H477" s="209">
        <v>24</v>
      </c>
      <c r="I477" s="209" t="s">
        <v>943</v>
      </c>
      <c r="J477" s="15">
        <v>46232.61041666667</v>
      </c>
      <c r="K477" s="15">
        <v>46234.683333333334</v>
      </c>
      <c r="L477" s="15"/>
      <c r="M477" s="209">
        <v>24</v>
      </c>
      <c r="N477" s="209"/>
      <c r="O477" s="209" t="s">
        <v>627</v>
      </c>
      <c r="P477" s="209"/>
      <c r="Q477" s="209"/>
      <c r="R477" s="209"/>
      <c r="S477" s="209" t="s">
        <v>375</v>
      </c>
      <c r="T477" s="209" t="s">
        <v>361</v>
      </c>
      <c r="U477" s="209" t="s">
        <v>265</v>
      </c>
      <c r="V477" s="209" t="s">
        <v>7</v>
      </c>
      <c r="W477" s="209" t="s">
        <v>7</v>
      </c>
      <c r="X477" s="209" t="s">
        <v>7</v>
      </c>
      <c r="Y477" s="209"/>
      <c r="Z477" s="209"/>
      <c r="AA477" s="209" t="s">
        <v>127</v>
      </c>
      <c r="AB477" s="209" t="s">
        <v>410</v>
      </c>
      <c r="AC477" s="209">
        <v>2011</v>
      </c>
      <c r="AD477" s="209" t="s">
        <v>236</v>
      </c>
      <c r="AE477" s="209">
        <v>2.4</v>
      </c>
      <c r="AF477" s="209"/>
    </row>
    <row r="478" spans="1:32" x14ac:dyDescent="0.3">
      <c r="A478" s="209" t="s">
        <v>357</v>
      </c>
      <c r="B478" s="209" t="s">
        <v>282</v>
      </c>
      <c r="C478" s="209" t="s">
        <v>195</v>
      </c>
      <c r="D478" s="209" t="s">
        <v>314</v>
      </c>
      <c r="E478" s="209" t="s">
        <v>941</v>
      </c>
      <c r="F478" s="15">
        <v>46232.494386574072</v>
      </c>
      <c r="G478" s="209" t="s">
        <v>942</v>
      </c>
      <c r="H478" s="209">
        <v>2130</v>
      </c>
      <c r="I478" s="209" t="s">
        <v>943</v>
      </c>
      <c r="J478" s="15">
        <v>46232.61041666667</v>
      </c>
      <c r="K478" s="15">
        <v>46234.683333333334</v>
      </c>
      <c r="L478" s="15"/>
      <c r="M478" s="209">
        <v>2130</v>
      </c>
      <c r="N478" s="209"/>
      <c r="O478" s="209" t="s">
        <v>627</v>
      </c>
      <c r="P478" s="209"/>
      <c r="Q478" s="209"/>
      <c r="R478" s="209"/>
      <c r="S478" s="209" t="s">
        <v>375</v>
      </c>
      <c r="T478" s="209" t="s">
        <v>361</v>
      </c>
      <c r="U478" s="209" t="s">
        <v>265</v>
      </c>
      <c r="V478" s="209" t="s">
        <v>7</v>
      </c>
      <c r="W478" s="209" t="s">
        <v>7</v>
      </c>
      <c r="X478" s="209" t="s">
        <v>7</v>
      </c>
      <c r="Y478" s="209"/>
      <c r="Z478" s="209">
        <v>1</v>
      </c>
      <c r="AA478" s="209" t="s">
        <v>122</v>
      </c>
      <c r="AB478" s="209" t="s">
        <v>410</v>
      </c>
      <c r="AC478" s="209">
        <v>2011</v>
      </c>
      <c r="AD478" s="209" t="s">
        <v>235</v>
      </c>
      <c r="AE478" s="209">
        <v>2130</v>
      </c>
      <c r="AF478" s="209"/>
    </row>
    <row r="479" spans="1:32" x14ac:dyDescent="0.3">
      <c r="A479" s="209" t="s">
        <v>357</v>
      </c>
      <c r="B479" s="209" t="s">
        <v>63</v>
      </c>
      <c r="C479" s="209" t="s">
        <v>95</v>
      </c>
      <c r="D479" s="209" t="s">
        <v>314</v>
      </c>
      <c r="E479" s="209" t="s">
        <v>941</v>
      </c>
      <c r="F479" s="15">
        <v>46232.494386574072</v>
      </c>
      <c r="G479" s="209" t="s">
        <v>942</v>
      </c>
      <c r="H479" s="209">
        <v>36</v>
      </c>
      <c r="I479" s="209" t="s">
        <v>943</v>
      </c>
      <c r="J479" s="15">
        <v>46232.61041666667</v>
      </c>
      <c r="K479" s="15">
        <v>46258.618750000001</v>
      </c>
      <c r="L479" s="15"/>
      <c r="M479" s="209">
        <v>36</v>
      </c>
      <c r="N479" s="209"/>
      <c r="O479" s="209" t="s">
        <v>627</v>
      </c>
      <c r="P479" s="209"/>
      <c r="Q479" s="209"/>
      <c r="R479" s="209"/>
      <c r="S479" s="209" t="s">
        <v>375</v>
      </c>
      <c r="T479" s="209" t="s">
        <v>361</v>
      </c>
      <c r="U479" s="209" t="s">
        <v>265</v>
      </c>
      <c r="V479" s="209" t="s">
        <v>7</v>
      </c>
      <c r="W479" s="209" t="s">
        <v>7</v>
      </c>
      <c r="X479" s="209" t="s">
        <v>7</v>
      </c>
      <c r="Y479" s="209"/>
      <c r="Z479" s="209"/>
      <c r="AA479" s="209" t="s">
        <v>96</v>
      </c>
      <c r="AB479" s="209" t="s">
        <v>410</v>
      </c>
      <c r="AC479" s="209">
        <v>2011</v>
      </c>
      <c r="AD479" s="209" t="s">
        <v>228</v>
      </c>
      <c r="AE479" s="209">
        <v>36</v>
      </c>
      <c r="AF479" s="209"/>
    </row>
    <row r="480" spans="1:32" x14ac:dyDescent="0.3">
      <c r="A480" s="209" t="s">
        <v>357</v>
      </c>
      <c r="B480" s="209" t="s">
        <v>57</v>
      </c>
      <c r="C480" s="209" t="s">
        <v>117</v>
      </c>
      <c r="D480" s="209" t="s">
        <v>314</v>
      </c>
      <c r="E480" s="209" t="s">
        <v>941</v>
      </c>
      <c r="F480" s="15">
        <v>46232.494386574072</v>
      </c>
      <c r="G480" s="209" t="s">
        <v>942</v>
      </c>
      <c r="H480" s="209">
        <v>36</v>
      </c>
      <c r="I480" s="209" t="s">
        <v>943</v>
      </c>
      <c r="J480" s="15">
        <v>46232.61041666667</v>
      </c>
      <c r="K480" s="15">
        <v>46258.618750000001</v>
      </c>
      <c r="L480" s="15"/>
      <c r="M480" s="209">
        <v>36</v>
      </c>
      <c r="N480" s="209"/>
      <c r="O480" s="209" t="s">
        <v>627</v>
      </c>
      <c r="P480" s="209"/>
      <c r="Q480" s="209"/>
      <c r="R480" s="209"/>
      <c r="S480" s="209" t="s">
        <v>375</v>
      </c>
      <c r="T480" s="209" t="s">
        <v>361</v>
      </c>
      <c r="U480" s="209" t="s">
        <v>265</v>
      </c>
      <c r="V480" s="209" t="s">
        <v>7</v>
      </c>
      <c r="W480" s="209" t="s">
        <v>7</v>
      </c>
      <c r="X480" s="209" t="s">
        <v>7</v>
      </c>
      <c r="Y480" s="209"/>
      <c r="Z480" s="209"/>
      <c r="AA480" s="209" t="s">
        <v>127</v>
      </c>
      <c r="AB480" s="209" t="s">
        <v>410</v>
      </c>
      <c r="AC480" s="209">
        <v>2011</v>
      </c>
      <c r="AD480" s="209" t="s">
        <v>236</v>
      </c>
      <c r="AE480" s="209">
        <v>3.6</v>
      </c>
      <c r="AF480" s="209"/>
    </row>
    <row r="481" spans="1:32" x14ac:dyDescent="0.3">
      <c r="A481" s="209" t="s">
        <v>357</v>
      </c>
      <c r="B481" s="209" t="s">
        <v>63</v>
      </c>
      <c r="C481" s="209" t="s">
        <v>95</v>
      </c>
      <c r="D481" s="209" t="s">
        <v>314</v>
      </c>
      <c r="E481" s="209" t="s">
        <v>941</v>
      </c>
      <c r="F481" s="15">
        <v>46232.494386574072</v>
      </c>
      <c r="G481" s="209" t="s">
        <v>942</v>
      </c>
      <c r="H481" s="209">
        <v>33</v>
      </c>
      <c r="I481" s="209" t="s">
        <v>943</v>
      </c>
      <c r="J481" s="15">
        <v>46232.61041666667</v>
      </c>
      <c r="K481" s="15">
        <v>46237.611111111109</v>
      </c>
      <c r="L481" s="15"/>
      <c r="M481" s="209">
        <v>33</v>
      </c>
      <c r="N481" s="209"/>
      <c r="O481" s="209" t="s">
        <v>627</v>
      </c>
      <c r="P481" s="209"/>
      <c r="Q481" s="209"/>
      <c r="R481" s="209"/>
      <c r="S481" s="209" t="s">
        <v>375</v>
      </c>
      <c r="T481" s="209" t="s">
        <v>361</v>
      </c>
      <c r="U481" s="209" t="s">
        <v>265</v>
      </c>
      <c r="V481" s="209" t="s">
        <v>7</v>
      </c>
      <c r="W481" s="209" t="s">
        <v>7</v>
      </c>
      <c r="X481" s="209" t="s">
        <v>7</v>
      </c>
      <c r="Y481" s="209"/>
      <c r="Z481" s="209"/>
      <c r="AA481" s="209" t="s">
        <v>96</v>
      </c>
      <c r="AB481" s="209" t="s">
        <v>410</v>
      </c>
      <c r="AC481" s="209">
        <v>2011</v>
      </c>
      <c r="AD481" s="209" t="s">
        <v>228</v>
      </c>
      <c r="AE481" s="209">
        <v>33</v>
      </c>
      <c r="AF481" s="209"/>
    </row>
    <row r="482" spans="1:32" x14ac:dyDescent="0.3">
      <c r="A482" s="209" t="s">
        <v>357</v>
      </c>
      <c r="B482" s="209" t="s">
        <v>63</v>
      </c>
      <c r="C482" s="209" t="s">
        <v>95</v>
      </c>
      <c r="D482" s="209" t="s">
        <v>314</v>
      </c>
      <c r="E482" s="209" t="s">
        <v>912</v>
      </c>
      <c r="F482" s="15">
        <v>46247.459618055553</v>
      </c>
      <c r="G482" s="209" t="s">
        <v>913</v>
      </c>
      <c r="H482" s="209">
        <v>1</v>
      </c>
      <c r="I482" s="209" t="s">
        <v>914</v>
      </c>
      <c r="J482" s="15">
        <v>46247.561030092591</v>
      </c>
      <c r="K482" s="15">
        <v>46254.421527777777</v>
      </c>
      <c r="L482" s="15"/>
      <c r="M482" s="209">
        <v>1</v>
      </c>
      <c r="N482" s="209"/>
      <c r="O482" s="209" t="s">
        <v>204</v>
      </c>
      <c r="P482" s="209" t="s">
        <v>631</v>
      </c>
      <c r="Q482" s="209"/>
      <c r="R482" s="209"/>
      <c r="S482" s="209" t="s">
        <v>375</v>
      </c>
      <c r="T482" s="209" t="s">
        <v>361</v>
      </c>
      <c r="U482" s="209" t="s">
        <v>265</v>
      </c>
      <c r="V482" s="209" t="s">
        <v>7</v>
      </c>
      <c r="W482" s="209" t="s">
        <v>7</v>
      </c>
      <c r="X482" s="209" t="s">
        <v>7</v>
      </c>
      <c r="Y482" s="209"/>
      <c r="Z482" s="209"/>
      <c r="AA482" s="209" t="s">
        <v>96</v>
      </c>
      <c r="AB482" s="209" t="s">
        <v>410</v>
      </c>
      <c r="AC482" s="209">
        <v>2011</v>
      </c>
      <c r="AD482" s="209" t="s">
        <v>228</v>
      </c>
      <c r="AE482" s="209">
        <v>1</v>
      </c>
      <c r="AF482" s="209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143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355</v>
      </c>
      <c r="B7" t="s">
        <v>43</v>
      </c>
      <c r="C7" t="s">
        <v>105</v>
      </c>
      <c r="D7" s="15">
        <v>46246.307928240742</v>
      </c>
      <c r="E7" t="s">
        <v>419</v>
      </c>
      <c r="F7">
        <v>1</v>
      </c>
      <c r="G7" s="15">
        <v>46247.461805555555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67</v>
      </c>
      <c r="P7" t="s">
        <v>367</v>
      </c>
      <c r="Q7" t="s">
        <v>220</v>
      </c>
      <c r="R7">
        <v>1</v>
      </c>
    </row>
    <row r="8" spans="1:18" x14ac:dyDescent="0.3">
      <c r="A8" t="s">
        <v>355</v>
      </c>
      <c r="B8" t="s">
        <v>43</v>
      </c>
      <c r="C8" t="s">
        <v>105</v>
      </c>
      <c r="D8" s="15">
        <v>46244.651597222219</v>
      </c>
      <c r="E8" t="s">
        <v>419</v>
      </c>
      <c r="F8">
        <v>2</v>
      </c>
      <c r="G8" s="15">
        <v>46246.481944444444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N8">
        <v>0</v>
      </c>
      <c r="O8" t="s">
        <v>67</v>
      </c>
      <c r="P8" t="s">
        <v>367</v>
      </c>
      <c r="Q8" t="s">
        <v>220</v>
      </c>
      <c r="R8">
        <v>1</v>
      </c>
    </row>
    <row r="9" spans="1:18" x14ac:dyDescent="0.3">
      <c r="A9" t="s">
        <v>355</v>
      </c>
      <c r="B9" t="s">
        <v>43</v>
      </c>
      <c r="C9" t="s">
        <v>105</v>
      </c>
      <c r="D9" s="15">
        <v>46241.373356481483</v>
      </c>
      <c r="E9" t="s">
        <v>419</v>
      </c>
      <c r="F9">
        <v>2</v>
      </c>
      <c r="G9" s="15">
        <v>46244.479166666664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46239.511006944442</v>
      </c>
      <c r="E10" t="s">
        <v>419</v>
      </c>
      <c r="F10">
        <v>3</v>
      </c>
      <c r="G10" s="15">
        <v>46240.486805555556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45</v>
      </c>
      <c r="C11" t="s">
        <v>68</v>
      </c>
      <c r="D11" s="15">
        <v>46238.581493055557</v>
      </c>
      <c r="E11" t="s">
        <v>419</v>
      </c>
      <c r="F11">
        <v>9</v>
      </c>
      <c r="G11" s="15">
        <v>46240.479166666664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O11" t="s">
        <v>67</v>
      </c>
      <c r="P11" t="s">
        <v>367</v>
      </c>
      <c r="Q11" t="s">
        <v>220</v>
      </c>
    </row>
    <row r="12" spans="1:18" x14ac:dyDescent="0.3">
      <c r="A12" t="s">
        <v>355</v>
      </c>
      <c r="B12" t="s">
        <v>47</v>
      </c>
      <c r="C12" t="s">
        <v>68</v>
      </c>
      <c r="D12" s="15">
        <v>46239.471967592595</v>
      </c>
      <c r="E12" t="s">
        <v>419</v>
      </c>
      <c r="F12">
        <v>1</v>
      </c>
      <c r="G12" s="15">
        <v>46240.488194444442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221</v>
      </c>
    </row>
    <row r="13" spans="1:18" x14ac:dyDescent="0.3">
      <c r="A13" t="s">
        <v>355</v>
      </c>
      <c r="B13" t="s">
        <v>47</v>
      </c>
      <c r="C13" t="s">
        <v>68</v>
      </c>
      <c r="D13" s="15">
        <v>46239.466099537036</v>
      </c>
      <c r="E13" t="s">
        <v>419</v>
      </c>
      <c r="F13">
        <v>1</v>
      </c>
      <c r="G13" s="15">
        <v>46240.467361111114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O13" t="s">
        <v>90</v>
      </c>
      <c r="P13" t="s">
        <v>367</v>
      </c>
      <c r="Q13" t="s">
        <v>221</v>
      </c>
    </row>
    <row r="14" spans="1:18" x14ac:dyDescent="0.3">
      <c r="A14" t="s">
        <v>355</v>
      </c>
      <c r="B14" t="s">
        <v>43</v>
      </c>
      <c r="C14" t="s">
        <v>105</v>
      </c>
      <c r="D14" s="15">
        <v>46232.641296296293</v>
      </c>
      <c r="E14" t="s">
        <v>419</v>
      </c>
      <c r="F14">
        <v>3</v>
      </c>
      <c r="G14" s="15">
        <v>46233.513888888891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67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43</v>
      </c>
      <c r="C15" t="s">
        <v>105</v>
      </c>
      <c r="D15" s="15">
        <v>46220.487835648149</v>
      </c>
      <c r="E15" t="s">
        <v>419</v>
      </c>
      <c r="F15">
        <v>3</v>
      </c>
      <c r="G15" s="15">
        <v>46224.423611111109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N15">
        <v>0</v>
      </c>
      <c r="O15" t="s">
        <v>67</v>
      </c>
      <c r="P15" t="s">
        <v>367</v>
      </c>
      <c r="Q15" t="s">
        <v>220</v>
      </c>
      <c r="R15">
        <v>1</v>
      </c>
    </row>
    <row r="16" spans="1:18" x14ac:dyDescent="0.3">
      <c r="A16" t="s">
        <v>355</v>
      </c>
      <c r="B16" t="s">
        <v>47</v>
      </c>
      <c r="C16" t="s">
        <v>68</v>
      </c>
      <c r="D16" s="15">
        <v>46233.500243055554</v>
      </c>
      <c r="E16" t="s">
        <v>419</v>
      </c>
      <c r="F16">
        <v>2</v>
      </c>
      <c r="G16" s="15">
        <v>46234.449305555558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N16">
        <v>0</v>
      </c>
      <c r="O16" t="s">
        <v>90</v>
      </c>
      <c r="P16" t="s">
        <v>367</v>
      </c>
      <c r="Q16" t="s">
        <v>221</v>
      </c>
      <c r="R16">
        <v>1</v>
      </c>
    </row>
    <row r="17" spans="1:18" x14ac:dyDescent="0.3">
      <c r="A17" t="s">
        <v>355</v>
      </c>
      <c r="B17" t="s">
        <v>48</v>
      </c>
      <c r="C17" t="s">
        <v>68</v>
      </c>
      <c r="D17" s="15">
        <v>46224.393900462965</v>
      </c>
      <c r="E17" t="s">
        <v>419</v>
      </c>
      <c r="F17">
        <v>1</v>
      </c>
      <c r="G17" s="15">
        <v>46234.497916666667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</row>
    <row r="18" spans="1:18" x14ac:dyDescent="0.3">
      <c r="A18" t="s">
        <v>355</v>
      </c>
      <c r="B18" t="s">
        <v>47</v>
      </c>
      <c r="C18" t="s">
        <v>68</v>
      </c>
      <c r="D18" s="15">
        <v>46240.53496527778</v>
      </c>
      <c r="E18" t="s">
        <v>419</v>
      </c>
      <c r="F18">
        <v>1</v>
      </c>
      <c r="G18" s="15">
        <v>46241.430555555555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N18">
        <v>0</v>
      </c>
      <c r="O18" t="s">
        <v>90</v>
      </c>
      <c r="P18" t="s">
        <v>367</v>
      </c>
      <c r="Q18" t="s">
        <v>221</v>
      </c>
      <c r="R18">
        <v>1</v>
      </c>
    </row>
    <row r="19" spans="1:18" x14ac:dyDescent="0.3">
      <c r="A19" t="s">
        <v>355</v>
      </c>
      <c r="B19" t="s">
        <v>48</v>
      </c>
      <c r="C19" t="s">
        <v>68</v>
      </c>
      <c r="D19" s="15">
        <v>46246.518310185187</v>
      </c>
      <c r="E19" t="s">
        <v>419</v>
      </c>
      <c r="F19">
        <v>1</v>
      </c>
      <c r="G19" s="15">
        <v>46254.573611111111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N19">
        <v>0</v>
      </c>
      <c r="O19" t="s">
        <v>90</v>
      </c>
      <c r="P19" t="s">
        <v>367</v>
      </c>
      <c r="Q19" t="s">
        <v>220</v>
      </c>
      <c r="R19">
        <v>1</v>
      </c>
    </row>
    <row r="20" spans="1:18" x14ac:dyDescent="0.3">
      <c r="A20" t="s">
        <v>355</v>
      </c>
      <c r="B20" t="s">
        <v>48</v>
      </c>
      <c r="C20" t="s">
        <v>68</v>
      </c>
      <c r="D20" s="15">
        <v>46251.526550925926</v>
      </c>
      <c r="E20" t="s">
        <v>419</v>
      </c>
      <c r="F20">
        <v>1</v>
      </c>
      <c r="G20" s="15">
        <v>46254.573611111111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O20" t="s">
        <v>90</v>
      </c>
      <c r="P20" t="s">
        <v>367</v>
      </c>
      <c r="Q20" t="s">
        <v>220</v>
      </c>
    </row>
    <row r="21" spans="1:18" x14ac:dyDescent="0.3">
      <c r="A21" t="s">
        <v>355</v>
      </c>
      <c r="B21" t="s">
        <v>48</v>
      </c>
      <c r="C21" t="s">
        <v>68</v>
      </c>
      <c r="D21" s="15">
        <v>46251.620995370373</v>
      </c>
      <c r="E21" t="s">
        <v>419</v>
      </c>
      <c r="F21">
        <v>2</v>
      </c>
      <c r="G21" s="15">
        <v>46254.573611111111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O21" t="s">
        <v>90</v>
      </c>
      <c r="P21" t="s">
        <v>367</v>
      </c>
      <c r="Q21" t="s">
        <v>220</v>
      </c>
    </row>
    <row r="22" spans="1:18" x14ac:dyDescent="0.3">
      <c r="A22" t="s">
        <v>355</v>
      </c>
      <c r="B22" t="s">
        <v>48</v>
      </c>
      <c r="C22" t="s">
        <v>68</v>
      </c>
      <c r="D22" s="15">
        <v>46254.383645833332</v>
      </c>
      <c r="E22" t="s">
        <v>419</v>
      </c>
      <c r="F22">
        <v>1</v>
      </c>
      <c r="G22" s="15">
        <v>46258.484027777777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N22">
        <v>0</v>
      </c>
      <c r="O22" t="s">
        <v>90</v>
      </c>
      <c r="P22" t="s">
        <v>367</v>
      </c>
      <c r="Q22" t="s">
        <v>220</v>
      </c>
      <c r="R22">
        <v>1</v>
      </c>
    </row>
    <row r="23" spans="1:18" x14ac:dyDescent="0.3">
      <c r="A23" t="s">
        <v>355</v>
      </c>
      <c r="B23" t="s">
        <v>48</v>
      </c>
      <c r="C23" t="s">
        <v>68</v>
      </c>
      <c r="D23" s="15">
        <v>46246.459398148145</v>
      </c>
      <c r="E23" t="s">
        <v>419</v>
      </c>
      <c r="F23">
        <v>1</v>
      </c>
      <c r="G23" s="15">
        <v>46258.484027777777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O23" t="s">
        <v>90</v>
      </c>
      <c r="P23" t="s">
        <v>367</v>
      </c>
      <c r="Q23" t="s">
        <v>220</v>
      </c>
    </row>
    <row r="24" spans="1:18" x14ac:dyDescent="0.3">
      <c r="A24" t="s">
        <v>355</v>
      </c>
      <c r="B24" t="s">
        <v>48</v>
      </c>
      <c r="C24" t="s">
        <v>68</v>
      </c>
      <c r="D24" s="15">
        <v>46245.580497685187</v>
      </c>
      <c r="E24" t="s">
        <v>419</v>
      </c>
      <c r="F24">
        <v>1</v>
      </c>
      <c r="G24" s="15">
        <v>46258.484027777777</v>
      </c>
      <c r="H24" t="s">
        <v>367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O24" t="s">
        <v>90</v>
      </c>
      <c r="P24" t="s">
        <v>367</v>
      </c>
      <c r="Q24" t="s">
        <v>220</v>
      </c>
    </row>
    <row r="25" spans="1:18" x14ac:dyDescent="0.3">
      <c r="A25" t="s">
        <v>355</v>
      </c>
      <c r="B25" t="s">
        <v>48</v>
      </c>
      <c r="C25" t="s">
        <v>68</v>
      </c>
      <c r="D25" s="15">
        <v>46253.381192129629</v>
      </c>
      <c r="E25" t="s">
        <v>419</v>
      </c>
      <c r="F25">
        <v>1</v>
      </c>
      <c r="G25" s="15">
        <v>46255.386805555558</v>
      </c>
      <c r="H25" t="s">
        <v>367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N25">
        <v>0</v>
      </c>
      <c r="O25" t="s">
        <v>90</v>
      </c>
      <c r="P25" t="s">
        <v>367</v>
      </c>
      <c r="Q25" t="s">
        <v>220</v>
      </c>
      <c r="R25">
        <v>1</v>
      </c>
    </row>
    <row r="26" spans="1:18" x14ac:dyDescent="0.3">
      <c r="A26" t="s">
        <v>355</v>
      </c>
      <c r="B26" t="s">
        <v>48</v>
      </c>
      <c r="C26" t="s">
        <v>68</v>
      </c>
      <c r="D26" s="15">
        <v>46237.501354166663</v>
      </c>
      <c r="E26" t="s">
        <v>419</v>
      </c>
      <c r="F26">
        <v>1</v>
      </c>
      <c r="G26" s="15">
        <v>46239.477777777778</v>
      </c>
      <c r="H26" t="s">
        <v>367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90</v>
      </c>
      <c r="P26" t="s">
        <v>367</v>
      </c>
      <c r="Q26" t="s">
        <v>220</v>
      </c>
      <c r="R26">
        <v>1</v>
      </c>
    </row>
    <row r="27" spans="1:18" x14ac:dyDescent="0.3">
      <c r="A27" t="s">
        <v>355</v>
      </c>
      <c r="B27" t="s">
        <v>48</v>
      </c>
      <c r="C27" t="s">
        <v>68</v>
      </c>
      <c r="D27" s="15">
        <v>46237.522916666669</v>
      </c>
      <c r="E27" t="s">
        <v>419</v>
      </c>
      <c r="F27">
        <v>2</v>
      </c>
      <c r="G27" s="15">
        <v>46239.477777777778</v>
      </c>
      <c r="H27" t="s">
        <v>367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O27" t="s">
        <v>90</v>
      </c>
      <c r="P27" t="s">
        <v>367</v>
      </c>
      <c r="Q27" t="s">
        <v>220</v>
      </c>
    </row>
    <row r="28" spans="1:18" x14ac:dyDescent="0.3">
      <c r="A28" t="s">
        <v>355</v>
      </c>
      <c r="B28" t="s">
        <v>48</v>
      </c>
      <c r="C28" t="s">
        <v>68</v>
      </c>
      <c r="D28" s="15">
        <v>46226.405069444445</v>
      </c>
      <c r="E28" t="s">
        <v>419</v>
      </c>
      <c r="F28">
        <v>2</v>
      </c>
      <c r="G28" s="15">
        <v>46230.652777777781</v>
      </c>
      <c r="H28" t="s">
        <v>367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90</v>
      </c>
      <c r="P28" t="s">
        <v>367</v>
      </c>
      <c r="Q28" t="s">
        <v>220</v>
      </c>
      <c r="R28">
        <v>1</v>
      </c>
    </row>
    <row r="29" spans="1:18" x14ac:dyDescent="0.3">
      <c r="A29" t="s">
        <v>355</v>
      </c>
      <c r="B29" t="s">
        <v>43</v>
      </c>
      <c r="C29" t="s">
        <v>105</v>
      </c>
      <c r="D29" s="15">
        <v>46244.369768518518</v>
      </c>
      <c r="E29" t="s">
        <v>420</v>
      </c>
      <c r="F29">
        <v>4</v>
      </c>
      <c r="G29" s="15">
        <v>46246.443055555559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N29">
        <v>0</v>
      </c>
      <c r="O29" t="s">
        <v>67</v>
      </c>
      <c r="P29" t="s">
        <v>364</v>
      </c>
      <c r="Q29" t="s">
        <v>220</v>
      </c>
      <c r="R29">
        <v>1</v>
      </c>
    </row>
    <row r="30" spans="1:18" x14ac:dyDescent="0.3">
      <c r="A30" t="s">
        <v>355</v>
      </c>
      <c r="B30" t="s">
        <v>48</v>
      </c>
      <c r="C30" t="s">
        <v>68</v>
      </c>
      <c r="D30" s="15">
        <v>46244.381539351853</v>
      </c>
      <c r="E30" t="s">
        <v>420</v>
      </c>
      <c r="F30">
        <v>1</v>
      </c>
      <c r="G30" s="15">
        <v>46246.443055555559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90</v>
      </c>
      <c r="P30" t="s">
        <v>364</v>
      </c>
      <c r="Q30" t="s">
        <v>220</v>
      </c>
    </row>
    <row r="31" spans="1:18" x14ac:dyDescent="0.3">
      <c r="A31" t="s">
        <v>355</v>
      </c>
      <c r="B31" t="s">
        <v>43</v>
      </c>
      <c r="C31" t="s">
        <v>105</v>
      </c>
      <c r="D31" s="15">
        <v>46227.579050925924</v>
      </c>
      <c r="E31" t="s">
        <v>420</v>
      </c>
      <c r="F31">
        <v>2</v>
      </c>
      <c r="G31" s="15">
        <v>46231.416666666664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  <c r="R31">
        <v>1</v>
      </c>
    </row>
    <row r="32" spans="1:18" x14ac:dyDescent="0.3">
      <c r="A32" t="s">
        <v>355</v>
      </c>
      <c r="B32" t="s">
        <v>47</v>
      </c>
      <c r="C32" t="s">
        <v>68</v>
      </c>
      <c r="D32" s="15">
        <v>46240.53496527778</v>
      </c>
      <c r="E32" t="s">
        <v>419</v>
      </c>
      <c r="F32">
        <v>1</v>
      </c>
      <c r="G32" s="15">
        <v>46241.430555555555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221</v>
      </c>
      <c r="R32">
        <v>1</v>
      </c>
    </row>
    <row r="33" spans="1:18" x14ac:dyDescent="0.3">
      <c r="A33" t="s">
        <v>355</v>
      </c>
      <c r="B33" t="s">
        <v>45</v>
      </c>
      <c r="C33" t="s">
        <v>68</v>
      </c>
      <c r="D33" s="15">
        <v>46238.415856481479</v>
      </c>
      <c r="E33" t="s">
        <v>432</v>
      </c>
      <c r="F33">
        <v>3</v>
      </c>
      <c r="G33" s="15">
        <v>46240.430555555555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46238.416307870371</v>
      </c>
      <c r="E34" t="s">
        <v>432</v>
      </c>
      <c r="F34">
        <v>10</v>
      </c>
      <c r="G34" s="15">
        <v>46240.430555555555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45</v>
      </c>
      <c r="C35" t="s">
        <v>68</v>
      </c>
      <c r="D35" s="15">
        <v>46238.415497685186</v>
      </c>
      <c r="E35" t="s">
        <v>432</v>
      </c>
      <c r="F35">
        <v>9</v>
      </c>
      <c r="G35" s="15">
        <v>46240.430555555555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67</v>
      </c>
      <c r="P35" t="s">
        <v>364</v>
      </c>
      <c r="Q35" t="s">
        <v>220</v>
      </c>
    </row>
    <row r="36" spans="1:18" x14ac:dyDescent="0.3">
      <c r="A36" t="s">
        <v>355</v>
      </c>
      <c r="B36" t="s">
        <v>45</v>
      </c>
      <c r="C36" t="s">
        <v>68</v>
      </c>
      <c r="D36" s="15">
        <v>46237.469942129632</v>
      </c>
      <c r="E36" t="s">
        <v>420</v>
      </c>
      <c r="F36">
        <v>1</v>
      </c>
      <c r="G36" s="15">
        <v>46240.388888888891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N36">
        <v>0</v>
      </c>
      <c r="O36" t="s">
        <v>67</v>
      </c>
      <c r="P36" t="s">
        <v>364</v>
      </c>
      <c r="Q36" t="s">
        <v>220</v>
      </c>
    </row>
    <row r="37" spans="1:18" x14ac:dyDescent="0.3">
      <c r="A37" t="s">
        <v>355</v>
      </c>
      <c r="B37" t="s">
        <v>48</v>
      </c>
      <c r="C37" t="s">
        <v>68</v>
      </c>
      <c r="D37" s="15">
        <v>46233.385277777779</v>
      </c>
      <c r="E37" t="s">
        <v>420</v>
      </c>
      <c r="F37">
        <v>1</v>
      </c>
      <c r="G37" s="15">
        <v>46240.420138888891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N37">
        <v>0</v>
      </c>
      <c r="O37" t="s">
        <v>90</v>
      </c>
      <c r="P37" t="s">
        <v>364</v>
      </c>
      <c r="Q37" t="s">
        <v>220</v>
      </c>
    </row>
    <row r="38" spans="1:18" x14ac:dyDescent="0.3">
      <c r="A38" t="s">
        <v>355</v>
      </c>
      <c r="B38" t="s">
        <v>45</v>
      </c>
      <c r="C38" t="s">
        <v>68</v>
      </c>
      <c r="D38" s="15">
        <v>46225.311331018522</v>
      </c>
      <c r="E38" t="s">
        <v>415</v>
      </c>
      <c r="F38">
        <v>3</v>
      </c>
      <c r="G38" s="15">
        <v>46227.42291666667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67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45</v>
      </c>
      <c r="C39" t="s">
        <v>68</v>
      </c>
      <c r="D39" s="15">
        <v>46225.310555555552</v>
      </c>
      <c r="E39" t="s">
        <v>415</v>
      </c>
      <c r="F39">
        <v>4</v>
      </c>
      <c r="G39" s="15">
        <v>46227.42291666667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67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46225.384560185186</v>
      </c>
      <c r="E40" t="s">
        <v>420</v>
      </c>
      <c r="F40">
        <v>1</v>
      </c>
      <c r="G40" s="15">
        <v>46227.40347222222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46225.554189814815</v>
      </c>
      <c r="E41" t="s">
        <v>420</v>
      </c>
      <c r="F41">
        <v>1</v>
      </c>
      <c r="G41" s="15">
        <v>46227.40347222222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O41" t="s">
        <v>90</v>
      </c>
      <c r="P41" t="s">
        <v>364</v>
      </c>
      <c r="Q41" t="s">
        <v>220</v>
      </c>
    </row>
    <row r="42" spans="1:18" x14ac:dyDescent="0.3">
      <c r="A42" t="s">
        <v>355</v>
      </c>
      <c r="B42" t="s">
        <v>43</v>
      </c>
      <c r="C42" t="s">
        <v>105</v>
      </c>
      <c r="D42" s="15">
        <v>46226.328611111108</v>
      </c>
      <c r="E42" t="s">
        <v>420</v>
      </c>
      <c r="F42">
        <v>6</v>
      </c>
      <c r="G42" s="15">
        <v>46227.40347222222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O42" t="s">
        <v>67</v>
      </c>
      <c r="P42" t="s">
        <v>364</v>
      </c>
      <c r="Q42" t="s">
        <v>220</v>
      </c>
    </row>
    <row r="43" spans="1:18" x14ac:dyDescent="0.3">
      <c r="A43" t="s">
        <v>355</v>
      </c>
      <c r="B43" t="s">
        <v>48</v>
      </c>
      <c r="C43" t="s">
        <v>68</v>
      </c>
      <c r="D43" s="15">
        <v>46252.400995370372</v>
      </c>
      <c r="E43" t="s">
        <v>420</v>
      </c>
      <c r="F43">
        <v>1</v>
      </c>
      <c r="G43" s="15">
        <v>46254.420138888891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46252.400995370372</v>
      </c>
      <c r="E44" t="s">
        <v>420</v>
      </c>
      <c r="F44">
        <v>1</v>
      </c>
      <c r="G44" s="15">
        <v>46254.420138888891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O44" t="s">
        <v>90</v>
      </c>
      <c r="P44" t="s">
        <v>364</v>
      </c>
      <c r="Q44" t="s">
        <v>220</v>
      </c>
    </row>
    <row r="45" spans="1:18" x14ac:dyDescent="0.3">
      <c r="A45" t="s">
        <v>355</v>
      </c>
      <c r="B45" t="s">
        <v>48</v>
      </c>
      <c r="C45" t="s">
        <v>68</v>
      </c>
      <c r="D45" s="15">
        <v>46251.60728009259</v>
      </c>
      <c r="E45" t="s">
        <v>420</v>
      </c>
      <c r="F45">
        <v>1</v>
      </c>
      <c r="G45" s="15">
        <v>46254.420138888891</v>
      </c>
      <c r="H45" t="s">
        <v>364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90</v>
      </c>
      <c r="P45" t="s">
        <v>364</v>
      </c>
      <c r="Q45" t="s">
        <v>220</v>
      </c>
    </row>
    <row r="46" spans="1:18" x14ac:dyDescent="0.3">
      <c r="A46" t="s">
        <v>355</v>
      </c>
      <c r="B46" t="s">
        <v>48</v>
      </c>
      <c r="C46" t="s">
        <v>68</v>
      </c>
      <c r="D46" s="15">
        <v>46237.403981481482</v>
      </c>
      <c r="E46" t="s">
        <v>420</v>
      </c>
      <c r="F46">
        <v>1</v>
      </c>
      <c r="G46" s="15">
        <v>46239.458333333336</v>
      </c>
      <c r="H46" t="s">
        <v>364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90</v>
      </c>
      <c r="P46" t="s">
        <v>364</v>
      </c>
      <c r="Q46" t="s">
        <v>220</v>
      </c>
      <c r="R46">
        <v>1</v>
      </c>
    </row>
    <row r="47" spans="1:18" x14ac:dyDescent="0.3">
      <c r="A47" t="s">
        <v>355</v>
      </c>
      <c r="B47" t="s">
        <v>48</v>
      </c>
      <c r="C47" t="s">
        <v>68</v>
      </c>
      <c r="D47" s="15">
        <v>46245.504618055558</v>
      </c>
      <c r="E47" t="s">
        <v>420</v>
      </c>
      <c r="F47">
        <v>1</v>
      </c>
      <c r="G47" s="15">
        <v>46252.390972222223</v>
      </c>
      <c r="H47" t="s">
        <v>364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N47">
        <v>0</v>
      </c>
      <c r="O47" t="s">
        <v>90</v>
      </c>
      <c r="P47" t="s">
        <v>364</v>
      </c>
      <c r="Q47" t="s">
        <v>220</v>
      </c>
      <c r="R47">
        <v>1</v>
      </c>
    </row>
    <row r="48" spans="1:18" x14ac:dyDescent="0.3">
      <c r="A48" t="s">
        <v>355</v>
      </c>
      <c r="B48" t="s">
        <v>48</v>
      </c>
      <c r="C48" t="s">
        <v>68</v>
      </c>
      <c r="D48" s="15">
        <v>46224.674085648148</v>
      </c>
      <c r="E48" t="s">
        <v>420</v>
      </c>
      <c r="F48">
        <v>1</v>
      </c>
      <c r="G48" s="15">
        <v>46230.489583333336</v>
      </c>
      <c r="H48" t="s">
        <v>364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N48">
        <v>0</v>
      </c>
      <c r="O48" t="s">
        <v>90</v>
      </c>
      <c r="P48" t="s">
        <v>364</v>
      </c>
      <c r="Q48" t="s">
        <v>220</v>
      </c>
      <c r="R48">
        <v>1</v>
      </c>
    </row>
    <row r="49" spans="1:18" x14ac:dyDescent="0.3">
      <c r="A49" t="s">
        <v>355</v>
      </c>
      <c r="B49" t="s">
        <v>48</v>
      </c>
      <c r="C49" t="s">
        <v>68</v>
      </c>
      <c r="D49" s="15">
        <v>46220.546053240738</v>
      </c>
      <c r="E49" t="s">
        <v>420</v>
      </c>
      <c r="F49">
        <v>1</v>
      </c>
      <c r="G49" s="15">
        <v>46226.411805555559</v>
      </c>
      <c r="H49" t="s">
        <v>364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90</v>
      </c>
      <c r="P49" t="s">
        <v>364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46255.309004629627</v>
      </c>
      <c r="E50" t="s">
        <v>420</v>
      </c>
      <c r="F50">
        <v>9</v>
      </c>
      <c r="G50" s="15">
        <v>46258.458333333336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N50">
        <v>0</v>
      </c>
      <c r="O50" t="s">
        <v>67</v>
      </c>
      <c r="P50" t="s">
        <v>365</v>
      </c>
      <c r="Q50" t="s">
        <v>220</v>
      </c>
      <c r="R50">
        <v>1</v>
      </c>
    </row>
    <row r="51" spans="1:18" x14ac:dyDescent="0.3">
      <c r="A51" t="s">
        <v>355</v>
      </c>
      <c r="B51" t="s">
        <v>45</v>
      </c>
      <c r="C51" t="s">
        <v>68</v>
      </c>
      <c r="D51" s="15">
        <v>46254.394618055558</v>
      </c>
      <c r="E51" t="s">
        <v>420</v>
      </c>
      <c r="F51">
        <v>3</v>
      </c>
      <c r="G51" s="15">
        <v>46255.493055555555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N51">
        <v>0</v>
      </c>
      <c r="O51" t="s">
        <v>67</v>
      </c>
      <c r="P51" t="s">
        <v>365</v>
      </c>
      <c r="Q51" t="s">
        <v>220</v>
      </c>
      <c r="R51">
        <v>1</v>
      </c>
    </row>
    <row r="52" spans="1:18" x14ac:dyDescent="0.3">
      <c r="A52" t="s">
        <v>355</v>
      </c>
      <c r="B52" t="s">
        <v>45</v>
      </c>
      <c r="C52" t="s">
        <v>68</v>
      </c>
      <c r="D52" s="15">
        <v>46254.395497685182</v>
      </c>
      <c r="E52" t="s">
        <v>420</v>
      </c>
      <c r="F52">
        <v>7</v>
      </c>
      <c r="G52" s="15">
        <v>46255.493055555555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46254.396273148152</v>
      </c>
      <c r="E53" t="s">
        <v>420</v>
      </c>
      <c r="F53">
        <v>6</v>
      </c>
      <c r="G53" s="15">
        <v>46255.493055555555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46231.659247685187</v>
      </c>
      <c r="E54" t="s">
        <v>1217</v>
      </c>
      <c r="F54">
        <v>13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N54">
        <v>0</v>
      </c>
      <c r="O54" t="s">
        <v>67</v>
      </c>
      <c r="P54" t="s">
        <v>365</v>
      </c>
      <c r="Q54" t="s">
        <v>220</v>
      </c>
      <c r="R54">
        <v>1</v>
      </c>
    </row>
    <row r="55" spans="1:18" x14ac:dyDescent="0.3">
      <c r="A55" t="s">
        <v>355</v>
      </c>
      <c r="B55" t="s">
        <v>45</v>
      </c>
      <c r="C55" t="s">
        <v>68</v>
      </c>
      <c r="D55" s="15">
        <v>46231.635254629633</v>
      </c>
      <c r="E55" t="s">
        <v>1217</v>
      </c>
      <c r="F55">
        <v>6</v>
      </c>
      <c r="G55" s="15">
        <v>46233.416666666664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O55" t="s">
        <v>67</v>
      </c>
      <c r="P55" t="s">
        <v>365</v>
      </c>
      <c r="Q55" t="s">
        <v>220</v>
      </c>
    </row>
    <row r="56" spans="1:18" x14ac:dyDescent="0.3">
      <c r="A56" t="s">
        <v>355</v>
      </c>
      <c r="B56" t="s">
        <v>45</v>
      </c>
      <c r="C56" t="s">
        <v>68</v>
      </c>
      <c r="D56" s="15">
        <v>46231.634583333333</v>
      </c>
      <c r="E56" t="s">
        <v>1217</v>
      </c>
      <c r="F56">
        <v>4</v>
      </c>
      <c r="G56" s="15">
        <v>46233.416666666664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O56" t="s">
        <v>67</v>
      </c>
      <c r="P56" t="s">
        <v>365</v>
      </c>
      <c r="Q56" t="s">
        <v>220</v>
      </c>
    </row>
    <row r="57" spans="1:18" x14ac:dyDescent="0.3">
      <c r="A57" t="s">
        <v>355</v>
      </c>
      <c r="B57" t="s">
        <v>45</v>
      </c>
      <c r="C57" t="s">
        <v>68</v>
      </c>
      <c r="D57" s="15">
        <v>46231.633784722224</v>
      </c>
      <c r="E57" t="s">
        <v>1217</v>
      </c>
      <c r="F57">
        <v>4</v>
      </c>
      <c r="G57" s="15">
        <v>46233.416666666664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O57" t="s">
        <v>67</v>
      </c>
      <c r="P57" t="s">
        <v>365</v>
      </c>
      <c r="Q57" t="s">
        <v>220</v>
      </c>
    </row>
    <row r="58" spans="1:18" x14ac:dyDescent="0.3">
      <c r="A58" t="s">
        <v>355</v>
      </c>
      <c r="B58" t="s">
        <v>45</v>
      </c>
      <c r="C58" t="s">
        <v>68</v>
      </c>
      <c r="D58" s="15">
        <v>46231.632465277777</v>
      </c>
      <c r="E58" t="s">
        <v>1217</v>
      </c>
      <c r="F58">
        <v>1</v>
      </c>
      <c r="G58" s="15">
        <v>46233.416666666664</v>
      </c>
      <c r="H58" t="s">
        <v>365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O58" t="s">
        <v>67</v>
      </c>
      <c r="P58" t="s">
        <v>365</v>
      </c>
      <c r="Q58" t="s">
        <v>220</v>
      </c>
    </row>
    <row r="59" spans="1:18" x14ac:dyDescent="0.3">
      <c r="A59" t="s">
        <v>355</v>
      </c>
      <c r="B59" t="s">
        <v>45</v>
      </c>
      <c r="C59" t="s">
        <v>68</v>
      </c>
      <c r="D59" s="15">
        <v>46231.631620370368</v>
      </c>
      <c r="E59" t="s">
        <v>420</v>
      </c>
      <c r="F59">
        <v>1</v>
      </c>
      <c r="G59" s="15">
        <v>46233.416666666664</v>
      </c>
      <c r="H59" t="s">
        <v>365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O59" t="s">
        <v>67</v>
      </c>
      <c r="P59" t="s">
        <v>365</v>
      </c>
      <c r="Q59" t="s">
        <v>220</v>
      </c>
    </row>
    <row r="60" spans="1:18" x14ac:dyDescent="0.3">
      <c r="A60" t="s">
        <v>355</v>
      </c>
      <c r="B60" t="s">
        <v>48</v>
      </c>
      <c r="C60" t="s">
        <v>68</v>
      </c>
      <c r="D60" s="15">
        <v>46245.434259259258</v>
      </c>
      <c r="E60" t="s">
        <v>420</v>
      </c>
      <c r="F60">
        <v>3</v>
      </c>
      <c r="G60" s="15">
        <v>46247.425694444442</v>
      </c>
      <c r="H60" t="s">
        <v>365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N60">
        <v>0</v>
      </c>
      <c r="O60" t="s">
        <v>90</v>
      </c>
      <c r="P60" t="s">
        <v>365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46245.434259259258</v>
      </c>
      <c r="E61" t="s">
        <v>420</v>
      </c>
      <c r="F61">
        <v>1</v>
      </c>
      <c r="G61" s="15">
        <v>46254.503472222219</v>
      </c>
      <c r="H61" t="s">
        <v>365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365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46213.750648148147</v>
      </c>
      <c r="E62" t="s">
        <v>420</v>
      </c>
      <c r="F62">
        <v>5</v>
      </c>
      <c r="G62" s="15">
        <v>46231.397222222222</v>
      </c>
      <c r="H62" t="s">
        <v>365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365</v>
      </c>
      <c r="Q62" t="s">
        <v>220</v>
      </c>
      <c r="R62">
        <v>1</v>
      </c>
    </row>
    <row r="63" spans="1:18" x14ac:dyDescent="0.3">
      <c r="A63" t="s">
        <v>355</v>
      </c>
      <c r="B63" t="s">
        <v>45</v>
      </c>
      <c r="C63" t="s">
        <v>68</v>
      </c>
      <c r="D63" s="15">
        <v>46251.387743055559</v>
      </c>
      <c r="E63" t="s">
        <v>422</v>
      </c>
      <c r="F63">
        <v>15</v>
      </c>
      <c r="G63" s="15">
        <v>46252.638888888891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67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45</v>
      </c>
      <c r="C64" t="s">
        <v>68</v>
      </c>
      <c r="D64" s="15">
        <v>46230.391215277778</v>
      </c>
      <c r="E64" t="s">
        <v>422</v>
      </c>
      <c r="F64">
        <v>15</v>
      </c>
      <c r="G64" s="15">
        <v>46231.458333333336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67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46230.398877314816</v>
      </c>
      <c r="E65" t="s">
        <v>422</v>
      </c>
      <c r="F65">
        <v>10</v>
      </c>
      <c r="G65" s="15">
        <v>46232.696527777778</v>
      </c>
      <c r="H65" t="s">
        <v>366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366</v>
      </c>
      <c r="Q65" t="s">
        <v>220</v>
      </c>
      <c r="R65">
        <v>1</v>
      </c>
    </row>
    <row r="66" spans="1:18" x14ac:dyDescent="0.3">
      <c r="A66" t="s">
        <v>355</v>
      </c>
      <c r="B66" t="s">
        <v>48</v>
      </c>
      <c r="C66" t="s">
        <v>68</v>
      </c>
      <c r="D66" s="15">
        <v>46252.576365740744</v>
      </c>
      <c r="E66" t="s">
        <v>1047</v>
      </c>
      <c r="F66">
        <v>25</v>
      </c>
      <c r="G66" s="15">
        <v>46255.477083333331</v>
      </c>
      <c r="H66" t="s">
        <v>366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N66">
        <v>0</v>
      </c>
      <c r="O66" t="s">
        <v>90</v>
      </c>
      <c r="P66" t="s">
        <v>366</v>
      </c>
      <c r="Q66" t="s">
        <v>220</v>
      </c>
      <c r="R66">
        <v>1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46252.581203703703</v>
      </c>
      <c r="E67" t="s">
        <v>1047</v>
      </c>
      <c r="F67">
        <v>15</v>
      </c>
      <c r="G67" s="15">
        <v>46255.477083333331</v>
      </c>
      <c r="H67" t="s">
        <v>366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N67">
        <v>0</v>
      </c>
      <c r="O67" t="s">
        <v>90</v>
      </c>
      <c r="P67" t="s">
        <v>366</v>
      </c>
      <c r="Q67" t="s">
        <v>220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46231.625231481485</v>
      </c>
      <c r="E68" t="s">
        <v>1177</v>
      </c>
      <c r="F68">
        <v>10</v>
      </c>
      <c r="G68" s="15">
        <v>46238.509722222225</v>
      </c>
      <c r="H68" t="s">
        <v>366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366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46227.725787037038</v>
      </c>
      <c r="E69" t="s">
        <v>422</v>
      </c>
      <c r="F69">
        <v>16</v>
      </c>
      <c r="G69" s="15">
        <v>46234.413194444445</v>
      </c>
      <c r="H69" t="s">
        <v>366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366</v>
      </c>
      <c r="Q69" t="s">
        <v>220</v>
      </c>
      <c r="R69">
        <v>1</v>
      </c>
    </row>
    <row r="70" spans="1:18" x14ac:dyDescent="0.3">
      <c r="A70" t="s">
        <v>355</v>
      </c>
      <c r="B70" t="s">
        <v>45</v>
      </c>
      <c r="C70" t="s">
        <v>68</v>
      </c>
      <c r="D70" s="15">
        <v>46245.50304398148</v>
      </c>
      <c r="E70" t="s">
        <v>433</v>
      </c>
      <c r="F70">
        <v>5</v>
      </c>
      <c r="G70" s="15">
        <v>46247.46875</v>
      </c>
      <c r="H70" t="s">
        <v>533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O70" t="s">
        <v>67</v>
      </c>
      <c r="P70" t="s">
        <v>533</v>
      </c>
      <c r="Q70" t="s">
        <v>220</v>
      </c>
      <c r="R70">
        <v>1</v>
      </c>
    </row>
    <row r="71" spans="1:18" x14ac:dyDescent="0.3">
      <c r="A71" t="s">
        <v>355</v>
      </c>
      <c r="B71" t="s">
        <v>45</v>
      </c>
      <c r="C71" t="s">
        <v>68</v>
      </c>
      <c r="D71" s="15">
        <v>46245.502650462964</v>
      </c>
      <c r="E71" t="s">
        <v>433</v>
      </c>
      <c r="F71">
        <v>11</v>
      </c>
      <c r="G71" s="15">
        <v>46247.46875</v>
      </c>
      <c r="H71" t="s">
        <v>533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O71" t="s">
        <v>67</v>
      </c>
      <c r="P71" t="s">
        <v>533</v>
      </c>
      <c r="Q71" t="s">
        <v>220</v>
      </c>
    </row>
    <row r="72" spans="1:18" x14ac:dyDescent="0.3">
      <c r="A72" t="s">
        <v>355</v>
      </c>
      <c r="B72" t="s">
        <v>48</v>
      </c>
      <c r="C72" t="s">
        <v>68</v>
      </c>
      <c r="D72" s="15">
        <v>46252.486481481479</v>
      </c>
      <c r="E72" t="s">
        <v>433</v>
      </c>
      <c r="F72">
        <v>5</v>
      </c>
      <c r="G72" s="15">
        <v>46254.458333333336</v>
      </c>
      <c r="H72" t="s">
        <v>533</v>
      </c>
      <c r="I72" t="s">
        <v>382</v>
      </c>
      <c r="J72" t="s">
        <v>242</v>
      </c>
      <c r="K72" t="s">
        <v>355</v>
      </c>
      <c r="L72" t="s">
        <v>382</v>
      </c>
      <c r="M72" t="s">
        <v>242</v>
      </c>
      <c r="O72" t="s">
        <v>90</v>
      </c>
      <c r="P72" t="s">
        <v>533</v>
      </c>
      <c r="Q72" t="s">
        <v>220</v>
      </c>
      <c r="R72">
        <v>1</v>
      </c>
    </row>
    <row r="73" spans="1:18" x14ac:dyDescent="0.3">
      <c r="A73" t="s">
        <v>355</v>
      </c>
      <c r="B73" t="s">
        <v>48</v>
      </c>
      <c r="C73" t="s">
        <v>68</v>
      </c>
      <c r="D73" s="15">
        <v>46231.743472222224</v>
      </c>
      <c r="E73" t="s">
        <v>420</v>
      </c>
      <c r="F73">
        <v>1</v>
      </c>
      <c r="G73" s="15">
        <v>46240.513194444444</v>
      </c>
      <c r="H73" t="s">
        <v>365</v>
      </c>
      <c r="I73" t="s">
        <v>382</v>
      </c>
      <c r="J73" t="s">
        <v>242</v>
      </c>
      <c r="K73" t="s">
        <v>355</v>
      </c>
      <c r="L73" t="s">
        <v>382</v>
      </c>
      <c r="M73" t="s">
        <v>242</v>
      </c>
      <c r="N73">
        <v>0</v>
      </c>
      <c r="O73" t="s">
        <v>90</v>
      </c>
      <c r="P73" t="s">
        <v>365</v>
      </c>
      <c r="Q73" t="s">
        <v>220</v>
      </c>
      <c r="R73">
        <v>1</v>
      </c>
    </row>
    <row r="74" spans="1:18" x14ac:dyDescent="0.3">
      <c r="A74" t="s">
        <v>355</v>
      </c>
      <c r="B74" t="s">
        <v>48</v>
      </c>
      <c r="C74" t="s">
        <v>68</v>
      </c>
      <c r="D74" s="15">
        <v>46231.307928240742</v>
      </c>
      <c r="E74" t="s">
        <v>419</v>
      </c>
      <c r="F74">
        <v>1</v>
      </c>
      <c r="G74" s="15">
        <v>46232.486111111109</v>
      </c>
      <c r="H74" t="s">
        <v>367</v>
      </c>
      <c r="I74" t="s">
        <v>382</v>
      </c>
      <c r="J74" t="s">
        <v>242</v>
      </c>
      <c r="K74" t="s">
        <v>355</v>
      </c>
      <c r="L74" t="s">
        <v>382</v>
      </c>
      <c r="M74" t="s">
        <v>242</v>
      </c>
      <c r="N74">
        <v>0</v>
      </c>
      <c r="O74" t="s">
        <v>90</v>
      </c>
      <c r="P74" t="s">
        <v>367</v>
      </c>
      <c r="Q74" t="s">
        <v>220</v>
      </c>
      <c r="R74">
        <v>1</v>
      </c>
    </row>
    <row r="75" spans="1:18" x14ac:dyDescent="0.3">
      <c r="A75" t="s">
        <v>355</v>
      </c>
      <c r="B75" t="s">
        <v>48</v>
      </c>
      <c r="C75" t="s">
        <v>68</v>
      </c>
      <c r="D75" s="15">
        <v>46227.576932870368</v>
      </c>
      <c r="E75" t="s">
        <v>420</v>
      </c>
      <c r="F75">
        <v>1</v>
      </c>
      <c r="G75" s="15">
        <v>46234.439583333333</v>
      </c>
      <c r="H75" t="s">
        <v>364</v>
      </c>
      <c r="I75" t="s">
        <v>382</v>
      </c>
      <c r="J75" t="s">
        <v>242</v>
      </c>
      <c r="K75" t="s">
        <v>355</v>
      </c>
      <c r="L75" t="s">
        <v>382</v>
      </c>
      <c r="M75" t="s">
        <v>242</v>
      </c>
      <c r="N75">
        <v>0</v>
      </c>
      <c r="O75" t="s">
        <v>90</v>
      </c>
      <c r="P75" t="s">
        <v>364</v>
      </c>
      <c r="Q75" t="s">
        <v>220</v>
      </c>
      <c r="R75">
        <v>1</v>
      </c>
    </row>
    <row r="76" spans="1:18" x14ac:dyDescent="0.3">
      <c r="A76" t="s">
        <v>355</v>
      </c>
      <c r="B76" t="s">
        <v>47</v>
      </c>
      <c r="C76" t="s">
        <v>68</v>
      </c>
      <c r="D76" s="15">
        <v>46211.698680555557</v>
      </c>
      <c r="E76" t="s">
        <v>422</v>
      </c>
      <c r="F76">
        <v>2</v>
      </c>
      <c r="G76" s="15">
        <v>46220.459722222222</v>
      </c>
      <c r="H76" t="s">
        <v>366</v>
      </c>
      <c r="I76" t="s">
        <v>382</v>
      </c>
      <c r="J76" t="s">
        <v>242</v>
      </c>
      <c r="K76" t="s">
        <v>355</v>
      </c>
      <c r="L76" t="s">
        <v>382</v>
      </c>
      <c r="M76" t="s">
        <v>242</v>
      </c>
      <c r="N76">
        <v>0</v>
      </c>
      <c r="O76" t="s">
        <v>90</v>
      </c>
      <c r="P76" t="s">
        <v>366</v>
      </c>
      <c r="Q76" t="s">
        <v>221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46234.569490740738</v>
      </c>
      <c r="E77" t="s">
        <v>413</v>
      </c>
      <c r="F77">
        <v>5</v>
      </c>
      <c r="G77" s="15">
        <v>46239.541666666664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46233.473078703704</v>
      </c>
      <c r="E78" t="s">
        <v>413</v>
      </c>
      <c r="F78">
        <v>3</v>
      </c>
      <c r="G78" s="15">
        <v>46237.458333333336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N78">
        <v>103</v>
      </c>
      <c r="O78" t="s">
        <v>67</v>
      </c>
      <c r="P78" t="s">
        <v>363</v>
      </c>
      <c r="Q78" t="s">
        <v>220</v>
      </c>
      <c r="R78">
        <v>1</v>
      </c>
    </row>
    <row r="79" spans="1:18" x14ac:dyDescent="0.3">
      <c r="A79" t="s">
        <v>355</v>
      </c>
      <c r="B79" t="s">
        <v>45</v>
      </c>
      <c r="C79" t="s">
        <v>68</v>
      </c>
      <c r="D79" s="15">
        <v>46233.472222222219</v>
      </c>
      <c r="E79" t="s">
        <v>413</v>
      </c>
      <c r="F79">
        <v>2</v>
      </c>
      <c r="G79" s="15">
        <v>46237.458333333336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46233.471770833334</v>
      </c>
      <c r="E80" t="s">
        <v>413</v>
      </c>
      <c r="F80">
        <v>3</v>
      </c>
      <c r="G80" s="15">
        <v>46237.458333333336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46244.473298611112</v>
      </c>
      <c r="E81" t="s">
        <v>413</v>
      </c>
      <c r="F81">
        <v>2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  <c r="R81">
        <v>1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46246.66033564815</v>
      </c>
      <c r="E82" t="s">
        <v>413</v>
      </c>
      <c r="F82">
        <v>3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N82">
        <v>103</v>
      </c>
      <c r="O82" t="s">
        <v>67</v>
      </c>
      <c r="P82" t="s">
        <v>363</v>
      </c>
      <c r="Q82" t="s">
        <v>220</v>
      </c>
      <c r="R82">
        <v>1</v>
      </c>
    </row>
    <row r="83" spans="1:18" x14ac:dyDescent="0.3">
      <c r="A83" t="s">
        <v>355</v>
      </c>
      <c r="B83" t="s">
        <v>45</v>
      </c>
      <c r="C83" t="s">
        <v>68</v>
      </c>
      <c r="D83" s="15">
        <v>46246.659872685188</v>
      </c>
      <c r="E83" t="s">
        <v>1029</v>
      </c>
      <c r="F83">
        <v>3</v>
      </c>
      <c r="G83" s="15">
        <v>46252.458333333336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46245.574305555558</v>
      </c>
      <c r="E84" t="s">
        <v>413</v>
      </c>
      <c r="F84">
        <v>3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46244.657546296294</v>
      </c>
      <c r="E85" t="s">
        <v>413</v>
      </c>
      <c r="F85">
        <v>5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46244.47451388889</v>
      </c>
      <c r="E86" t="s">
        <v>413</v>
      </c>
      <c r="F86">
        <v>3</v>
      </c>
      <c r="G86" s="15">
        <v>46246.458333333336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46246.658784722225</v>
      </c>
      <c r="E87" t="s">
        <v>413</v>
      </c>
      <c r="F87">
        <v>1</v>
      </c>
      <c r="G87" s="15">
        <v>46252.458333333336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46244.477743055555</v>
      </c>
      <c r="E88" t="s">
        <v>413</v>
      </c>
      <c r="F88">
        <v>1</v>
      </c>
      <c r="G88" s="15">
        <v>46246.458333333336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46244.473958333336</v>
      </c>
      <c r="E89" t="s">
        <v>413</v>
      </c>
      <c r="F89">
        <v>1</v>
      </c>
      <c r="G89" s="15">
        <v>46246.458333333336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O89" t="s">
        <v>67</v>
      </c>
      <c r="P89" t="s">
        <v>363</v>
      </c>
      <c r="Q89" t="s">
        <v>220</v>
      </c>
    </row>
    <row r="90" spans="1:18" x14ac:dyDescent="0.3">
      <c r="A90" t="s">
        <v>355</v>
      </c>
      <c r="B90" t="s">
        <v>45</v>
      </c>
      <c r="C90" t="s">
        <v>68</v>
      </c>
      <c r="D90" s="15">
        <v>46244.476030092592</v>
      </c>
      <c r="E90" t="s">
        <v>413</v>
      </c>
      <c r="F90">
        <v>3</v>
      </c>
      <c r="G90" s="15">
        <v>46246.458333333336</v>
      </c>
      <c r="H90" t="s">
        <v>363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O90" t="s">
        <v>67</v>
      </c>
      <c r="P90" t="s">
        <v>363</v>
      </c>
      <c r="Q90" t="s">
        <v>220</v>
      </c>
    </row>
    <row r="91" spans="1:18" x14ac:dyDescent="0.3">
      <c r="A91" t="s">
        <v>355</v>
      </c>
      <c r="B91" t="s">
        <v>45</v>
      </c>
      <c r="C91" t="s">
        <v>68</v>
      </c>
      <c r="D91" s="15">
        <v>46237.458333333336</v>
      </c>
      <c r="E91" t="s">
        <v>413</v>
      </c>
      <c r="F91">
        <v>5</v>
      </c>
      <c r="G91" s="15">
        <v>46239.5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46244.476921296293</v>
      </c>
      <c r="E92" t="s">
        <v>413</v>
      </c>
      <c r="F92">
        <v>3</v>
      </c>
      <c r="G92" s="15">
        <v>46246.458333333336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46246.659317129626</v>
      </c>
      <c r="E93" t="s">
        <v>413</v>
      </c>
      <c r="F93">
        <v>3</v>
      </c>
      <c r="G93" s="15">
        <v>46252.458333333336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46251.598506944443</v>
      </c>
      <c r="E94" t="s">
        <v>413</v>
      </c>
      <c r="F94">
        <v>3</v>
      </c>
      <c r="G94" s="15">
        <v>46255.493055555555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N94">
        <v>103</v>
      </c>
      <c r="O94" t="s">
        <v>67</v>
      </c>
      <c r="P94" t="s">
        <v>363</v>
      </c>
      <c r="Q94" t="s">
        <v>220</v>
      </c>
      <c r="R94">
        <v>1</v>
      </c>
    </row>
    <row r="95" spans="1:18" x14ac:dyDescent="0.3">
      <c r="A95" t="s">
        <v>355</v>
      </c>
      <c r="B95" t="s">
        <v>45</v>
      </c>
      <c r="C95" t="s">
        <v>68</v>
      </c>
      <c r="D95" s="15">
        <v>46254.355046296296</v>
      </c>
      <c r="E95" t="s">
        <v>451</v>
      </c>
      <c r="F95">
        <v>35</v>
      </c>
      <c r="G95" s="15">
        <v>46258.410416666666</v>
      </c>
      <c r="H95" t="s">
        <v>369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N95">
        <v>93</v>
      </c>
      <c r="O95" t="s">
        <v>67</v>
      </c>
      <c r="P95" t="s">
        <v>534</v>
      </c>
      <c r="Q95" t="s">
        <v>220</v>
      </c>
      <c r="R95">
        <v>1</v>
      </c>
    </row>
    <row r="96" spans="1:18" x14ac:dyDescent="0.3">
      <c r="A96" t="s">
        <v>355</v>
      </c>
      <c r="B96" t="s">
        <v>45</v>
      </c>
      <c r="C96" t="s">
        <v>68</v>
      </c>
      <c r="D96" s="15">
        <v>46253.542812500003</v>
      </c>
      <c r="E96" t="s">
        <v>413</v>
      </c>
      <c r="F96">
        <v>3</v>
      </c>
      <c r="G96" s="15">
        <v>46255.493055555555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N96">
        <v>103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46253.545694444445</v>
      </c>
      <c r="E97" t="s">
        <v>413</v>
      </c>
      <c r="F97">
        <v>3</v>
      </c>
      <c r="G97" s="15">
        <v>46255.493055555555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O97" t="s">
        <v>67</v>
      </c>
      <c r="P97" t="s">
        <v>363</v>
      </c>
      <c r="Q97" t="s">
        <v>220</v>
      </c>
    </row>
    <row r="98" spans="1:18" x14ac:dyDescent="0.3">
      <c r="A98" t="s">
        <v>355</v>
      </c>
      <c r="B98" t="s">
        <v>45</v>
      </c>
      <c r="C98" t="s">
        <v>68</v>
      </c>
      <c r="D98" s="15">
        <v>46253.545173611114</v>
      </c>
      <c r="E98" t="s">
        <v>413</v>
      </c>
      <c r="F98">
        <v>3</v>
      </c>
      <c r="G98" s="15">
        <v>46255.493055555555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46233.471192129633</v>
      </c>
      <c r="E99" t="s">
        <v>413</v>
      </c>
      <c r="F99">
        <v>3</v>
      </c>
      <c r="G99" s="15">
        <v>46237.458333333336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46233.470659722225</v>
      </c>
      <c r="E100" t="s">
        <v>413</v>
      </c>
      <c r="F100">
        <v>3</v>
      </c>
      <c r="G100" s="15">
        <v>46237.458333333336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46233.468287037038</v>
      </c>
      <c r="E101" t="s">
        <v>413</v>
      </c>
      <c r="F101">
        <v>3</v>
      </c>
      <c r="G101" s="15">
        <v>46237.458333333336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46225.582372685189</v>
      </c>
      <c r="E102" t="s">
        <v>413</v>
      </c>
      <c r="F102">
        <v>3</v>
      </c>
      <c r="G102" s="15">
        <v>46231.455555555556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  <c r="R102">
        <v>1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46225.581944444442</v>
      </c>
      <c r="E103" t="s">
        <v>413</v>
      </c>
      <c r="F103">
        <v>1</v>
      </c>
      <c r="G103" s="15">
        <v>46231.455555555556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46225.581226851849</v>
      </c>
      <c r="E104" t="s">
        <v>413</v>
      </c>
      <c r="F104">
        <v>3</v>
      </c>
      <c r="G104" s="15">
        <v>46231.455555555556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46225.358090277776</v>
      </c>
      <c r="E105" t="s">
        <v>420</v>
      </c>
      <c r="F105">
        <v>26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  <c r="R105">
        <v>1.23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46225.333067129628</v>
      </c>
      <c r="E106" t="s">
        <v>455</v>
      </c>
      <c r="F106">
        <v>8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N106">
        <v>103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46223.488009259258</v>
      </c>
      <c r="E107" t="s">
        <v>413</v>
      </c>
      <c r="F107">
        <v>2</v>
      </c>
      <c r="G107" s="15">
        <v>46231.451388888891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N107">
        <v>103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46223.487222222226</v>
      </c>
      <c r="E108" t="s">
        <v>413</v>
      </c>
      <c r="F108">
        <v>1</v>
      </c>
      <c r="G108" s="15">
        <v>46231.451388888891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46225.339780092596</v>
      </c>
      <c r="E109" t="s">
        <v>420</v>
      </c>
      <c r="F109">
        <v>4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46225.337905092594</v>
      </c>
      <c r="E110" t="s">
        <v>420</v>
      </c>
      <c r="F110">
        <v>2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46225.337650462963</v>
      </c>
      <c r="E111" t="s">
        <v>420</v>
      </c>
      <c r="F111">
        <v>1</v>
      </c>
      <c r="G111" s="15">
        <v>46227.5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46224.651469907411</v>
      </c>
      <c r="E112" t="s">
        <v>420</v>
      </c>
      <c r="F112">
        <v>16</v>
      </c>
      <c r="G112" s="15">
        <v>46227.5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45</v>
      </c>
      <c r="C113" t="s">
        <v>68</v>
      </c>
      <c r="D113" s="15">
        <v>46224.65053240741</v>
      </c>
      <c r="E113" t="s">
        <v>420</v>
      </c>
      <c r="F113">
        <v>6</v>
      </c>
      <c r="G113" s="15">
        <v>46227.5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46225.340196759258</v>
      </c>
      <c r="E114" t="s">
        <v>420</v>
      </c>
      <c r="F114">
        <v>3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46225.340752314813</v>
      </c>
      <c r="E115" t="s">
        <v>420</v>
      </c>
      <c r="F115">
        <v>3</v>
      </c>
      <c r="G115" s="15">
        <v>46227.5</v>
      </c>
      <c r="H115" t="s">
        <v>363</v>
      </c>
      <c r="I115" t="s">
        <v>381</v>
      </c>
      <c r="J115" t="s">
        <v>242</v>
      </c>
      <c r="K115" t="s">
        <v>355</v>
      </c>
      <c r="L115" t="s">
        <v>382</v>
      </c>
      <c r="M115" t="s">
        <v>242</v>
      </c>
      <c r="O115" t="s">
        <v>67</v>
      </c>
      <c r="P115" t="s">
        <v>363</v>
      </c>
      <c r="Q115" t="s">
        <v>220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46230.441238425927</v>
      </c>
      <c r="E116" t="s">
        <v>413</v>
      </c>
      <c r="F116">
        <v>3</v>
      </c>
      <c r="G116" s="15">
        <v>46231.431944444441</v>
      </c>
      <c r="H116" t="s">
        <v>363</v>
      </c>
      <c r="I116" t="s">
        <v>381</v>
      </c>
      <c r="J116" t="s">
        <v>242</v>
      </c>
      <c r="K116" t="s">
        <v>355</v>
      </c>
      <c r="L116" t="s">
        <v>382</v>
      </c>
      <c r="M116" t="s">
        <v>242</v>
      </c>
      <c r="N116">
        <v>103</v>
      </c>
      <c r="O116" t="s">
        <v>67</v>
      </c>
      <c r="P116" t="s">
        <v>363</v>
      </c>
      <c r="Q116" t="s">
        <v>220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46230.439814814818</v>
      </c>
      <c r="E117" t="s">
        <v>413</v>
      </c>
      <c r="F117">
        <v>4</v>
      </c>
      <c r="G117" s="15">
        <v>46231.431944444441</v>
      </c>
      <c r="H117" t="s">
        <v>363</v>
      </c>
      <c r="I117" t="s">
        <v>381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363</v>
      </c>
      <c r="Q117" t="s">
        <v>220</v>
      </c>
    </row>
    <row r="118" spans="1:18" x14ac:dyDescent="0.3">
      <c r="A118" t="s">
        <v>355</v>
      </c>
      <c r="B118" t="s">
        <v>43</v>
      </c>
      <c r="C118" t="s">
        <v>105</v>
      </c>
      <c r="D118" s="15">
        <v>46226.43414351852</v>
      </c>
      <c r="E118" t="s">
        <v>449</v>
      </c>
      <c r="F118">
        <v>1</v>
      </c>
      <c r="G118" s="15">
        <v>46231.455555555556</v>
      </c>
      <c r="H118" t="s">
        <v>363</v>
      </c>
      <c r="I118" t="s">
        <v>381</v>
      </c>
      <c r="J118" t="s">
        <v>242</v>
      </c>
      <c r="K118" t="s">
        <v>355</v>
      </c>
      <c r="L118" t="s">
        <v>382</v>
      </c>
      <c r="M118" t="s">
        <v>242</v>
      </c>
      <c r="O118" t="s">
        <v>67</v>
      </c>
      <c r="P118" t="s">
        <v>363</v>
      </c>
      <c r="Q118" t="s">
        <v>220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46225.341481481482</v>
      </c>
      <c r="E119" t="s">
        <v>420</v>
      </c>
      <c r="F119">
        <v>11</v>
      </c>
      <c r="G119" s="15">
        <v>46227.5</v>
      </c>
      <c r="H119" t="s">
        <v>363</v>
      </c>
      <c r="I119" t="s">
        <v>381</v>
      </c>
      <c r="J119" t="s">
        <v>242</v>
      </c>
      <c r="K119" t="s">
        <v>355</v>
      </c>
      <c r="L119" t="s">
        <v>382</v>
      </c>
      <c r="M119" t="s">
        <v>242</v>
      </c>
      <c r="O119" t="s">
        <v>67</v>
      </c>
      <c r="P119" t="s">
        <v>363</v>
      </c>
      <c r="Q119" t="s">
        <v>220</v>
      </c>
    </row>
    <row r="120" spans="1:18" x14ac:dyDescent="0.3">
      <c r="A120" t="s">
        <v>355</v>
      </c>
      <c r="B120" t="s">
        <v>45</v>
      </c>
      <c r="C120" t="s">
        <v>68</v>
      </c>
      <c r="D120" s="15">
        <v>46244.522743055553</v>
      </c>
      <c r="E120" t="s">
        <v>436</v>
      </c>
      <c r="F120">
        <v>6</v>
      </c>
      <c r="G120" s="15">
        <v>46247.409722222219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67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46252.385625000003</v>
      </c>
      <c r="E121" t="s">
        <v>427</v>
      </c>
      <c r="F121">
        <v>45</v>
      </c>
      <c r="G121" s="15">
        <v>46254.560416666667</v>
      </c>
      <c r="H121" t="s">
        <v>368</v>
      </c>
      <c r="I121" t="s">
        <v>383</v>
      </c>
      <c r="J121" t="s">
        <v>242</v>
      </c>
      <c r="K121" t="s">
        <v>355</v>
      </c>
      <c r="L121" t="s">
        <v>382</v>
      </c>
      <c r="M121" t="s">
        <v>242</v>
      </c>
      <c r="N121">
        <v>0</v>
      </c>
      <c r="O121" t="s">
        <v>67</v>
      </c>
      <c r="P121" t="s">
        <v>368</v>
      </c>
      <c r="Q121" t="s">
        <v>220</v>
      </c>
      <c r="R121">
        <v>1</v>
      </c>
    </row>
    <row r="122" spans="1:18" x14ac:dyDescent="0.3">
      <c r="A122" t="s">
        <v>355</v>
      </c>
      <c r="B122" t="s">
        <v>45</v>
      </c>
      <c r="C122" t="s">
        <v>68</v>
      </c>
      <c r="D122" s="15">
        <v>46251.574641203704</v>
      </c>
      <c r="E122" t="s">
        <v>436</v>
      </c>
      <c r="F122">
        <v>15</v>
      </c>
      <c r="G122" s="15">
        <v>46253.486111111109</v>
      </c>
      <c r="H122" t="s">
        <v>368</v>
      </c>
      <c r="I122" t="s">
        <v>383</v>
      </c>
      <c r="J122" t="s">
        <v>242</v>
      </c>
      <c r="K122" t="s">
        <v>355</v>
      </c>
      <c r="L122" t="s">
        <v>382</v>
      </c>
      <c r="M122" t="s">
        <v>242</v>
      </c>
      <c r="O122" t="s">
        <v>67</v>
      </c>
      <c r="P122" t="s">
        <v>368</v>
      </c>
      <c r="Q122" t="s">
        <v>220</v>
      </c>
      <c r="R122">
        <v>1</v>
      </c>
    </row>
    <row r="123" spans="1:18" x14ac:dyDescent="0.3">
      <c r="A123" t="s">
        <v>355</v>
      </c>
      <c r="B123" t="s">
        <v>45</v>
      </c>
      <c r="C123" t="s">
        <v>68</v>
      </c>
      <c r="D123" s="15">
        <v>46224.403738425928</v>
      </c>
      <c r="E123" t="s">
        <v>427</v>
      </c>
      <c r="F123">
        <v>50</v>
      </c>
      <c r="G123" s="15">
        <v>46227.503472222219</v>
      </c>
      <c r="H123" t="s">
        <v>368</v>
      </c>
      <c r="I123" t="s">
        <v>383</v>
      </c>
      <c r="J123" t="s">
        <v>242</v>
      </c>
      <c r="K123" t="s">
        <v>355</v>
      </c>
      <c r="L123" t="s">
        <v>382</v>
      </c>
      <c r="M123" t="s">
        <v>242</v>
      </c>
      <c r="N123">
        <v>0</v>
      </c>
      <c r="O123" t="s">
        <v>67</v>
      </c>
      <c r="P123" t="s">
        <v>368</v>
      </c>
      <c r="Q123" t="s">
        <v>220</v>
      </c>
      <c r="R123">
        <v>1</v>
      </c>
    </row>
    <row r="124" spans="1:18" x14ac:dyDescent="0.3">
      <c r="A124" t="s">
        <v>355</v>
      </c>
      <c r="B124" t="s">
        <v>45</v>
      </c>
      <c r="C124" t="s">
        <v>68</v>
      </c>
      <c r="D124" s="15">
        <v>46230.325821759259</v>
      </c>
      <c r="E124" t="s">
        <v>436</v>
      </c>
      <c r="F124">
        <v>22</v>
      </c>
      <c r="G124" s="15">
        <v>46232.520833333336</v>
      </c>
      <c r="H124" t="s">
        <v>368</v>
      </c>
      <c r="I124" t="s">
        <v>383</v>
      </c>
      <c r="J124" t="s">
        <v>242</v>
      </c>
      <c r="K124" t="s">
        <v>355</v>
      </c>
      <c r="L124" t="s">
        <v>382</v>
      </c>
      <c r="M124" t="s">
        <v>242</v>
      </c>
      <c r="N124">
        <v>0</v>
      </c>
      <c r="O124" t="s">
        <v>67</v>
      </c>
      <c r="P124" t="s">
        <v>368</v>
      </c>
      <c r="Q124" t="s">
        <v>220</v>
      </c>
      <c r="R124">
        <v>1</v>
      </c>
    </row>
    <row r="125" spans="1:18" x14ac:dyDescent="0.3">
      <c r="A125" t="s">
        <v>355</v>
      </c>
      <c r="B125" t="s">
        <v>48</v>
      </c>
      <c r="C125" t="s">
        <v>68</v>
      </c>
      <c r="D125" s="15">
        <v>46226.544976851852</v>
      </c>
      <c r="E125" t="s">
        <v>427</v>
      </c>
      <c r="F125">
        <v>1</v>
      </c>
      <c r="G125" s="15">
        <v>46230.449305555558</v>
      </c>
      <c r="H125" t="s">
        <v>368</v>
      </c>
      <c r="I125" t="s">
        <v>383</v>
      </c>
      <c r="J125" t="s">
        <v>242</v>
      </c>
      <c r="K125" t="s">
        <v>355</v>
      </c>
      <c r="L125" t="s">
        <v>382</v>
      </c>
      <c r="M125" t="s">
        <v>242</v>
      </c>
      <c r="N125">
        <v>0</v>
      </c>
      <c r="O125" t="s">
        <v>90</v>
      </c>
      <c r="P125" t="s">
        <v>368</v>
      </c>
      <c r="Q125" t="s">
        <v>220</v>
      </c>
      <c r="R125">
        <v>1</v>
      </c>
    </row>
    <row r="126" spans="1:18" x14ac:dyDescent="0.3">
      <c r="A126" t="s">
        <v>356</v>
      </c>
      <c r="B126" t="s">
        <v>43</v>
      </c>
      <c r="C126" t="s">
        <v>105</v>
      </c>
      <c r="D126" s="15">
        <v>46251.397696759261</v>
      </c>
      <c r="E126" t="s">
        <v>420</v>
      </c>
      <c r="F126">
        <v>1</v>
      </c>
      <c r="G126" s="15">
        <v>46255.615277777775</v>
      </c>
      <c r="H126" t="s">
        <v>1248</v>
      </c>
      <c r="I126" t="s">
        <v>1249</v>
      </c>
      <c r="J126" t="s">
        <v>264</v>
      </c>
      <c r="K126" t="s">
        <v>356</v>
      </c>
      <c r="L126" t="s">
        <v>407</v>
      </c>
      <c r="M126" t="s">
        <v>264</v>
      </c>
      <c r="N126">
        <v>0</v>
      </c>
      <c r="O126" t="s">
        <v>67</v>
      </c>
      <c r="P126" t="s">
        <v>1248</v>
      </c>
      <c r="Q126" t="s">
        <v>220</v>
      </c>
      <c r="R126">
        <v>1</v>
      </c>
    </row>
    <row r="127" spans="1:18" x14ac:dyDescent="0.3">
      <c r="A127" t="s">
        <v>356</v>
      </c>
      <c r="B127" t="s">
        <v>45</v>
      </c>
      <c r="C127" t="s">
        <v>68</v>
      </c>
      <c r="D127" s="15">
        <v>46251.388148148151</v>
      </c>
      <c r="E127" t="s">
        <v>1252</v>
      </c>
      <c r="F127">
        <v>10</v>
      </c>
      <c r="G127" s="15">
        <v>46255.618055555555</v>
      </c>
      <c r="H127" t="s">
        <v>1248</v>
      </c>
      <c r="I127" t="s">
        <v>1249</v>
      </c>
      <c r="J127" t="s">
        <v>264</v>
      </c>
      <c r="K127" t="s">
        <v>356</v>
      </c>
      <c r="L127" t="s">
        <v>407</v>
      </c>
      <c r="M127" t="s">
        <v>264</v>
      </c>
      <c r="N127">
        <v>0</v>
      </c>
      <c r="O127" t="s">
        <v>67</v>
      </c>
      <c r="P127" t="s">
        <v>1248</v>
      </c>
      <c r="Q127" t="s">
        <v>220</v>
      </c>
    </row>
    <row r="128" spans="1:18" x14ac:dyDescent="0.3">
      <c r="A128" t="s">
        <v>356</v>
      </c>
      <c r="B128" t="s">
        <v>45</v>
      </c>
      <c r="C128" t="s">
        <v>68</v>
      </c>
      <c r="D128" s="15">
        <v>46251.394097222219</v>
      </c>
      <c r="E128" t="s">
        <v>1252</v>
      </c>
      <c r="F128">
        <v>5</v>
      </c>
      <c r="G128" s="15">
        <v>46255.615277777775</v>
      </c>
      <c r="H128" t="s">
        <v>1248</v>
      </c>
      <c r="I128" t="s">
        <v>1249</v>
      </c>
      <c r="J128" t="s">
        <v>264</v>
      </c>
      <c r="K128" t="s">
        <v>356</v>
      </c>
      <c r="L128" t="s">
        <v>407</v>
      </c>
      <c r="M128" t="s">
        <v>264</v>
      </c>
      <c r="O128" t="s">
        <v>67</v>
      </c>
      <c r="P128" t="s">
        <v>1248</v>
      </c>
      <c r="Q128" t="s">
        <v>220</v>
      </c>
    </row>
    <row r="129" spans="1:18" x14ac:dyDescent="0.3">
      <c r="A129" t="s">
        <v>356</v>
      </c>
      <c r="B129" t="s">
        <v>48</v>
      </c>
      <c r="C129" t="s">
        <v>68</v>
      </c>
      <c r="D129" s="15">
        <v>46226.72587962963</v>
      </c>
      <c r="E129" t="s">
        <v>420</v>
      </c>
      <c r="F129">
        <v>1</v>
      </c>
      <c r="G129" s="15">
        <v>46232.441666666666</v>
      </c>
      <c r="H129" t="s">
        <v>1248</v>
      </c>
      <c r="I129" t="s">
        <v>1249</v>
      </c>
      <c r="J129" t="s">
        <v>264</v>
      </c>
      <c r="K129" t="s">
        <v>356</v>
      </c>
      <c r="L129" t="s">
        <v>407</v>
      </c>
      <c r="M129" t="s">
        <v>264</v>
      </c>
      <c r="N129">
        <v>0</v>
      </c>
      <c r="O129" t="s">
        <v>90</v>
      </c>
      <c r="P129" t="s">
        <v>1248</v>
      </c>
      <c r="Q129" t="s">
        <v>220</v>
      </c>
      <c r="R129">
        <v>1</v>
      </c>
    </row>
    <row r="130" spans="1:18" x14ac:dyDescent="0.3">
      <c r="A130" t="s">
        <v>356</v>
      </c>
      <c r="B130" t="s">
        <v>45</v>
      </c>
      <c r="C130" t="s">
        <v>68</v>
      </c>
      <c r="D130" s="15">
        <v>46219.31449074074</v>
      </c>
      <c r="E130" t="s">
        <v>1252</v>
      </c>
      <c r="F130">
        <v>9</v>
      </c>
      <c r="G130" s="15">
        <v>46232.447916666664</v>
      </c>
      <c r="H130" t="s">
        <v>1248</v>
      </c>
      <c r="I130" t="s">
        <v>1249</v>
      </c>
      <c r="J130" t="s">
        <v>264</v>
      </c>
      <c r="K130" t="s">
        <v>356</v>
      </c>
      <c r="L130" t="s">
        <v>407</v>
      </c>
      <c r="M130" t="s">
        <v>264</v>
      </c>
      <c r="N130">
        <v>0</v>
      </c>
      <c r="O130" t="s">
        <v>67</v>
      </c>
      <c r="P130" t="s">
        <v>1248</v>
      </c>
      <c r="Q130" t="s">
        <v>220</v>
      </c>
    </row>
    <row r="131" spans="1:18" x14ac:dyDescent="0.3">
      <c r="A131" t="s">
        <v>354</v>
      </c>
      <c r="B131" t="s">
        <v>45</v>
      </c>
      <c r="C131" t="s">
        <v>68</v>
      </c>
      <c r="D131" s="15">
        <v>46244.678773148145</v>
      </c>
      <c r="E131" t="s">
        <v>424</v>
      </c>
      <c r="F131">
        <v>25</v>
      </c>
      <c r="G131" s="15">
        <v>46246.395833333336</v>
      </c>
      <c r="H131" t="s">
        <v>374</v>
      </c>
      <c r="I131" t="s">
        <v>387</v>
      </c>
      <c r="J131" t="s">
        <v>243</v>
      </c>
      <c r="K131" t="s">
        <v>354</v>
      </c>
      <c r="L131" t="s">
        <v>360</v>
      </c>
      <c r="M131" t="s">
        <v>243</v>
      </c>
      <c r="N131">
        <v>3</v>
      </c>
      <c r="O131" t="s">
        <v>67</v>
      </c>
      <c r="P131" t="s">
        <v>374</v>
      </c>
      <c r="Q131" t="s">
        <v>220</v>
      </c>
      <c r="R131">
        <v>1</v>
      </c>
    </row>
    <row r="132" spans="1:18" x14ac:dyDescent="0.3">
      <c r="A132" t="s">
        <v>354</v>
      </c>
      <c r="B132" t="s">
        <v>45</v>
      </c>
      <c r="C132" t="s">
        <v>68</v>
      </c>
      <c r="D132" s="15">
        <v>46252.494293981479</v>
      </c>
      <c r="E132" t="s">
        <v>424</v>
      </c>
      <c r="F132">
        <v>25</v>
      </c>
      <c r="G132" s="15">
        <v>46253.423611111109</v>
      </c>
      <c r="H132" t="s">
        <v>374</v>
      </c>
      <c r="I132" t="s">
        <v>387</v>
      </c>
      <c r="J132" t="s">
        <v>243</v>
      </c>
      <c r="K132" t="s">
        <v>354</v>
      </c>
      <c r="L132" t="s">
        <v>360</v>
      </c>
      <c r="M132" t="s">
        <v>243</v>
      </c>
      <c r="N132">
        <v>3</v>
      </c>
      <c r="O132" t="s">
        <v>67</v>
      </c>
      <c r="P132" t="s">
        <v>374</v>
      </c>
      <c r="Q132" t="s">
        <v>220</v>
      </c>
      <c r="R132">
        <v>1</v>
      </c>
    </row>
    <row r="133" spans="1:18" x14ac:dyDescent="0.3">
      <c r="A133" t="s">
        <v>354</v>
      </c>
      <c r="B133" t="s">
        <v>45</v>
      </c>
      <c r="C133" t="s">
        <v>68</v>
      </c>
      <c r="D133" s="15">
        <v>46237.299120370371</v>
      </c>
      <c r="E133" t="s">
        <v>424</v>
      </c>
      <c r="F133">
        <v>20</v>
      </c>
      <c r="G133" s="15">
        <v>46239.371527777781</v>
      </c>
      <c r="H133" t="s">
        <v>374</v>
      </c>
      <c r="I133" t="s">
        <v>387</v>
      </c>
      <c r="J133" t="s">
        <v>243</v>
      </c>
      <c r="K133" t="s">
        <v>354</v>
      </c>
      <c r="L133" t="s">
        <v>360</v>
      </c>
      <c r="M133" t="s">
        <v>243</v>
      </c>
      <c r="N133">
        <v>3</v>
      </c>
      <c r="O133" t="s">
        <v>67</v>
      </c>
      <c r="P133" t="s">
        <v>374</v>
      </c>
      <c r="Q133" t="s">
        <v>220</v>
      </c>
      <c r="R133">
        <v>1</v>
      </c>
    </row>
    <row r="134" spans="1:18" x14ac:dyDescent="0.3">
      <c r="A134" t="s">
        <v>354</v>
      </c>
      <c r="B134" t="s">
        <v>43</v>
      </c>
      <c r="C134" t="s">
        <v>105</v>
      </c>
      <c r="D134" s="15">
        <v>46244.665532407409</v>
      </c>
      <c r="E134" t="s">
        <v>417</v>
      </c>
      <c r="F134">
        <v>3</v>
      </c>
      <c r="G134" s="15">
        <v>46247.479166666664</v>
      </c>
      <c r="H134" t="s">
        <v>373</v>
      </c>
      <c r="I134" t="s">
        <v>386</v>
      </c>
      <c r="J134" t="s">
        <v>243</v>
      </c>
      <c r="K134" t="s">
        <v>354</v>
      </c>
      <c r="L134" t="s">
        <v>360</v>
      </c>
      <c r="M134" t="s">
        <v>243</v>
      </c>
      <c r="N134">
        <v>48</v>
      </c>
      <c r="O134" t="s">
        <v>67</v>
      </c>
      <c r="P134" t="s">
        <v>373</v>
      </c>
      <c r="Q134" t="s">
        <v>220</v>
      </c>
      <c r="R134">
        <v>1</v>
      </c>
    </row>
    <row r="135" spans="1:18" x14ac:dyDescent="0.3">
      <c r="A135" t="s">
        <v>354</v>
      </c>
      <c r="B135" t="s">
        <v>45</v>
      </c>
      <c r="C135" t="s">
        <v>68</v>
      </c>
      <c r="D135" s="15">
        <v>46244.660208333335</v>
      </c>
      <c r="E135" t="s">
        <v>417</v>
      </c>
      <c r="F135">
        <v>25</v>
      </c>
      <c r="G135" s="15">
        <v>46246.611111111109</v>
      </c>
      <c r="H135" t="s">
        <v>373</v>
      </c>
      <c r="I135" t="s">
        <v>386</v>
      </c>
      <c r="J135" t="s">
        <v>243</v>
      </c>
      <c r="K135" t="s">
        <v>354</v>
      </c>
      <c r="L135" t="s">
        <v>360</v>
      </c>
      <c r="M135" t="s">
        <v>243</v>
      </c>
      <c r="N135">
        <v>48</v>
      </c>
      <c r="O135" t="s">
        <v>67</v>
      </c>
      <c r="P135" t="s">
        <v>373</v>
      </c>
      <c r="Q135" t="s">
        <v>220</v>
      </c>
      <c r="R135">
        <v>1</v>
      </c>
    </row>
    <row r="136" spans="1:18" x14ac:dyDescent="0.3">
      <c r="A136" t="s">
        <v>354</v>
      </c>
      <c r="B136" t="s">
        <v>45</v>
      </c>
      <c r="C136" t="s">
        <v>68</v>
      </c>
      <c r="D136" s="15">
        <v>46253.320972222224</v>
      </c>
      <c r="E136" t="s">
        <v>417</v>
      </c>
      <c r="F136">
        <v>25</v>
      </c>
      <c r="G136" s="15">
        <v>46255.638888888891</v>
      </c>
      <c r="H136" t="s">
        <v>373</v>
      </c>
      <c r="I136" t="s">
        <v>386</v>
      </c>
      <c r="J136" t="s">
        <v>243</v>
      </c>
      <c r="K136" t="s">
        <v>354</v>
      </c>
      <c r="L136" t="s">
        <v>360</v>
      </c>
      <c r="M136" t="s">
        <v>243</v>
      </c>
      <c r="N136">
        <v>48</v>
      </c>
      <c r="O136" t="s">
        <v>67</v>
      </c>
      <c r="P136" t="s">
        <v>373</v>
      </c>
      <c r="Q136" t="s">
        <v>220</v>
      </c>
      <c r="R136">
        <v>1</v>
      </c>
    </row>
    <row r="137" spans="1:18" x14ac:dyDescent="0.3">
      <c r="A137" t="s">
        <v>354</v>
      </c>
      <c r="B137" t="s">
        <v>45</v>
      </c>
      <c r="C137" t="s">
        <v>68</v>
      </c>
      <c r="D137" s="15">
        <v>46233.603067129632</v>
      </c>
      <c r="E137" t="s">
        <v>430</v>
      </c>
      <c r="F137">
        <v>50</v>
      </c>
      <c r="G137" s="15">
        <v>46237.586805555555</v>
      </c>
      <c r="H137" t="s">
        <v>373</v>
      </c>
      <c r="I137" t="s">
        <v>386</v>
      </c>
      <c r="J137" t="s">
        <v>243</v>
      </c>
      <c r="K137" t="s">
        <v>354</v>
      </c>
      <c r="L137" t="s">
        <v>360</v>
      </c>
      <c r="M137" t="s">
        <v>243</v>
      </c>
      <c r="N137">
        <v>48</v>
      </c>
      <c r="O137" t="s">
        <v>67</v>
      </c>
      <c r="P137" t="s">
        <v>373</v>
      </c>
      <c r="Q137" t="s">
        <v>220</v>
      </c>
      <c r="R137">
        <v>1</v>
      </c>
    </row>
    <row r="138" spans="1:18" x14ac:dyDescent="0.3">
      <c r="A138" t="s">
        <v>354</v>
      </c>
      <c r="B138" t="s">
        <v>48</v>
      </c>
      <c r="C138" t="s">
        <v>68</v>
      </c>
      <c r="D138" s="15">
        <v>46238.544641203705</v>
      </c>
      <c r="E138" t="s">
        <v>417</v>
      </c>
      <c r="F138">
        <v>3</v>
      </c>
      <c r="G138" s="15">
        <v>46240.518055555556</v>
      </c>
      <c r="H138" t="s">
        <v>373</v>
      </c>
      <c r="I138" t="s">
        <v>386</v>
      </c>
      <c r="J138" t="s">
        <v>243</v>
      </c>
      <c r="K138" t="s">
        <v>354</v>
      </c>
      <c r="L138" t="s">
        <v>360</v>
      </c>
      <c r="M138" t="s">
        <v>243</v>
      </c>
      <c r="N138">
        <v>48</v>
      </c>
      <c r="O138" t="s">
        <v>90</v>
      </c>
      <c r="P138" t="s">
        <v>373</v>
      </c>
      <c r="Q138" t="s">
        <v>220</v>
      </c>
      <c r="R138">
        <v>1</v>
      </c>
    </row>
    <row r="139" spans="1:18" x14ac:dyDescent="0.3">
      <c r="A139" t="s">
        <v>355</v>
      </c>
      <c r="B139" t="s">
        <v>45</v>
      </c>
      <c r="C139" t="s">
        <v>68</v>
      </c>
      <c r="D139" s="15">
        <v>46224.647638888891</v>
      </c>
      <c r="E139" t="s">
        <v>428</v>
      </c>
      <c r="F139">
        <v>1</v>
      </c>
      <c r="G139" s="15">
        <v>46226.447916666664</v>
      </c>
      <c r="H139" t="s">
        <v>362</v>
      </c>
      <c r="I139" t="s">
        <v>380</v>
      </c>
      <c r="J139" t="s">
        <v>290</v>
      </c>
      <c r="K139" t="s">
        <v>355</v>
      </c>
      <c r="L139" t="s">
        <v>382</v>
      </c>
      <c r="M139" t="s">
        <v>242</v>
      </c>
      <c r="N139">
        <v>76</v>
      </c>
      <c r="O139" t="s">
        <v>67</v>
      </c>
      <c r="P139" t="s">
        <v>362</v>
      </c>
      <c r="Q139" t="s">
        <v>220</v>
      </c>
      <c r="R139">
        <v>1</v>
      </c>
    </row>
    <row r="140" spans="1:18" x14ac:dyDescent="0.3">
      <c r="A140" t="s">
        <v>355</v>
      </c>
      <c r="B140" t="s">
        <v>48</v>
      </c>
      <c r="C140" t="s">
        <v>68</v>
      </c>
      <c r="D140" s="15">
        <v>46216.601365740738</v>
      </c>
      <c r="E140" t="s">
        <v>420</v>
      </c>
      <c r="F140">
        <v>1</v>
      </c>
      <c r="G140" s="15">
        <v>46223.497916666667</v>
      </c>
      <c r="H140" t="s">
        <v>364</v>
      </c>
      <c r="I140" t="s">
        <v>382</v>
      </c>
      <c r="J140" t="s">
        <v>242</v>
      </c>
      <c r="K140" t="s">
        <v>355</v>
      </c>
      <c r="L140" t="s">
        <v>382</v>
      </c>
      <c r="M140" t="s">
        <v>242</v>
      </c>
      <c r="N140">
        <v>0</v>
      </c>
      <c r="O140" t="s">
        <v>90</v>
      </c>
      <c r="P140" t="s">
        <v>364</v>
      </c>
      <c r="Q140" t="s">
        <v>220</v>
      </c>
      <c r="R140">
        <v>1</v>
      </c>
    </row>
    <row r="141" spans="1:18" x14ac:dyDescent="0.3">
      <c r="A141" t="s">
        <v>355</v>
      </c>
      <c r="B141" t="s">
        <v>48</v>
      </c>
      <c r="C141" t="s">
        <v>68</v>
      </c>
      <c r="D141" s="15">
        <v>46241.31753472222</v>
      </c>
      <c r="E141" t="s">
        <v>419</v>
      </c>
      <c r="F141">
        <v>2</v>
      </c>
      <c r="G141" s="15">
        <v>46244.479166666664</v>
      </c>
      <c r="H141" t="s">
        <v>367</v>
      </c>
      <c r="I141" t="s">
        <v>382</v>
      </c>
      <c r="J141" t="s">
        <v>242</v>
      </c>
      <c r="K141" t="s">
        <v>355</v>
      </c>
      <c r="L141" t="s">
        <v>382</v>
      </c>
      <c r="M141" t="s">
        <v>242</v>
      </c>
      <c r="O141" t="s">
        <v>90</v>
      </c>
      <c r="P141" t="s">
        <v>367</v>
      </c>
      <c r="Q141" t="s">
        <v>220</v>
      </c>
    </row>
    <row r="142" spans="1:18" x14ac:dyDescent="0.3">
      <c r="A142" t="s">
        <v>357</v>
      </c>
      <c r="B142" t="s">
        <v>45</v>
      </c>
      <c r="C142" t="s">
        <v>68</v>
      </c>
      <c r="D142" s="15">
        <v>46223.312245370369</v>
      </c>
      <c r="E142" t="s">
        <v>476</v>
      </c>
      <c r="F142">
        <v>9</v>
      </c>
      <c r="G142" s="15">
        <v>46226.486805555556</v>
      </c>
      <c r="H142" t="s">
        <v>409</v>
      </c>
      <c r="I142" t="s">
        <v>390</v>
      </c>
      <c r="J142" t="s">
        <v>298</v>
      </c>
      <c r="K142" t="s">
        <v>357</v>
      </c>
      <c r="L142" t="s">
        <v>388</v>
      </c>
      <c r="M142" t="s">
        <v>265</v>
      </c>
      <c r="O142" t="s">
        <v>67</v>
      </c>
      <c r="P142" t="s">
        <v>409</v>
      </c>
      <c r="Q142" t="s">
        <v>220</v>
      </c>
      <c r="R142">
        <v>1</v>
      </c>
    </row>
    <row r="143" spans="1:18" x14ac:dyDescent="0.3">
      <c r="A143" t="s">
        <v>357</v>
      </c>
      <c r="B143" t="s">
        <v>45</v>
      </c>
      <c r="C143" t="s">
        <v>68</v>
      </c>
      <c r="D143" s="15">
        <v>46217.387696759259</v>
      </c>
      <c r="E143" t="s">
        <v>467</v>
      </c>
      <c r="F143">
        <v>2</v>
      </c>
      <c r="G143" s="15">
        <v>46230.486111111109</v>
      </c>
      <c r="H143" t="s">
        <v>376</v>
      </c>
      <c r="I143" t="s">
        <v>389</v>
      </c>
      <c r="J143" t="s">
        <v>268</v>
      </c>
      <c r="K143" t="s">
        <v>357</v>
      </c>
      <c r="L143" t="s">
        <v>388</v>
      </c>
      <c r="M143" t="s">
        <v>265</v>
      </c>
      <c r="N143">
        <v>678</v>
      </c>
      <c r="O143" t="s">
        <v>67</v>
      </c>
      <c r="P143" t="s">
        <v>376</v>
      </c>
      <c r="Q143" t="s">
        <v>220</v>
      </c>
      <c r="R14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98E8-52E8-46AA-949C-9A379536B0F0}">
  <sheetPr codeName="Planilha29"/>
  <dimension ref="A3:P14"/>
  <sheetViews>
    <sheetView workbookViewId="0">
      <selection activeCell="R3" sqref="R3"/>
    </sheetView>
  </sheetViews>
  <sheetFormatPr defaultRowHeight="14.4" x14ac:dyDescent="0.3"/>
  <cols>
    <col min="1" max="1" width="17.33203125" bestFit="1" customWidth="1"/>
    <col min="2" max="2" width="18.5546875" bestFit="1" customWidth="1"/>
    <col min="3" max="3" width="11.33203125" bestFit="1" customWidth="1"/>
    <col min="4" max="4" width="11.6640625" bestFit="1" customWidth="1"/>
    <col min="5" max="5" width="9.88671875" bestFit="1" customWidth="1"/>
    <col min="6" max="6" width="6.6640625" bestFit="1" customWidth="1"/>
    <col min="7" max="7" width="10" bestFit="1" customWidth="1"/>
    <col min="10" max="10" width="21.44140625" bestFit="1" customWidth="1"/>
    <col min="11" max="11" width="18.5546875" bestFit="1" customWidth="1"/>
    <col min="12" max="12" width="11.33203125" bestFit="1" customWidth="1"/>
    <col min="13" max="13" width="11.6640625" bestFit="1" customWidth="1"/>
    <col min="14" max="14" width="9.88671875" bestFit="1" customWidth="1"/>
    <col min="15" max="15" width="6.6640625" bestFit="1" customWidth="1"/>
    <col min="16" max="16" width="10" bestFit="1" customWidth="1"/>
  </cols>
  <sheetData>
    <row r="3" spans="1:16" x14ac:dyDescent="0.3">
      <c r="A3" s="184" t="s">
        <v>1925</v>
      </c>
      <c r="B3" s="184" t="s">
        <v>1924</v>
      </c>
      <c r="J3" s="184" t="s">
        <v>1926</v>
      </c>
      <c r="K3" s="184" t="s">
        <v>1924</v>
      </c>
    </row>
    <row r="4" spans="1:16" x14ac:dyDescent="0.3">
      <c r="A4" s="184" t="s">
        <v>1921</v>
      </c>
      <c r="B4" t="s">
        <v>356</v>
      </c>
      <c r="C4" t="s">
        <v>355</v>
      </c>
      <c r="D4" t="s">
        <v>354</v>
      </c>
      <c r="E4" t="s">
        <v>357</v>
      </c>
      <c r="F4" t="s">
        <v>1922</v>
      </c>
      <c r="G4" t="s">
        <v>1923</v>
      </c>
      <c r="J4" s="184" t="s">
        <v>1921</v>
      </c>
      <c r="K4" t="s">
        <v>356</v>
      </c>
      <c r="L4" t="s">
        <v>355</v>
      </c>
      <c r="M4" t="s">
        <v>354</v>
      </c>
      <c r="N4" t="s">
        <v>357</v>
      </c>
      <c r="O4" t="s">
        <v>1922</v>
      </c>
      <c r="P4" t="s">
        <v>1923</v>
      </c>
    </row>
    <row r="5" spans="1:16" x14ac:dyDescent="0.3">
      <c r="A5" s="2" t="s">
        <v>228</v>
      </c>
      <c r="B5">
        <v>18</v>
      </c>
      <c r="C5">
        <v>369</v>
      </c>
      <c r="D5">
        <v>28</v>
      </c>
      <c r="E5">
        <v>459</v>
      </c>
      <c r="G5">
        <v>874</v>
      </c>
      <c r="J5" s="2" t="s">
        <v>228</v>
      </c>
      <c r="K5">
        <v>18</v>
      </c>
      <c r="L5">
        <v>369</v>
      </c>
      <c r="M5">
        <v>28</v>
      </c>
      <c r="N5">
        <v>459</v>
      </c>
      <c r="P5">
        <v>874</v>
      </c>
    </row>
    <row r="6" spans="1:16" x14ac:dyDescent="0.3">
      <c r="A6" s="2" t="s">
        <v>239</v>
      </c>
      <c r="C6">
        <v>796</v>
      </c>
      <c r="G6">
        <v>796</v>
      </c>
      <c r="J6" s="2" t="s">
        <v>239</v>
      </c>
      <c r="L6">
        <v>796</v>
      </c>
      <c r="P6">
        <v>796</v>
      </c>
    </row>
    <row r="7" spans="1:16" x14ac:dyDescent="0.3">
      <c r="A7" s="2" t="s">
        <v>235</v>
      </c>
      <c r="B7">
        <v>288</v>
      </c>
      <c r="C7">
        <v>51643</v>
      </c>
      <c r="D7">
        <v>526</v>
      </c>
      <c r="E7">
        <v>23442</v>
      </c>
      <c r="G7">
        <v>75899</v>
      </c>
      <c r="J7" s="2" t="s">
        <v>235</v>
      </c>
      <c r="K7">
        <v>18</v>
      </c>
      <c r="L7">
        <v>47428</v>
      </c>
      <c r="M7">
        <v>136</v>
      </c>
      <c r="N7">
        <v>21012</v>
      </c>
      <c r="P7">
        <v>68594</v>
      </c>
    </row>
    <row r="8" spans="1:16" x14ac:dyDescent="0.3">
      <c r="A8" s="2" t="s">
        <v>234</v>
      </c>
      <c r="C8">
        <v>28</v>
      </c>
      <c r="G8">
        <v>28</v>
      </c>
      <c r="J8" s="2" t="s">
        <v>234</v>
      </c>
      <c r="L8">
        <v>28</v>
      </c>
      <c r="P8">
        <v>28</v>
      </c>
    </row>
    <row r="9" spans="1:16" x14ac:dyDescent="0.3">
      <c r="A9" s="2" t="s">
        <v>221</v>
      </c>
      <c r="C9">
        <v>6</v>
      </c>
      <c r="D9">
        <v>1</v>
      </c>
      <c r="G9">
        <v>7</v>
      </c>
      <c r="J9" s="2" t="s">
        <v>221</v>
      </c>
      <c r="L9">
        <v>9</v>
      </c>
      <c r="M9">
        <v>2</v>
      </c>
      <c r="P9">
        <v>11</v>
      </c>
    </row>
    <row r="10" spans="1:16" x14ac:dyDescent="0.3">
      <c r="A10" s="2" t="s">
        <v>220</v>
      </c>
      <c r="B10">
        <v>5</v>
      </c>
      <c r="C10">
        <v>133.99999999999997</v>
      </c>
      <c r="D10">
        <v>31</v>
      </c>
      <c r="E10">
        <v>2</v>
      </c>
      <c r="G10">
        <v>171.99999999999997</v>
      </c>
      <c r="J10" s="2" t="s">
        <v>220</v>
      </c>
      <c r="K10">
        <v>26</v>
      </c>
      <c r="L10">
        <v>629</v>
      </c>
      <c r="M10">
        <v>279</v>
      </c>
      <c r="N10">
        <v>11</v>
      </c>
      <c r="P10">
        <v>945</v>
      </c>
    </row>
    <row r="11" spans="1:16" x14ac:dyDescent="0.3">
      <c r="A11" s="2" t="s">
        <v>236</v>
      </c>
      <c r="B11">
        <v>1.8</v>
      </c>
      <c r="C11">
        <v>78.7</v>
      </c>
      <c r="D11">
        <v>4.5999999999999996</v>
      </c>
      <c r="E11">
        <v>59.399999999999991</v>
      </c>
      <c r="G11">
        <v>144.5</v>
      </c>
      <c r="J11" s="2" t="s">
        <v>236</v>
      </c>
      <c r="K11">
        <v>18</v>
      </c>
      <c r="L11">
        <v>369</v>
      </c>
      <c r="M11">
        <v>28</v>
      </c>
      <c r="N11">
        <v>459</v>
      </c>
      <c r="P11">
        <v>874</v>
      </c>
    </row>
    <row r="12" spans="1:16" x14ac:dyDescent="0.3">
      <c r="A12" s="2" t="s">
        <v>7</v>
      </c>
      <c r="J12" s="2" t="s">
        <v>7</v>
      </c>
      <c r="K12">
        <v>150</v>
      </c>
      <c r="L12">
        <v>1508</v>
      </c>
      <c r="M12">
        <v>822</v>
      </c>
      <c r="N12">
        <v>320</v>
      </c>
      <c r="P12">
        <v>2800</v>
      </c>
    </row>
    <row r="13" spans="1:16" x14ac:dyDescent="0.3">
      <c r="A13" s="2" t="s">
        <v>1922</v>
      </c>
      <c r="J13" s="2" t="s">
        <v>1922</v>
      </c>
    </row>
    <row r="14" spans="1:16" x14ac:dyDescent="0.3">
      <c r="A14" s="2" t="s">
        <v>1923</v>
      </c>
      <c r="B14">
        <v>312.8</v>
      </c>
      <c r="C14">
        <v>53054.7</v>
      </c>
      <c r="D14">
        <v>590.6</v>
      </c>
      <c r="E14">
        <v>23962.400000000001</v>
      </c>
      <c r="G14">
        <v>77920.5</v>
      </c>
      <c r="J14" s="2" t="s">
        <v>1923</v>
      </c>
      <c r="K14">
        <v>230</v>
      </c>
      <c r="L14">
        <v>51136</v>
      </c>
      <c r="M14">
        <v>1295</v>
      </c>
      <c r="N14">
        <v>22261</v>
      </c>
      <c r="P14">
        <v>74922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873C-CDE6-4C2E-AE7B-56C171CAB56F}">
  <sheetPr codeName="Planilha1">
    <tabColor theme="9" tint="0.39997558519241921"/>
  </sheetPr>
  <dimension ref="A1:BK728"/>
  <sheetViews>
    <sheetView topLeftCell="AV1" workbookViewId="0">
      <selection activeCell="AX325" sqref="AX325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25.88671875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54.218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style="17" bestFit="1" customWidth="1"/>
    <col min="41" max="41" width="15" style="37" bestFit="1" customWidth="1"/>
    <col min="42" max="42" width="15.109375" bestFit="1" customWidth="1"/>
    <col min="43" max="43" width="18.109375" style="37" bestFit="1" customWidth="1"/>
    <col min="44" max="45" width="18.21875" bestFit="1" customWidth="1"/>
    <col min="46" max="46" width="13.5546875" bestFit="1" customWidth="1"/>
    <col min="47" max="47" width="10.21875" bestFit="1" customWidth="1"/>
    <col min="48" max="48" width="65.21875" bestFit="1" customWidth="1"/>
    <col min="49" max="49" width="5.2187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  <col min="58" max="58" width="4.109375" bestFit="1" customWidth="1"/>
    <col min="59" max="59" width="4.33203125" bestFit="1" customWidth="1"/>
    <col min="60" max="60" width="5.33203125" bestFit="1" customWidth="1"/>
    <col min="61" max="61" width="10.33203125" bestFit="1" customWidth="1"/>
    <col min="62" max="63" width="12.5546875" style="38" bestFit="1" customWidth="1"/>
    <col min="64" max="65" width="21" bestFit="1" customWidth="1"/>
    <col min="66" max="66" width="16.5546875" bestFit="1" customWidth="1"/>
    <col min="67" max="67" width="11.88671875" bestFit="1" customWidth="1"/>
    <col min="68" max="68" width="28.6640625" bestFit="1" customWidth="1"/>
    <col min="69" max="69" width="81.109375" bestFit="1" customWidth="1"/>
    <col min="70" max="70" width="70.33203125" bestFit="1" customWidth="1"/>
    <col min="71" max="71" width="21.5546875" bestFit="1" customWidth="1"/>
    <col min="72" max="72" width="7" bestFit="1" customWidth="1"/>
    <col min="73" max="74" width="14.5546875" bestFit="1" customWidth="1"/>
    <col min="75" max="75" width="26.6640625" bestFit="1" customWidth="1"/>
    <col min="76" max="76" width="25.6640625" bestFit="1" customWidth="1"/>
    <col min="77" max="77" width="7.88671875" bestFit="1" customWidth="1"/>
    <col min="78" max="78" width="16.6640625" bestFit="1" customWidth="1"/>
    <col min="79" max="79" width="17.88671875" bestFit="1" customWidth="1"/>
    <col min="80" max="80" width="29.5546875" bestFit="1" customWidth="1"/>
    <col min="81" max="81" width="28.5546875" bestFit="1" customWidth="1"/>
    <col min="82" max="82" width="36.5546875" bestFit="1" customWidth="1"/>
    <col min="83" max="83" width="60.5546875" bestFit="1" customWidth="1"/>
  </cols>
  <sheetData>
    <row r="1" spans="1:63" x14ac:dyDescent="0.3">
      <c r="A1" t="s">
        <v>512</v>
      </c>
      <c r="B1" t="s">
        <v>137</v>
      </c>
      <c r="C1" t="s">
        <v>285</v>
      </c>
      <c r="D1" t="s">
        <v>0</v>
      </c>
      <c r="E1" t="s">
        <v>2</v>
      </c>
      <c r="F1" t="s">
        <v>138</v>
      </c>
      <c r="G1" t="s">
        <v>513</v>
      </c>
      <c r="H1" t="s">
        <v>514</v>
      </c>
      <c r="I1" t="s">
        <v>249</v>
      </c>
      <c r="J1" t="s">
        <v>516</v>
      </c>
      <c r="K1" t="s">
        <v>517</v>
      </c>
      <c r="L1" t="s">
        <v>302</v>
      </c>
      <c r="M1" t="s">
        <v>518</v>
      </c>
      <c r="N1" t="s">
        <v>515</v>
      </c>
      <c r="O1" t="s">
        <v>139</v>
      </c>
      <c r="P1" t="s">
        <v>248</v>
      </c>
      <c r="Q1" t="s">
        <v>250</v>
      </c>
      <c r="R1" t="s">
        <v>303</v>
      </c>
      <c r="S1" t="s">
        <v>142</v>
      </c>
      <c r="T1" t="s">
        <v>145</v>
      </c>
      <c r="U1" t="s">
        <v>146</v>
      </c>
      <c r="V1" t="s">
        <v>379</v>
      </c>
      <c r="W1" t="s">
        <v>664</v>
      </c>
      <c r="X1" t="s">
        <v>143</v>
      </c>
      <c r="Y1" t="s">
        <v>289</v>
      </c>
      <c r="Z1" t="s">
        <v>521</v>
      </c>
      <c r="AA1" t="s">
        <v>632</v>
      </c>
      <c r="AB1" t="s">
        <v>535</v>
      </c>
      <c r="AC1" t="s">
        <v>392</v>
      </c>
      <c r="AD1" t="s">
        <v>540</v>
      </c>
      <c r="AE1" t="s">
        <v>541</v>
      </c>
      <c r="AF1" t="s">
        <v>544</v>
      </c>
      <c r="AG1" t="s">
        <v>545</v>
      </c>
      <c r="AH1" t="s">
        <v>259</v>
      </c>
      <c r="AI1" t="s">
        <v>258</v>
      </c>
      <c r="AJ1" t="s">
        <v>260</v>
      </c>
      <c r="AK1" t="s">
        <v>579</v>
      </c>
      <c r="AL1" t="s">
        <v>580</v>
      </c>
      <c r="AM1" t="s">
        <v>594</v>
      </c>
      <c r="AN1" t="s">
        <v>595</v>
      </c>
      <c r="AO1" s="17" t="s">
        <v>620</v>
      </c>
      <c r="AP1" s="37" t="s">
        <v>621</v>
      </c>
      <c r="AQ1" t="s">
        <v>622</v>
      </c>
      <c r="AR1" s="37" t="s">
        <v>623</v>
      </c>
      <c r="AS1" s="39" t="s">
        <v>624</v>
      </c>
      <c r="AT1" s="39" t="s">
        <v>625</v>
      </c>
      <c r="AU1" t="s">
        <v>626</v>
      </c>
      <c r="AV1" t="s">
        <v>633</v>
      </c>
      <c r="AW1" t="s">
        <v>163</v>
      </c>
      <c r="AX1" t="s">
        <v>663</v>
      </c>
      <c r="AY1" t="s">
        <v>39</v>
      </c>
      <c r="AZ1" t="s">
        <v>40</v>
      </c>
      <c r="BA1" t="s">
        <v>213</v>
      </c>
      <c r="BB1" t="s">
        <v>665</v>
      </c>
      <c r="BC1" t="s">
        <v>666</v>
      </c>
      <c r="BD1" t="s">
        <v>696</v>
      </c>
      <c r="BE1" t="s">
        <v>697</v>
      </c>
      <c r="BJ1"/>
      <c r="BK1"/>
    </row>
    <row r="2" spans="1:63" x14ac:dyDescent="0.3">
      <c r="A2" s="17">
        <v>46230</v>
      </c>
      <c r="B2" t="s">
        <v>144</v>
      </c>
      <c r="C2" t="s">
        <v>352</v>
      </c>
      <c r="D2" t="s">
        <v>43</v>
      </c>
      <c r="E2" t="s">
        <v>105</v>
      </c>
      <c r="F2" t="s">
        <v>314</v>
      </c>
      <c r="G2" t="s">
        <v>1284</v>
      </c>
      <c r="H2" t="s">
        <v>443</v>
      </c>
      <c r="I2" t="s">
        <v>420</v>
      </c>
      <c r="J2">
        <v>2</v>
      </c>
      <c r="K2">
        <v>2</v>
      </c>
      <c r="L2" t="s">
        <v>1285</v>
      </c>
      <c r="M2" s="15">
        <v>46240.387291666666</v>
      </c>
      <c r="N2" s="15">
        <v>46247.386805555558</v>
      </c>
      <c r="O2" s="15">
        <v>46240.632638888892</v>
      </c>
      <c r="P2" s="15">
        <v>46241.395138888889</v>
      </c>
      <c r="Q2" s="15"/>
      <c r="S2" t="s">
        <v>370</v>
      </c>
      <c r="T2" t="s">
        <v>1770</v>
      </c>
      <c r="V2" t="s">
        <v>370</v>
      </c>
      <c r="W2">
        <v>2480</v>
      </c>
      <c r="X2" t="s">
        <v>384</v>
      </c>
      <c r="Y2" t="s">
        <v>243</v>
      </c>
      <c r="Z2" t="s">
        <v>522</v>
      </c>
      <c r="AB2" t="s">
        <v>354</v>
      </c>
      <c r="AC2" t="s">
        <v>354</v>
      </c>
      <c r="AD2" t="s">
        <v>360</v>
      </c>
      <c r="AE2" t="s">
        <v>243</v>
      </c>
      <c r="AF2" t="s">
        <v>1771</v>
      </c>
      <c r="AG2" t="s">
        <v>252</v>
      </c>
      <c r="AH2">
        <v>1</v>
      </c>
      <c r="AI2" t="s">
        <v>253</v>
      </c>
      <c r="AJ2" t="s">
        <v>251</v>
      </c>
      <c r="AK2" t="s">
        <v>586</v>
      </c>
      <c r="AL2" t="s">
        <v>206</v>
      </c>
      <c r="AM2" t="s">
        <v>611</v>
      </c>
      <c r="AN2">
        <v>2</v>
      </c>
      <c r="AO2" s="17">
        <v>46240</v>
      </c>
      <c r="AP2" s="37">
        <v>0.63263888888888886</v>
      </c>
      <c r="AQ2" s="17">
        <v>46241</v>
      </c>
      <c r="AR2" s="37">
        <v>0.39513888888888887</v>
      </c>
      <c r="AS2" t="s">
        <v>204</v>
      </c>
      <c r="AT2" t="s">
        <v>631</v>
      </c>
      <c r="AU2" t="s">
        <v>628</v>
      </c>
      <c r="AV2" t="s">
        <v>642</v>
      </c>
      <c r="AX2">
        <v>1</v>
      </c>
      <c r="AY2" t="s">
        <v>89</v>
      </c>
      <c r="AZ2" t="s">
        <v>67</v>
      </c>
      <c r="BA2" t="s">
        <v>220</v>
      </c>
      <c r="BB2" t="s">
        <v>686</v>
      </c>
      <c r="BC2">
        <v>113</v>
      </c>
      <c r="BD2">
        <v>13</v>
      </c>
      <c r="BE2">
        <v>1</v>
      </c>
      <c r="BJ2"/>
      <c r="BK2"/>
    </row>
    <row r="3" spans="1:63" x14ac:dyDescent="0.3">
      <c r="A3" s="17">
        <v>46235</v>
      </c>
      <c r="B3" t="s">
        <v>144</v>
      </c>
      <c r="C3" t="s">
        <v>352</v>
      </c>
      <c r="D3" t="s">
        <v>47</v>
      </c>
      <c r="E3" t="s">
        <v>68</v>
      </c>
      <c r="F3" t="s">
        <v>314</v>
      </c>
      <c r="G3" t="s">
        <v>1291</v>
      </c>
      <c r="H3" t="s">
        <v>418</v>
      </c>
      <c r="I3" t="s">
        <v>419</v>
      </c>
      <c r="J3">
        <v>2</v>
      </c>
      <c r="K3">
        <v>2</v>
      </c>
      <c r="L3" t="s">
        <v>1292</v>
      </c>
      <c r="M3" s="15">
        <v>46233.496469907404</v>
      </c>
      <c r="N3" s="15">
        <v>46240.495833333334</v>
      </c>
      <c r="O3" s="15">
        <v>46233.658877314818</v>
      </c>
      <c r="P3" s="15">
        <v>46234.427083333336</v>
      </c>
      <c r="Q3" s="15"/>
      <c r="S3" t="s">
        <v>370</v>
      </c>
      <c r="T3" t="s">
        <v>1775</v>
      </c>
      <c r="V3" t="s">
        <v>370</v>
      </c>
      <c r="W3">
        <v>2480</v>
      </c>
      <c r="X3" t="s">
        <v>384</v>
      </c>
      <c r="Y3" t="s">
        <v>243</v>
      </c>
      <c r="Z3" t="s">
        <v>522</v>
      </c>
      <c r="AB3" t="s">
        <v>354</v>
      </c>
      <c r="AC3" t="s">
        <v>354</v>
      </c>
      <c r="AD3" t="s">
        <v>360</v>
      </c>
      <c r="AE3" t="s">
        <v>243</v>
      </c>
      <c r="AF3" t="s">
        <v>1776</v>
      </c>
      <c r="AG3" t="s">
        <v>252</v>
      </c>
      <c r="AH3">
        <v>1</v>
      </c>
      <c r="AI3" t="s">
        <v>253</v>
      </c>
      <c r="AJ3" t="s">
        <v>251</v>
      </c>
      <c r="AK3" t="s">
        <v>586</v>
      </c>
      <c r="AL3" t="s">
        <v>206</v>
      </c>
      <c r="AM3" t="s">
        <v>1777</v>
      </c>
      <c r="AN3">
        <v>1</v>
      </c>
      <c r="AO3" s="17">
        <v>46233</v>
      </c>
      <c r="AP3" s="37">
        <v>0.65887731481481482</v>
      </c>
      <c r="AQ3" s="17">
        <v>46234</v>
      </c>
      <c r="AR3" s="37">
        <v>0.42708333333333331</v>
      </c>
      <c r="AS3" t="s">
        <v>149</v>
      </c>
      <c r="AT3" t="s">
        <v>631</v>
      </c>
      <c r="AU3" t="s">
        <v>628</v>
      </c>
      <c r="AV3" t="s">
        <v>640</v>
      </c>
      <c r="AX3">
        <v>1</v>
      </c>
      <c r="AY3" t="s">
        <v>93</v>
      </c>
      <c r="AZ3" t="s">
        <v>90</v>
      </c>
      <c r="BA3" t="s">
        <v>221</v>
      </c>
      <c r="BB3" t="s">
        <v>686</v>
      </c>
      <c r="BC3">
        <v>113</v>
      </c>
      <c r="BD3">
        <v>13</v>
      </c>
      <c r="BE3">
        <v>1</v>
      </c>
      <c r="BJ3"/>
      <c r="BK3"/>
    </row>
    <row r="4" spans="1:63" x14ac:dyDescent="0.3">
      <c r="A4" s="17">
        <v>46235</v>
      </c>
      <c r="B4" t="s">
        <v>144</v>
      </c>
      <c r="C4" t="s">
        <v>352</v>
      </c>
      <c r="D4" t="s">
        <v>45</v>
      </c>
      <c r="E4" t="s">
        <v>68</v>
      </c>
      <c r="F4" t="s">
        <v>314</v>
      </c>
      <c r="G4" t="s">
        <v>1293</v>
      </c>
      <c r="H4" t="s">
        <v>452</v>
      </c>
      <c r="I4" t="s">
        <v>453</v>
      </c>
      <c r="J4">
        <v>50</v>
      </c>
      <c r="K4">
        <v>50</v>
      </c>
      <c r="L4" t="s">
        <v>1294</v>
      </c>
      <c r="M4" s="15">
        <v>46218.662442129629</v>
      </c>
      <c r="N4" s="15">
        <v>46225.661805555559</v>
      </c>
      <c r="O4" s="15">
        <v>46219.407569444447</v>
      </c>
      <c r="P4" s="15">
        <v>46224.486111111109</v>
      </c>
      <c r="Q4" s="15">
        <v>46224.486111111109</v>
      </c>
      <c r="R4" t="s">
        <v>324</v>
      </c>
      <c r="S4" t="s">
        <v>370</v>
      </c>
      <c r="U4" t="s">
        <v>1778</v>
      </c>
      <c r="V4" t="s">
        <v>370</v>
      </c>
      <c r="W4">
        <v>2480</v>
      </c>
      <c r="X4" t="s">
        <v>384</v>
      </c>
      <c r="Y4" t="s">
        <v>243</v>
      </c>
      <c r="Z4" t="s">
        <v>522</v>
      </c>
      <c r="AB4" t="s">
        <v>354</v>
      </c>
      <c r="AC4" t="s">
        <v>354</v>
      </c>
      <c r="AD4" t="s">
        <v>360</v>
      </c>
      <c r="AE4" t="s">
        <v>243</v>
      </c>
      <c r="AF4" t="s">
        <v>1779</v>
      </c>
      <c r="AG4" t="s">
        <v>252</v>
      </c>
      <c r="AH4">
        <v>1</v>
      </c>
      <c r="AI4" t="s">
        <v>253</v>
      </c>
      <c r="AJ4" t="s">
        <v>251</v>
      </c>
      <c r="AK4" t="s">
        <v>586</v>
      </c>
      <c r="AL4" t="s">
        <v>206</v>
      </c>
      <c r="AM4" t="s">
        <v>606</v>
      </c>
      <c r="AN4">
        <v>2</v>
      </c>
      <c r="AO4" s="17">
        <v>46219</v>
      </c>
      <c r="AP4" s="37">
        <v>0.40756944444444443</v>
      </c>
      <c r="AQ4" s="17">
        <v>46224</v>
      </c>
      <c r="AR4" s="37">
        <v>0.4861111111111111</v>
      </c>
      <c r="AS4" t="s">
        <v>204</v>
      </c>
      <c r="AT4" t="s">
        <v>630</v>
      </c>
      <c r="AU4" t="s">
        <v>628</v>
      </c>
      <c r="AV4" t="s">
        <v>634</v>
      </c>
      <c r="AX4">
        <v>5</v>
      </c>
      <c r="AY4" t="s">
        <v>89</v>
      </c>
      <c r="AZ4" t="s">
        <v>67</v>
      </c>
      <c r="BA4" t="s">
        <v>220</v>
      </c>
      <c r="BB4" t="s">
        <v>686</v>
      </c>
      <c r="BC4">
        <v>113</v>
      </c>
      <c r="BD4">
        <v>13</v>
      </c>
      <c r="BE4">
        <v>1</v>
      </c>
      <c r="BJ4"/>
      <c r="BK4"/>
    </row>
    <row r="5" spans="1:63" x14ac:dyDescent="0.3">
      <c r="A5" s="17">
        <v>46235</v>
      </c>
      <c r="B5" t="s">
        <v>144</v>
      </c>
      <c r="C5" t="s">
        <v>352</v>
      </c>
      <c r="D5" t="s">
        <v>45</v>
      </c>
      <c r="E5" t="s">
        <v>68</v>
      </c>
      <c r="F5" t="s">
        <v>314</v>
      </c>
      <c r="G5" t="s">
        <v>1295</v>
      </c>
      <c r="H5" t="s">
        <v>452</v>
      </c>
      <c r="I5" t="s">
        <v>453</v>
      </c>
      <c r="J5">
        <v>50</v>
      </c>
      <c r="K5">
        <v>50</v>
      </c>
      <c r="L5" t="s">
        <v>1296</v>
      </c>
      <c r="M5" s="15">
        <v>46218.662719907406</v>
      </c>
      <c r="N5" s="15">
        <v>46225.662499999999</v>
      </c>
      <c r="O5" s="15">
        <v>46219.408703703702</v>
      </c>
      <c r="P5" s="15">
        <v>46224.486111111109</v>
      </c>
      <c r="Q5" s="15">
        <v>46224.486111111109</v>
      </c>
      <c r="R5" t="s">
        <v>324</v>
      </c>
      <c r="S5" t="s">
        <v>370</v>
      </c>
      <c r="U5" t="s">
        <v>1780</v>
      </c>
      <c r="V5" t="s">
        <v>370</v>
      </c>
      <c r="W5">
        <v>2480</v>
      </c>
      <c r="X5" t="s">
        <v>384</v>
      </c>
      <c r="Y5" t="s">
        <v>243</v>
      </c>
      <c r="Z5" t="s">
        <v>522</v>
      </c>
      <c r="AB5" t="s">
        <v>354</v>
      </c>
      <c r="AC5" t="s">
        <v>354</v>
      </c>
      <c r="AD5" t="s">
        <v>360</v>
      </c>
      <c r="AE5" t="s">
        <v>243</v>
      </c>
      <c r="AF5" t="s">
        <v>1781</v>
      </c>
      <c r="AG5" t="s">
        <v>252</v>
      </c>
      <c r="AH5">
        <v>1</v>
      </c>
      <c r="AI5" t="s">
        <v>253</v>
      </c>
      <c r="AJ5" t="s">
        <v>251</v>
      </c>
      <c r="AK5" t="s">
        <v>586</v>
      </c>
      <c r="AL5" t="s">
        <v>206</v>
      </c>
      <c r="AM5" t="s">
        <v>606</v>
      </c>
      <c r="AN5">
        <v>2</v>
      </c>
      <c r="AO5" s="17">
        <v>46219</v>
      </c>
      <c r="AP5" s="37">
        <v>0.40870370370370368</v>
      </c>
      <c r="AQ5" s="17">
        <v>46224</v>
      </c>
      <c r="AR5" s="37">
        <v>0.4861111111111111</v>
      </c>
      <c r="AS5" t="s">
        <v>204</v>
      </c>
      <c r="AT5" t="s">
        <v>630</v>
      </c>
      <c r="AU5" t="s">
        <v>628</v>
      </c>
      <c r="AV5" t="s">
        <v>634</v>
      </c>
      <c r="AX5">
        <v>5</v>
      </c>
      <c r="AY5" t="s">
        <v>89</v>
      </c>
      <c r="AZ5" t="s">
        <v>67</v>
      </c>
      <c r="BA5" t="s">
        <v>220</v>
      </c>
      <c r="BB5" t="s">
        <v>686</v>
      </c>
      <c r="BC5">
        <v>113</v>
      </c>
      <c r="BJ5"/>
      <c r="BK5"/>
    </row>
    <row r="6" spans="1:63" x14ac:dyDescent="0.3">
      <c r="A6" s="17">
        <v>46230</v>
      </c>
      <c r="B6" t="s">
        <v>144</v>
      </c>
      <c r="C6" t="s">
        <v>352</v>
      </c>
      <c r="D6" t="s">
        <v>48</v>
      </c>
      <c r="E6" t="s">
        <v>68</v>
      </c>
      <c r="F6" t="s">
        <v>314</v>
      </c>
      <c r="G6" t="s">
        <v>1297</v>
      </c>
      <c r="H6" t="s">
        <v>1782</v>
      </c>
      <c r="I6" t="s">
        <v>420</v>
      </c>
      <c r="J6">
        <v>1</v>
      </c>
      <c r="K6">
        <v>1</v>
      </c>
      <c r="L6" t="s">
        <v>1298</v>
      </c>
      <c r="M6" s="15">
        <v>46156.383645833332</v>
      </c>
      <c r="N6" s="15">
        <v>46163.383333333331</v>
      </c>
      <c r="O6" s="15">
        <v>46226.400000000001</v>
      </c>
      <c r="P6" s="15">
        <v>46230.438194444447</v>
      </c>
      <c r="Q6" s="15"/>
      <c r="S6" t="s">
        <v>370</v>
      </c>
      <c r="T6" t="s">
        <v>1783</v>
      </c>
      <c r="V6" t="s">
        <v>370</v>
      </c>
      <c r="W6">
        <v>2480</v>
      </c>
      <c r="X6" t="s">
        <v>384</v>
      </c>
      <c r="Y6" t="s">
        <v>243</v>
      </c>
      <c r="Z6" t="s">
        <v>522</v>
      </c>
      <c r="AB6" t="s">
        <v>354</v>
      </c>
      <c r="AC6" t="s">
        <v>354</v>
      </c>
      <c r="AD6" t="s">
        <v>360</v>
      </c>
      <c r="AE6" t="s">
        <v>243</v>
      </c>
      <c r="AF6" t="s">
        <v>1784</v>
      </c>
      <c r="AG6" t="s">
        <v>252</v>
      </c>
      <c r="AH6">
        <v>1</v>
      </c>
      <c r="AI6" t="s">
        <v>253</v>
      </c>
      <c r="AJ6" t="s">
        <v>251</v>
      </c>
      <c r="AK6" t="s">
        <v>586</v>
      </c>
      <c r="AL6" t="s">
        <v>206</v>
      </c>
      <c r="AM6" t="s">
        <v>612</v>
      </c>
      <c r="AN6">
        <v>2</v>
      </c>
      <c r="AO6" s="17">
        <v>46226</v>
      </c>
      <c r="AP6" s="37">
        <v>0.4</v>
      </c>
      <c r="AQ6" s="17">
        <v>46230</v>
      </c>
      <c r="AR6" s="37">
        <v>0.43819444444444444</v>
      </c>
      <c r="AS6" t="s">
        <v>204</v>
      </c>
      <c r="AT6" t="s">
        <v>630</v>
      </c>
      <c r="AU6" t="s">
        <v>628</v>
      </c>
      <c r="AV6" t="s">
        <v>636</v>
      </c>
      <c r="AX6">
        <v>1</v>
      </c>
      <c r="AY6" t="s">
        <v>89</v>
      </c>
      <c r="AZ6" t="s">
        <v>90</v>
      </c>
      <c r="BA6" t="s">
        <v>220</v>
      </c>
      <c r="BB6" t="s">
        <v>686</v>
      </c>
      <c r="BC6">
        <v>113</v>
      </c>
      <c r="BD6">
        <v>13</v>
      </c>
      <c r="BE6">
        <v>1</v>
      </c>
      <c r="BJ6"/>
      <c r="BK6"/>
    </row>
    <row r="7" spans="1:63" x14ac:dyDescent="0.3">
      <c r="A7" s="17">
        <v>46230</v>
      </c>
      <c r="B7" t="s">
        <v>144</v>
      </c>
      <c r="C7" t="s">
        <v>352</v>
      </c>
      <c r="D7" t="s">
        <v>43</v>
      </c>
      <c r="E7" t="s">
        <v>105</v>
      </c>
      <c r="F7" t="s">
        <v>314</v>
      </c>
      <c r="G7" t="s">
        <v>1157</v>
      </c>
      <c r="H7" t="s">
        <v>418</v>
      </c>
      <c r="I7" t="s">
        <v>419</v>
      </c>
      <c r="J7">
        <v>1</v>
      </c>
      <c r="K7">
        <v>1</v>
      </c>
      <c r="L7" t="s">
        <v>1158</v>
      </c>
      <c r="M7" s="15">
        <v>46246.307928240742</v>
      </c>
      <c r="N7" s="15">
        <v>46253.333333333336</v>
      </c>
      <c r="O7" s="15">
        <v>46246.375</v>
      </c>
      <c r="P7" s="15">
        <v>46247.461805555555</v>
      </c>
      <c r="Q7" s="15"/>
      <c r="S7" t="s">
        <v>367</v>
      </c>
      <c r="T7" t="s">
        <v>423</v>
      </c>
      <c r="V7" t="s">
        <v>367</v>
      </c>
      <c r="W7">
        <v>101</v>
      </c>
      <c r="X7" t="s">
        <v>382</v>
      </c>
      <c r="Y7" t="s">
        <v>242</v>
      </c>
      <c r="Z7" t="s">
        <v>522</v>
      </c>
      <c r="AB7" t="s">
        <v>355</v>
      </c>
      <c r="AC7" t="s">
        <v>355</v>
      </c>
      <c r="AD7" t="s">
        <v>382</v>
      </c>
      <c r="AE7" t="s">
        <v>242</v>
      </c>
      <c r="AF7" t="s">
        <v>1590</v>
      </c>
      <c r="AG7" t="s">
        <v>252</v>
      </c>
      <c r="AH7">
        <v>1</v>
      </c>
      <c r="AI7" t="s">
        <v>253</v>
      </c>
      <c r="AJ7" t="s">
        <v>251</v>
      </c>
      <c r="AK7" t="s">
        <v>581</v>
      </c>
      <c r="AL7" t="s">
        <v>159</v>
      </c>
      <c r="AM7" t="s">
        <v>603</v>
      </c>
      <c r="AN7">
        <v>2</v>
      </c>
      <c r="AO7" s="17">
        <v>46246</v>
      </c>
      <c r="AP7" s="37">
        <v>0.375</v>
      </c>
      <c r="AQ7" s="17">
        <v>46247</v>
      </c>
      <c r="AR7" s="37">
        <v>0.46180555555555558</v>
      </c>
      <c r="AS7" t="s">
        <v>204</v>
      </c>
      <c r="AT7" t="s">
        <v>631</v>
      </c>
      <c r="AU7" t="s">
        <v>628</v>
      </c>
      <c r="AV7" t="s">
        <v>642</v>
      </c>
      <c r="AX7">
        <v>1</v>
      </c>
      <c r="AY7" t="s">
        <v>89</v>
      </c>
      <c r="AZ7" t="s">
        <v>67</v>
      </c>
      <c r="BA7" t="s">
        <v>220</v>
      </c>
      <c r="BB7" t="s">
        <v>675</v>
      </c>
      <c r="BC7">
        <v>23</v>
      </c>
      <c r="BD7">
        <v>0</v>
      </c>
      <c r="BE7">
        <v>1</v>
      </c>
      <c r="BJ7"/>
      <c r="BK7"/>
    </row>
    <row r="8" spans="1:63" x14ac:dyDescent="0.3">
      <c r="A8" s="17">
        <v>46230</v>
      </c>
      <c r="B8" t="s">
        <v>144</v>
      </c>
      <c r="C8" t="s">
        <v>352</v>
      </c>
      <c r="D8" t="s">
        <v>43</v>
      </c>
      <c r="E8" t="s">
        <v>105</v>
      </c>
      <c r="F8" t="s">
        <v>314</v>
      </c>
      <c r="G8" t="s">
        <v>1159</v>
      </c>
      <c r="H8" t="s">
        <v>418</v>
      </c>
      <c r="I8" t="s">
        <v>419</v>
      </c>
      <c r="J8">
        <v>2</v>
      </c>
      <c r="K8">
        <v>2</v>
      </c>
      <c r="L8" t="s">
        <v>1160</v>
      </c>
      <c r="M8" s="15">
        <v>46244.651597222219</v>
      </c>
      <c r="N8" s="15">
        <v>46251.651388888888</v>
      </c>
      <c r="O8" s="15">
        <v>46245.385416666664</v>
      </c>
      <c r="P8" s="15">
        <v>46246.481944444444</v>
      </c>
      <c r="Q8" s="15"/>
      <c r="S8" t="s">
        <v>367</v>
      </c>
      <c r="T8" t="s">
        <v>423</v>
      </c>
      <c r="V8" t="s">
        <v>367</v>
      </c>
      <c r="W8">
        <v>101</v>
      </c>
      <c r="X8" t="s">
        <v>382</v>
      </c>
      <c r="Y8" t="s">
        <v>242</v>
      </c>
      <c r="Z8" t="s">
        <v>522</v>
      </c>
      <c r="AB8" t="s">
        <v>355</v>
      </c>
      <c r="AC8" t="s">
        <v>355</v>
      </c>
      <c r="AD8" t="s">
        <v>382</v>
      </c>
      <c r="AE8" t="s">
        <v>242</v>
      </c>
      <c r="AF8" t="s">
        <v>1591</v>
      </c>
      <c r="AG8" t="s">
        <v>252</v>
      </c>
      <c r="AH8">
        <v>1</v>
      </c>
      <c r="AI8" t="s">
        <v>253</v>
      </c>
      <c r="AJ8" t="s">
        <v>251</v>
      </c>
      <c r="AK8" t="s">
        <v>581</v>
      </c>
      <c r="AL8" t="s">
        <v>159</v>
      </c>
      <c r="AM8" t="s">
        <v>603</v>
      </c>
      <c r="AN8">
        <v>2</v>
      </c>
      <c r="AO8" s="17">
        <v>46245</v>
      </c>
      <c r="AP8" s="37">
        <v>0.38541666666666669</v>
      </c>
      <c r="AQ8" s="17">
        <v>46246</v>
      </c>
      <c r="AR8" s="37">
        <v>0.48194444444444445</v>
      </c>
      <c r="AS8" t="s">
        <v>204</v>
      </c>
      <c r="AT8" t="s">
        <v>631</v>
      </c>
      <c r="AU8" t="s">
        <v>628</v>
      </c>
      <c r="AV8" t="s">
        <v>642</v>
      </c>
      <c r="AX8">
        <v>1</v>
      </c>
      <c r="AY8" t="s">
        <v>89</v>
      </c>
      <c r="AZ8" t="s">
        <v>67</v>
      </c>
      <c r="BA8" t="s">
        <v>220</v>
      </c>
      <c r="BB8" t="s">
        <v>675</v>
      </c>
      <c r="BC8">
        <v>23</v>
      </c>
      <c r="BD8">
        <v>0</v>
      </c>
      <c r="BE8">
        <v>1</v>
      </c>
      <c r="BJ8"/>
      <c r="BK8"/>
    </row>
    <row r="9" spans="1:63" x14ac:dyDescent="0.3">
      <c r="A9" s="17">
        <v>46230</v>
      </c>
      <c r="B9" t="s">
        <v>144</v>
      </c>
      <c r="C9" t="s">
        <v>352</v>
      </c>
      <c r="D9" t="s">
        <v>43</v>
      </c>
      <c r="E9" t="s">
        <v>105</v>
      </c>
      <c r="F9" t="s">
        <v>314</v>
      </c>
      <c r="G9" t="s">
        <v>1161</v>
      </c>
      <c r="H9" t="s">
        <v>418</v>
      </c>
      <c r="I9" t="s">
        <v>419</v>
      </c>
      <c r="J9">
        <v>2</v>
      </c>
      <c r="K9">
        <v>2</v>
      </c>
      <c r="L9" t="s">
        <v>1162</v>
      </c>
      <c r="M9" s="15">
        <v>46241.373356481483</v>
      </c>
      <c r="N9" s="15">
        <v>46248.372916666667</v>
      </c>
      <c r="O9" s="15">
        <v>46241.399305555555</v>
      </c>
      <c r="P9" s="15">
        <v>46244.479166666664</v>
      </c>
      <c r="Q9" s="15"/>
      <c r="S9" t="s">
        <v>367</v>
      </c>
      <c r="T9" t="s">
        <v>423</v>
      </c>
      <c r="V9" t="s">
        <v>367</v>
      </c>
      <c r="W9">
        <v>101</v>
      </c>
      <c r="X9" t="s">
        <v>382</v>
      </c>
      <c r="Y9" t="s">
        <v>242</v>
      </c>
      <c r="Z9" t="s">
        <v>522</v>
      </c>
      <c r="AB9" t="s">
        <v>355</v>
      </c>
      <c r="AC9" t="s">
        <v>355</v>
      </c>
      <c r="AD9" t="s">
        <v>382</v>
      </c>
      <c r="AE9" t="s">
        <v>242</v>
      </c>
      <c r="AF9" t="s">
        <v>1592</v>
      </c>
      <c r="AG9" t="s">
        <v>252</v>
      </c>
      <c r="AH9">
        <v>1</v>
      </c>
      <c r="AI9" t="s">
        <v>253</v>
      </c>
      <c r="AJ9" t="s">
        <v>251</v>
      </c>
      <c r="AK9" t="s">
        <v>581</v>
      </c>
      <c r="AL9" t="s">
        <v>159</v>
      </c>
      <c r="AM9" t="s">
        <v>603</v>
      </c>
      <c r="AN9">
        <v>2</v>
      </c>
      <c r="AO9" s="17">
        <v>46241</v>
      </c>
      <c r="AP9" s="37">
        <v>0.39930555555555558</v>
      </c>
      <c r="AQ9" s="17">
        <v>46244</v>
      </c>
      <c r="AR9" s="37">
        <v>0.47916666666666669</v>
      </c>
      <c r="AS9" t="s">
        <v>204</v>
      </c>
      <c r="AT9" t="s">
        <v>631</v>
      </c>
      <c r="AU9" t="s">
        <v>628</v>
      </c>
      <c r="AV9" t="s">
        <v>642</v>
      </c>
      <c r="AX9">
        <v>1</v>
      </c>
      <c r="AY9" t="s">
        <v>89</v>
      </c>
      <c r="AZ9" t="s">
        <v>67</v>
      </c>
      <c r="BA9" t="s">
        <v>220</v>
      </c>
      <c r="BB9" t="s">
        <v>675</v>
      </c>
      <c r="BC9">
        <v>23</v>
      </c>
      <c r="BD9">
        <v>0</v>
      </c>
      <c r="BE9">
        <v>1</v>
      </c>
      <c r="BJ9"/>
      <c r="BK9"/>
    </row>
    <row r="10" spans="1:63" x14ac:dyDescent="0.3">
      <c r="A10" s="17">
        <v>46237</v>
      </c>
      <c r="B10" t="s">
        <v>144</v>
      </c>
      <c r="C10" t="s">
        <v>352</v>
      </c>
      <c r="D10" t="s">
        <v>43</v>
      </c>
      <c r="E10" t="s">
        <v>105</v>
      </c>
      <c r="F10" t="s">
        <v>314</v>
      </c>
      <c r="G10" t="s">
        <v>1163</v>
      </c>
      <c r="H10" t="s">
        <v>418</v>
      </c>
      <c r="I10" t="s">
        <v>419</v>
      </c>
      <c r="J10">
        <v>3</v>
      </c>
      <c r="K10">
        <v>3</v>
      </c>
      <c r="L10" t="s">
        <v>1164</v>
      </c>
      <c r="M10" s="15">
        <v>46239.511006944442</v>
      </c>
      <c r="N10" s="15">
        <v>46246.5</v>
      </c>
      <c r="O10" s="15">
        <v>46239.690972222219</v>
      </c>
      <c r="P10" s="15">
        <v>46240.486805555556</v>
      </c>
      <c r="Q10" s="15"/>
      <c r="S10" t="s">
        <v>367</v>
      </c>
      <c r="V10" t="s">
        <v>367</v>
      </c>
      <c r="W10">
        <v>101</v>
      </c>
      <c r="X10" t="s">
        <v>382</v>
      </c>
      <c r="Y10" t="s">
        <v>242</v>
      </c>
      <c r="Z10" t="s">
        <v>522</v>
      </c>
      <c r="AB10" t="s">
        <v>355</v>
      </c>
      <c r="AC10" t="s">
        <v>355</v>
      </c>
      <c r="AD10" t="s">
        <v>382</v>
      </c>
      <c r="AE10" t="s">
        <v>242</v>
      </c>
      <c r="AF10" t="s">
        <v>1458</v>
      </c>
      <c r="AG10" t="s">
        <v>252</v>
      </c>
      <c r="AH10">
        <v>1</v>
      </c>
      <c r="AI10" t="s">
        <v>253</v>
      </c>
      <c r="AJ10" t="s">
        <v>251</v>
      </c>
      <c r="AK10" t="s">
        <v>581</v>
      </c>
      <c r="AL10" t="s">
        <v>159</v>
      </c>
      <c r="AM10" t="s">
        <v>603</v>
      </c>
      <c r="AN10">
        <v>2</v>
      </c>
      <c r="AO10" s="17">
        <v>46239</v>
      </c>
      <c r="AP10" s="37">
        <v>0.69097222222222221</v>
      </c>
      <c r="AQ10" s="17">
        <v>46240</v>
      </c>
      <c r="AR10" s="37">
        <v>0.48680555555555555</v>
      </c>
      <c r="AS10" t="s">
        <v>204</v>
      </c>
      <c r="AT10" t="s">
        <v>631</v>
      </c>
      <c r="AU10" t="s">
        <v>628</v>
      </c>
      <c r="AV10" t="s">
        <v>642</v>
      </c>
      <c r="AX10">
        <v>1</v>
      </c>
      <c r="AY10" t="s">
        <v>89</v>
      </c>
      <c r="AZ10" t="s">
        <v>67</v>
      </c>
      <c r="BA10" t="s">
        <v>220</v>
      </c>
      <c r="BB10" t="s">
        <v>675</v>
      </c>
      <c r="BC10">
        <v>23</v>
      </c>
      <c r="BD10">
        <v>0</v>
      </c>
      <c r="BE10">
        <v>1</v>
      </c>
      <c r="BJ10"/>
      <c r="BK10"/>
    </row>
    <row r="11" spans="1:63" x14ac:dyDescent="0.3">
      <c r="A11" s="17">
        <v>46235</v>
      </c>
      <c r="B11" t="s">
        <v>144</v>
      </c>
      <c r="C11" t="s">
        <v>352</v>
      </c>
      <c r="D11" t="s">
        <v>45</v>
      </c>
      <c r="E11" t="s">
        <v>68</v>
      </c>
      <c r="F11" t="s">
        <v>314</v>
      </c>
      <c r="G11" t="s">
        <v>1054</v>
      </c>
      <c r="H11" t="s">
        <v>418</v>
      </c>
      <c r="I11" t="s">
        <v>419</v>
      </c>
      <c r="J11">
        <v>9</v>
      </c>
      <c r="K11">
        <v>9</v>
      </c>
      <c r="L11" t="s">
        <v>1055</v>
      </c>
      <c r="M11" s="15">
        <v>46238.581493055557</v>
      </c>
      <c r="N11" s="15">
        <v>46245.581250000003</v>
      </c>
      <c r="O11" s="15">
        <v>46239.600694444445</v>
      </c>
      <c r="P11" s="15">
        <v>46240.479166666664</v>
      </c>
      <c r="Q11" s="15"/>
      <c r="S11" t="s">
        <v>367</v>
      </c>
      <c r="U11" t="s">
        <v>1456</v>
      </c>
      <c r="V11" t="s">
        <v>367</v>
      </c>
      <c r="W11">
        <v>101</v>
      </c>
      <c r="X11" t="s">
        <v>382</v>
      </c>
      <c r="Y11" t="s">
        <v>242</v>
      </c>
      <c r="Z11" t="s">
        <v>522</v>
      </c>
      <c r="AB11" t="s">
        <v>355</v>
      </c>
      <c r="AC11" t="s">
        <v>355</v>
      </c>
      <c r="AD11" t="s">
        <v>382</v>
      </c>
      <c r="AE11" t="s">
        <v>242</v>
      </c>
      <c r="AF11" t="s">
        <v>1457</v>
      </c>
      <c r="AG11" t="s">
        <v>252</v>
      </c>
      <c r="AH11">
        <v>1</v>
      </c>
      <c r="AI11" t="s">
        <v>253</v>
      </c>
      <c r="AJ11" t="s">
        <v>251</v>
      </c>
      <c r="AK11" t="s">
        <v>581</v>
      </c>
      <c r="AL11" t="s">
        <v>159</v>
      </c>
      <c r="AM11" t="s">
        <v>596</v>
      </c>
      <c r="AN11">
        <v>1</v>
      </c>
      <c r="AO11" s="17">
        <v>46239</v>
      </c>
      <c r="AP11" s="37">
        <v>0.60069444444444442</v>
      </c>
      <c r="AQ11" s="17">
        <v>46240</v>
      </c>
      <c r="AR11" s="37">
        <v>0.47916666666666669</v>
      </c>
      <c r="AS11" t="s">
        <v>204</v>
      </c>
      <c r="AT11" t="s">
        <v>631</v>
      </c>
      <c r="AU11" t="s">
        <v>628</v>
      </c>
      <c r="AV11" t="s">
        <v>634</v>
      </c>
      <c r="AX11">
        <v>1</v>
      </c>
      <c r="AY11" t="s">
        <v>89</v>
      </c>
      <c r="AZ11" t="s">
        <v>67</v>
      </c>
      <c r="BA11" t="s">
        <v>220</v>
      </c>
      <c r="BB11" t="s">
        <v>675</v>
      </c>
      <c r="BC11">
        <v>23</v>
      </c>
      <c r="BJ11"/>
      <c r="BK11"/>
    </row>
    <row r="12" spans="1:63" x14ac:dyDescent="0.3">
      <c r="A12" s="17">
        <v>46230</v>
      </c>
      <c r="B12" t="s">
        <v>144</v>
      </c>
      <c r="C12" t="s">
        <v>352</v>
      </c>
      <c r="D12" t="s">
        <v>47</v>
      </c>
      <c r="E12" t="s">
        <v>68</v>
      </c>
      <c r="F12" t="s">
        <v>314</v>
      </c>
      <c r="G12" t="s">
        <v>1056</v>
      </c>
      <c r="H12" t="s">
        <v>418</v>
      </c>
      <c r="I12" t="s">
        <v>419</v>
      </c>
      <c r="J12">
        <v>1</v>
      </c>
      <c r="K12">
        <v>1</v>
      </c>
      <c r="L12" t="s">
        <v>1057</v>
      </c>
      <c r="M12" s="15">
        <v>46239.471967592595</v>
      </c>
      <c r="N12" s="15">
        <v>46246.47152777778</v>
      </c>
      <c r="O12" s="15">
        <v>46239.673611111109</v>
      </c>
      <c r="P12" s="15">
        <v>46240.488194444442</v>
      </c>
      <c r="Q12" s="15"/>
      <c r="S12" t="s">
        <v>367</v>
      </c>
      <c r="T12" t="s">
        <v>423</v>
      </c>
      <c r="V12" t="s">
        <v>367</v>
      </c>
      <c r="W12">
        <v>101</v>
      </c>
      <c r="X12" t="s">
        <v>382</v>
      </c>
      <c r="Y12" t="s">
        <v>242</v>
      </c>
      <c r="Z12" t="s">
        <v>522</v>
      </c>
      <c r="AB12" t="s">
        <v>355</v>
      </c>
      <c r="AC12" t="s">
        <v>355</v>
      </c>
      <c r="AD12" t="s">
        <v>382</v>
      </c>
      <c r="AE12" t="s">
        <v>242</v>
      </c>
      <c r="AF12" t="s">
        <v>1459</v>
      </c>
      <c r="AG12" t="s">
        <v>252</v>
      </c>
      <c r="AH12">
        <v>1</v>
      </c>
      <c r="AI12" t="s">
        <v>253</v>
      </c>
      <c r="AJ12" t="s">
        <v>251</v>
      </c>
      <c r="AK12" t="s">
        <v>581</v>
      </c>
      <c r="AL12" t="s">
        <v>159</v>
      </c>
      <c r="AM12" t="s">
        <v>598</v>
      </c>
      <c r="AN12">
        <v>0.5</v>
      </c>
      <c r="AO12" s="17">
        <v>46239</v>
      </c>
      <c r="AP12" s="37">
        <v>0.67361111111111116</v>
      </c>
      <c r="AQ12" s="17">
        <v>46240</v>
      </c>
      <c r="AR12" s="37">
        <v>0.48819444444444443</v>
      </c>
      <c r="AS12" t="s">
        <v>149</v>
      </c>
      <c r="AT12" t="s">
        <v>631</v>
      </c>
      <c r="AU12" t="s">
        <v>628</v>
      </c>
      <c r="AV12" t="s">
        <v>640</v>
      </c>
      <c r="AX12">
        <v>1</v>
      </c>
      <c r="AY12" t="s">
        <v>93</v>
      </c>
      <c r="AZ12" t="s">
        <v>90</v>
      </c>
      <c r="BA12" t="s">
        <v>221</v>
      </c>
      <c r="BB12" t="s">
        <v>675</v>
      </c>
      <c r="BC12">
        <v>23</v>
      </c>
      <c r="BD12">
        <v>0</v>
      </c>
      <c r="BJ12"/>
      <c r="BK12"/>
    </row>
    <row r="13" spans="1:63" x14ac:dyDescent="0.3">
      <c r="A13" s="17">
        <v>46235</v>
      </c>
      <c r="B13" t="s">
        <v>144</v>
      </c>
      <c r="C13" t="s">
        <v>352</v>
      </c>
      <c r="D13" t="s">
        <v>47</v>
      </c>
      <c r="E13" t="s">
        <v>68</v>
      </c>
      <c r="F13" t="s">
        <v>314</v>
      </c>
      <c r="G13" t="s">
        <v>1327</v>
      </c>
      <c r="H13" t="s">
        <v>418</v>
      </c>
      <c r="I13" t="s">
        <v>419</v>
      </c>
      <c r="J13">
        <v>1</v>
      </c>
      <c r="K13">
        <v>1</v>
      </c>
      <c r="L13" t="s">
        <v>1328</v>
      </c>
      <c r="M13" s="15">
        <v>46239.466099537036</v>
      </c>
      <c r="N13" s="15">
        <v>46246.46597222222</v>
      </c>
      <c r="O13" s="15">
        <v>46239.635162037041</v>
      </c>
      <c r="P13" s="15">
        <v>46240.467361111114</v>
      </c>
      <c r="Q13" s="15"/>
      <c r="S13" t="s">
        <v>367</v>
      </c>
      <c r="V13" t="s">
        <v>367</v>
      </c>
      <c r="W13">
        <v>101</v>
      </c>
      <c r="X13" t="s">
        <v>382</v>
      </c>
      <c r="Y13" t="s">
        <v>242</v>
      </c>
      <c r="Z13" t="s">
        <v>522</v>
      </c>
      <c r="AB13" t="s">
        <v>355</v>
      </c>
      <c r="AC13" t="s">
        <v>355</v>
      </c>
      <c r="AD13" t="s">
        <v>382</v>
      </c>
      <c r="AE13" t="s">
        <v>242</v>
      </c>
      <c r="AF13" t="s">
        <v>1817</v>
      </c>
      <c r="AG13" t="s">
        <v>252</v>
      </c>
      <c r="AH13">
        <v>1</v>
      </c>
      <c r="AI13" t="s">
        <v>253</v>
      </c>
      <c r="AJ13" t="s">
        <v>251</v>
      </c>
      <c r="AK13" t="s">
        <v>581</v>
      </c>
      <c r="AL13" t="s">
        <v>159</v>
      </c>
      <c r="AM13" t="s">
        <v>598</v>
      </c>
      <c r="AN13">
        <v>0.5</v>
      </c>
      <c r="AO13" s="17">
        <v>46239</v>
      </c>
      <c r="AP13" s="37">
        <v>0.635162037037037</v>
      </c>
      <c r="AQ13" s="17">
        <v>46240</v>
      </c>
      <c r="AR13" s="37">
        <v>0.46736111111111112</v>
      </c>
      <c r="AS13" t="s">
        <v>149</v>
      </c>
      <c r="AT13" t="s">
        <v>631</v>
      </c>
      <c r="AU13" t="s">
        <v>628</v>
      </c>
      <c r="AV13" t="s">
        <v>640</v>
      </c>
      <c r="AX13">
        <v>1</v>
      </c>
      <c r="AY13" t="s">
        <v>93</v>
      </c>
      <c r="AZ13" t="s">
        <v>90</v>
      </c>
      <c r="BA13" t="s">
        <v>221</v>
      </c>
      <c r="BB13" t="s">
        <v>675</v>
      </c>
      <c r="BC13">
        <v>23</v>
      </c>
      <c r="BJ13"/>
      <c r="BK13"/>
    </row>
    <row r="14" spans="1:63" x14ac:dyDescent="0.3">
      <c r="A14" s="17">
        <v>46235</v>
      </c>
      <c r="B14" t="s">
        <v>144</v>
      </c>
      <c r="C14" t="s">
        <v>352</v>
      </c>
      <c r="D14" t="s">
        <v>43</v>
      </c>
      <c r="E14" t="s">
        <v>105</v>
      </c>
      <c r="F14" t="s">
        <v>314</v>
      </c>
      <c r="G14" t="s">
        <v>1173</v>
      </c>
      <c r="H14" t="s">
        <v>418</v>
      </c>
      <c r="I14" t="s">
        <v>419</v>
      </c>
      <c r="J14">
        <v>3</v>
      </c>
      <c r="K14">
        <v>3</v>
      </c>
      <c r="L14" t="s">
        <v>1174</v>
      </c>
      <c r="M14" s="15">
        <v>46232.641296296293</v>
      </c>
      <c r="N14" s="15">
        <v>46239.640972222223</v>
      </c>
      <c r="O14" s="15">
        <v>46232.691562499997</v>
      </c>
      <c r="P14" s="15">
        <v>46233.513888888891</v>
      </c>
      <c r="Q14" s="15"/>
      <c r="S14" t="s">
        <v>367</v>
      </c>
      <c r="V14" t="s">
        <v>367</v>
      </c>
      <c r="W14">
        <v>101</v>
      </c>
      <c r="X14" t="s">
        <v>382</v>
      </c>
      <c r="Y14" t="s">
        <v>242</v>
      </c>
      <c r="Z14" t="s">
        <v>522</v>
      </c>
      <c r="AB14" t="s">
        <v>355</v>
      </c>
      <c r="AC14" t="s">
        <v>355</v>
      </c>
      <c r="AD14" t="s">
        <v>382</v>
      </c>
      <c r="AE14" t="s">
        <v>242</v>
      </c>
      <c r="AF14" t="s">
        <v>1598</v>
      </c>
      <c r="AG14" t="s">
        <v>252</v>
      </c>
      <c r="AH14">
        <v>1</v>
      </c>
      <c r="AI14" t="s">
        <v>253</v>
      </c>
      <c r="AJ14" t="s">
        <v>251</v>
      </c>
      <c r="AK14" t="s">
        <v>581</v>
      </c>
      <c r="AL14" t="s">
        <v>159</v>
      </c>
      <c r="AM14" t="s">
        <v>603</v>
      </c>
      <c r="AN14">
        <v>2</v>
      </c>
      <c r="AO14" s="17">
        <v>46232</v>
      </c>
      <c r="AP14" s="37">
        <v>0.69156249999999997</v>
      </c>
      <c r="AQ14" s="17">
        <v>46233</v>
      </c>
      <c r="AR14" s="37">
        <v>0.51388888888888884</v>
      </c>
      <c r="AS14" t="s">
        <v>204</v>
      </c>
      <c r="AT14" t="s">
        <v>631</v>
      </c>
      <c r="AU14" t="s">
        <v>628</v>
      </c>
      <c r="AV14" t="s">
        <v>642</v>
      </c>
      <c r="AX14">
        <v>1</v>
      </c>
      <c r="AY14" t="s">
        <v>89</v>
      </c>
      <c r="AZ14" t="s">
        <v>67</v>
      </c>
      <c r="BA14" t="s">
        <v>220</v>
      </c>
      <c r="BB14" t="s">
        <v>675</v>
      </c>
      <c r="BC14">
        <v>23</v>
      </c>
      <c r="BD14">
        <v>0</v>
      </c>
      <c r="BE14">
        <v>1</v>
      </c>
      <c r="BJ14"/>
      <c r="BK14"/>
    </row>
    <row r="15" spans="1:63" s="14" customFormat="1" x14ac:dyDescent="0.3">
      <c r="A15" s="17">
        <v>46230</v>
      </c>
      <c r="B15" t="s">
        <v>144</v>
      </c>
      <c r="C15" t="s">
        <v>352</v>
      </c>
      <c r="D15" t="s">
        <v>43</v>
      </c>
      <c r="E15" t="s">
        <v>105</v>
      </c>
      <c r="F15" t="s">
        <v>314</v>
      </c>
      <c r="G15" t="s">
        <v>1209</v>
      </c>
      <c r="H15" t="s">
        <v>418</v>
      </c>
      <c r="I15" t="s">
        <v>419</v>
      </c>
      <c r="J15">
        <v>3</v>
      </c>
      <c r="K15">
        <v>3</v>
      </c>
      <c r="L15" t="s">
        <v>1210</v>
      </c>
      <c r="M15" s="15">
        <v>46220.487835648149</v>
      </c>
      <c r="N15" s="15">
        <v>46227.487500000003</v>
      </c>
      <c r="O15" s="15">
        <v>46220.6875</v>
      </c>
      <c r="P15" s="15">
        <v>46224.423611111109</v>
      </c>
      <c r="Q15" s="15"/>
      <c r="R15"/>
      <c r="S15" t="s">
        <v>367</v>
      </c>
      <c r="T15" t="s">
        <v>423</v>
      </c>
      <c r="U15"/>
      <c r="V15" t="s">
        <v>367</v>
      </c>
      <c r="W15">
        <v>101</v>
      </c>
      <c r="X15" t="s">
        <v>382</v>
      </c>
      <c r="Y15" t="s">
        <v>242</v>
      </c>
      <c r="Z15" t="s">
        <v>522</v>
      </c>
      <c r="AA15"/>
      <c r="AB15" t="s">
        <v>355</v>
      </c>
      <c r="AC15" t="s">
        <v>355</v>
      </c>
      <c r="AD15" t="s">
        <v>382</v>
      </c>
      <c r="AE15" t="s">
        <v>242</v>
      </c>
      <c r="AF15" t="s">
        <v>1668</v>
      </c>
      <c r="AG15" t="s">
        <v>252</v>
      </c>
      <c r="AH15">
        <v>1</v>
      </c>
      <c r="AI15" t="s">
        <v>253</v>
      </c>
      <c r="AJ15" t="s">
        <v>251</v>
      </c>
      <c r="AK15" t="s">
        <v>581</v>
      </c>
      <c r="AL15" t="s">
        <v>159</v>
      </c>
      <c r="AM15" t="s">
        <v>603</v>
      </c>
      <c r="AN15">
        <v>2</v>
      </c>
      <c r="AO15" s="17">
        <v>46220</v>
      </c>
      <c r="AP15" s="37">
        <v>0.6875</v>
      </c>
      <c r="AQ15" s="17">
        <v>46224</v>
      </c>
      <c r="AR15" s="37">
        <v>0.4236111111111111</v>
      </c>
      <c r="AS15" t="s">
        <v>204</v>
      </c>
      <c r="AT15" t="s">
        <v>631</v>
      </c>
      <c r="AU15" t="s">
        <v>628</v>
      </c>
      <c r="AV15" t="s">
        <v>642</v>
      </c>
      <c r="AW15"/>
      <c r="AX15">
        <v>1</v>
      </c>
      <c r="AY15" t="s">
        <v>89</v>
      </c>
      <c r="AZ15" t="s">
        <v>67</v>
      </c>
      <c r="BA15" t="s">
        <v>220</v>
      </c>
      <c r="BB15" t="s">
        <v>675</v>
      </c>
      <c r="BC15">
        <v>23</v>
      </c>
      <c r="BD15">
        <v>0</v>
      </c>
      <c r="BE15">
        <v>1</v>
      </c>
    </row>
    <row r="16" spans="1:63" x14ac:dyDescent="0.3">
      <c r="A16" s="17">
        <v>46230</v>
      </c>
      <c r="B16" t="s">
        <v>144</v>
      </c>
      <c r="C16" t="s">
        <v>352</v>
      </c>
      <c r="D16" t="s">
        <v>47</v>
      </c>
      <c r="E16" t="s">
        <v>68</v>
      </c>
      <c r="F16" t="s">
        <v>314</v>
      </c>
      <c r="G16" t="s">
        <v>1154</v>
      </c>
      <c r="H16" t="s">
        <v>418</v>
      </c>
      <c r="I16" t="s">
        <v>419</v>
      </c>
      <c r="J16">
        <v>2</v>
      </c>
      <c r="K16">
        <v>2</v>
      </c>
      <c r="L16" t="s">
        <v>1155</v>
      </c>
      <c r="M16" s="15">
        <v>46233.500243055554</v>
      </c>
      <c r="N16" s="15">
        <v>46240.5</v>
      </c>
      <c r="O16" s="15">
        <v>46233.712500000001</v>
      </c>
      <c r="P16" s="15">
        <v>46234.449305555558</v>
      </c>
      <c r="Q16" s="15"/>
      <c r="S16" t="s">
        <v>367</v>
      </c>
      <c r="T16" t="s">
        <v>423</v>
      </c>
      <c r="V16" t="s">
        <v>367</v>
      </c>
      <c r="W16">
        <v>101</v>
      </c>
      <c r="X16" t="s">
        <v>382</v>
      </c>
      <c r="Y16" t="s">
        <v>242</v>
      </c>
      <c r="Z16" t="s">
        <v>522</v>
      </c>
      <c r="AB16" t="s">
        <v>355</v>
      </c>
      <c r="AC16" t="s">
        <v>355</v>
      </c>
      <c r="AD16" t="s">
        <v>382</v>
      </c>
      <c r="AE16" t="s">
        <v>242</v>
      </c>
      <c r="AF16" t="s">
        <v>1563</v>
      </c>
      <c r="AG16" t="s">
        <v>252</v>
      </c>
      <c r="AH16">
        <v>1</v>
      </c>
      <c r="AI16" t="s">
        <v>253</v>
      </c>
      <c r="AJ16" t="s">
        <v>251</v>
      </c>
      <c r="AK16" t="s">
        <v>581</v>
      </c>
      <c r="AL16" t="s">
        <v>159</v>
      </c>
      <c r="AM16" t="s">
        <v>598</v>
      </c>
      <c r="AN16">
        <v>0.5</v>
      </c>
      <c r="AO16" s="17">
        <v>46233</v>
      </c>
      <c r="AP16" s="37">
        <v>0.71250000000000002</v>
      </c>
      <c r="AQ16" s="17">
        <v>46234</v>
      </c>
      <c r="AR16" s="37">
        <v>0.44930555555555557</v>
      </c>
      <c r="AS16" t="s">
        <v>149</v>
      </c>
      <c r="AT16" t="s">
        <v>631</v>
      </c>
      <c r="AU16" t="s">
        <v>628</v>
      </c>
      <c r="AV16" t="s">
        <v>640</v>
      </c>
      <c r="AX16">
        <v>1</v>
      </c>
      <c r="AY16" t="s">
        <v>93</v>
      </c>
      <c r="AZ16" t="s">
        <v>90</v>
      </c>
      <c r="BA16" t="s">
        <v>221</v>
      </c>
      <c r="BB16" t="s">
        <v>675</v>
      </c>
      <c r="BC16">
        <v>23</v>
      </c>
      <c r="BD16">
        <v>0</v>
      </c>
      <c r="BE16">
        <v>1</v>
      </c>
      <c r="BJ16"/>
      <c r="BK16"/>
    </row>
    <row r="17" spans="1:63" x14ac:dyDescent="0.3">
      <c r="A17" s="17">
        <v>46235</v>
      </c>
      <c r="B17" t="s">
        <v>144</v>
      </c>
      <c r="C17" t="s">
        <v>352</v>
      </c>
      <c r="D17" t="s">
        <v>48</v>
      </c>
      <c r="E17" t="s">
        <v>68</v>
      </c>
      <c r="F17" t="s">
        <v>314</v>
      </c>
      <c r="G17" t="s">
        <v>1195</v>
      </c>
      <c r="H17" t="s">
        <v>418</v>
      </c>
      <c r="I17" t="s">
        <v>419</v>
      </c>
      <c r="J17">
        <v>1</v>
      </c>
      <c r="K17">
        <v>1</v>
      </c>
      <c r="L17" t="s">
        <v>1196</v>
      </c>
      <c r="M17" s="15">
        <v>46224.393900462965</v>
      </c>
      <c r="N17" s="15">
        <v>46231.393750000003</v>
      </c>
      <c r="O17" s="15">
        <v>46233.604861111111</v>
      </c>
      <c r="P17" s="15">
        <v>46234.497916666667</v>
      </c>
      <c r="Q17" s="15"/>
      <c r="S17" t="s">
        <v>367</v>
      </c>
      <c r="T17" t="s">
        <v>1641</v>
      </c>
      <c r="U17" t="s">
        <v>1642</v>
      </c>
      <c r="V17" t="s">
        <v>367</v>
      </c>
      <c r="W17">
        <v>101</v>
      </c>
      <c r="X17" t="s">
        <v>382</v>
      </c>
      <c r="Y17" t="s">
        <v>242</v>
      </c>
      <c r="Z17" t="s">
        <v>522</v>
      </c>
      <c r="AB17" t="s">
        <v>355</v>
      </c>
      <c r="AC17" t="s">
        <v>355</v>
      </c>
      <c r="AD17" t="s">
        <v>382</v>
      </c>
      <c r="AE17" t="s">
        <v>242</v>
      </c>
      <c r="AF17" t="s">
        <v>1643</v>
      </c>
      <c r="AG17" t="s">
        <v>252</v>
      </c>
      <c r="AH17">
        <v>1</v>
      </c>
      <c r="AI17" t="s">
        <v>253</v>
      </c>
      <c r="AJ17" t="s">
        <v>251</v>
      </c>
      <c r="AK17" t="s">
        <v>581</v>
      </c>
      <c r="AL17" t="s">
        <v>159</v>
      </c>
      <c r="AM17" t="s">
        <v>599</v>
      </c>
      <c r="AN17">
        <v>1</v>
      </c>
      <c r="AO17" s="17">
        <v>46233</v>
      </c>
      <c r="AP17" s="37">
        <v>0.60486111111111107</v>
      </c>
      <c r="AQ17" s="17">
        <v>46234</v>
      </c>
      <c r="AR17" s="37">
        <v>0.49791666666666667</v>
      </c>
      <c r="AS17" t="s">
        <v>204</v>
      </c>
      <c r="AT17" t="s">
        <v>631</v>
      </c>
      <c r="AU17" t="s">
        <v>628</v>
      </c>
      <c r="AV17" t="s">
        <v>636</v>
      </c>
      <c r="AX17">
        <v>1</v>
      </c>
      <c r="AY17" t="s">
        <v>89</v>
      </c>
      <c r="AZ17" t="s">
        <v>90</v>
      </c>
      <c r="BA17" t="s">
        <v>220</v>
      </c>
      <c r="BB17" t="s">
        <v>675</v>
      </c>
      <c r="BC17">
        <v>23</v>
      </c>
      <c r="BD17">
        <v>0</v>
      </c>
      <c r="BJ17"/>
      <c r="BK17"/>
    </row>
    <row r="18" spans="1:63" x14ac:dyDescent="0.3">
      <c r="A18" s="17">
        <v>46237</v>
      </c>
      <c r="B18" t="s">
        <v>144</v>
      </c>
      <c r="C18" t="s">
        <v>352</v>
      </c>
      <c r="D18" t="s">
        <v>47</v>
      </c>
      <c r="E18" t="s">
        <v>68</v>
      </c>
      <c r="F18" t="s">
        <v>314</v>
      </c>
      <c r="G18" t="s">
        <v>1156</v>
      </c>
      <c r="H18" t="s">
        <v>418</v>
      </c>
      <c r="I18" t="s">
        <v>419</v>
      </c>
      <c r="J18">
        <v>1</v>
      </c>
      <c r="K18">
        <v>1</v>
      </c>
      <c r="L18" t="s">
        <v>1105</v>
      </c>
      <c r="M18" s="15">
        <v>46240.53496527778</v>
      </c>
      <c r="N18" s="15">
        <v>46247.5</v>
      </c>
      <c r="O18" s="15">
        <v>46240.617361111108</v>
      </c>
      <c r="P18" s="15">
        <v>46241.430555555555</v>
      </c>
      <c r="Q18" s="15"/>
      <c r="S18" t="s">
        <v>367</v>
      </c>
      <c r="V18" t="s">
        <v>367</v>
      </c>
      <c r="W18">
        <v>101</v>
      </c>
      <c r="X18" t="s">
        <v>382</v>
      </c>
      <c r="Y18" t="s">
        <v>242</v>
      </c>
      <c r="Z18" t="s">
        <v>522</v>
      </c>
      <c r="AB18" t="s">
        <v>355</v>
      </c>
      <c r="AC18" t="s">
        <v>355</v>
      </c>
      <c r="AD18" t="s">
        <v>382</v>
      </c>
      <c r="AE18" t="s">
        <v>242</v>
      </c>
      <c r="AF18" t="s">
        <v>1564</v>
      </c>
      <c r="AG18" t="s">
        <v>252</v>
      </c>
      <c r="AH18">
        <v>1</v>
      </c>
      <c r="AI18" t="s">
        <v>253</v>
      </c>
      <c r="AJ18" t="s">
        <v>251</v>
      </c>
      <c r="AK18" t="s">
        <v>581</v>
      </c>
      <c r="AL18" t="s">
        <v>159</v>
      </c>
      <c r="AM18" t="s">
        <v>598</v>
      </c>
      <c r="AN18">
        <v>0.5</v>
      </c>
      <c r="AO18" s="17">
        <v>46240</v>
      </c>
      <c r="AP18" s="37">
        <v>0.61736111111111114</v>
      </c>
      <c r="AQ18" s="17">
        <v>46241</v>
      </c>
      <c r="AR18" s="37">
        <v>0.43055555555555558</v>
      </c>
      <c r="AS18" t="s">
        <v>149</v>
      </c>
      <c r="AT18" t="s">
        <v>631</v>
      </c>
      <c r="AU18" t="s">
        <v>628</v>
      </c>
      <c r="AV18" t="s">
        <v>640</v>
      </c>
      <c r="AX18">
        <v>1</v>
      </c>
      <c r="AY18" t="s">
        <v>93</v>
      </c>
      <c r="AZ18" t="s">
        <v>90</v>
      </c>
      <c r="BA18" t="s">
        <v>221</v>
      </c>
      <c r="BB18" t="s">
        <v>675</v>
      </c>
      <c r="BC18">
        <v>23</v>
      </c>
      <c r="BD18">
        <v>0</v>
      </c>
      <c r="BE18">
        <v>1</v>
      </c>
      <c r="BJ18"/>
      <c r="BK18"/>
    </row>
    <row r="19" spans="1:63" x14ac:dyDescent="0.3">
      <c r="A19" s="17">
        <v>46230</v>
      </c>
      <c r="B19" t="s">
        <v>144</v>
      </c>
      <c r="C19" t="s">
        <v>352</v>
      </c>
      <c r="D19" t="s">
        <v>48</v>
      </c>
      <c r="E19" t="s">
        <v>68</v>
      </c>
      <c r="F19" t="s">
        <v>314</v>
      </c>
      <c r="G19" t="s">
        <v>1120</v>
      </c>
      <c r="H19" t="s">
        <v>418</v>
      </c>
      <c r="I19" t="s">
        <v>419</v>
      </c>
      <c r="J19">
        <v>1</v>
      </c>
      <c r="K19">
        <v>1</v>
      </c>
      <c r="L19" t="s">
        <v>1121</v>
      </c>
      <c r="M19" s="15">
        <v>46246.518310185187</v>
      </c>
      <c r="N19" s="15">
        <v>46253.5</v>
      </c>
      <c r="O19" s="15">
        <v>46252.508333333331</v>
      </c>
      <c r="P19" s="15">
        <v>46254.573611111111</v>
      </c>
      <c r="Q19" s="15"/>
      <c r="S19" t="s">
        <v>367</v>
      </c>
      <c r="T19" t="s">
        <v>1535</v>
      </c>
      <c r="V19" t="s">
        <v>367</v>
      </c>
      <c r="W19">
        <v>101</v>
      </c>
      <c r="X19" t="s">
        <v>382</v>
      </c>
      <c r="Y19" t="s">
        <v>242</v>
      </c>
      <c r="Z19" t="s">
        <v>522</v>
      </c>
      <c r="AB19" t="s">
        <v>355</v>
      </c>
      <c r="AC19" t="s">
        <v>355</v>
      </c>
      <c r="AD19" t="s">
        <v>382</v>
      </c>
      <c r="AE19" t="s">
        <v>242</v>
      </c>
      <c r="AF19" t="s">
        <v>1536</v>
      </c>
      <c r="AG19" t="s">
        <v>252</v>
      </c>
      <c r="AH19">
        <v>1</v>
      </c>
      <c r="AI19" t="s">
        <v>253</v>
      </c>
      <c r="AJ19" t="s">
        <v>251</v>
      </c>
      <c r="AK19" t="s">
        <v>581</v>
      </c>
      <c r="AL19" t="s">
        <v>159</v>
      </c>
      <c r="AM19" t="s">
        <v>599</v>
      </c>
      <c r="AN19">
        <v>1</v>
      </c>
      <c r="AO19" s="17">
        <v>46252</v>
      </c>
      <c r="AP19" s="37">
        <v>0.5083333333333333</v>
      </c>
      <c r="AQ19" s="17">
        <v>46254</v>
      </c>
      <c r="AR19" s="37">
        <v>0.57361111111111107</v>
      </c>
      <c r="AS19" t="s">
        <v>204</v>
      </c>
      <c r="AT19" t="s">
        <v>630</v>
      </c>
      <c r="AU19" t="s">
        <v>628</v>
      </c>
      <c r="AV19" t="s">
        <v>636</v>
      </c>
      <c r="AX19">
        <v>1</v>
      </c>
      <c r="AY19" t="s">
        <v>89</v>
      </c>
      <c r="AZ19" t="s">
        <v>90</v>
      </c>
      <c r="BA19" t="s">
        <v>220</v>
      </c>
      <c r="BB19" t="s">
        <v>675</v>
      </c>
      <c r="BC19">
        <v>23</v>
      </c>
      <c r="BD19">
        <v>0</v>
      </c>
      <c r="BE19">
        <v>1</v>
      </c>
      <c r="BJ19"/>
      <c r="BK19"/>
    </row>
    <row r="20" spans="1:63" x14ac:dyDescent="0.3">
      <c r="A20" s="17">
        <v>46237</v>
      </c>
      <c r="B20" t="s">
        <v>144</v>
      </c>
      <c r="C20" t="s">
        <v>352</v>
      </c>
      <c r="D20" t="s">
        <v>48</v>
      </c>
      <c r="E20" t="s">
        <v>68</v>
      </c>
      <c r="F20" t="s">
        <v>314</v>
      </c>
      <c r="G20" t="s">
        <v>1122</v>
      </c>
      <c r="H20" t="s">
        <v>418</v>
      </c>
      <c r="I20" t="s">
        <v>419</v>
      </c>
      <c r="J20">
        <v>1</v>
      </c>
      <c r="K20">
        <v>1</v>
      </c>
      <c r="L20" t="s">
        <v>1123</v>
      </c>
      <c r="M20" s="15">
        <v>46251.526550925926</v>
      </c>
      <c r="N20" s="15">
        <v>46258.5</v>
      </c>
      <c r="O20" s="15">
        <v>46252.671527777777</v>
      </c>
      <c r="P20" s="15">
        <v>46254.573611111111</v>
      </c>
      <c r="Q20" s="15"/>
      <c r="S20" t="s">
        <v>367</v>
      </c>
      <c r="U20" t="s">
        <v>1537</v>
      </c>
      <c r="V20" t="s">
        <v>367</v>
      </c>
      <c r="W20">
        <v>101</v>
      </c>
      <c r="X20" t="s">
        <v>382</v>
      </c>
      <c r="Y20" t="s">
        <v>242</v>
      </c>
      <c r="Z20" t="s">
        <v>522</v>
      </c>
      <c r="AB20" t="s">
        <v>355</v>
      </c>
      <c r="AC20" t="s">
        <v>355</v>
      </c>
      <c r="AD20" t="s">
        <v>382</v>
      </c>
      <c r="AE20" t="s">
        <v>242</v>
      </c>
      <c r="AF20" t="s">
        <v>1538</v>
      </c>
      <c r="AG20" t="s">
        <v>252</v>
      </c>
      <c r="AH20">
        <v>1</v>
      </c>
      <c r="AI20" t="s">
        <v>253</v>
      </c>
      <c r="AJ20" t="s">
        <v>251</v>
      </c>
      <c r="AK20" t="s">
        <v>581</v>
      </c>
      <c r="AL20" t="s">
        <v>159</v>
      </c>
      <c r="AM20" t="s">
        <v>599</v>
      </c>
      <c r="AN20">
        <v>1</v>
      </c>
      <c r="AO20" s="17">
        <v>46252</v>
      </c>
      <c r="AP20" s="37">
        <v>0.67152777777777772</v>
      </c>
      <c r="AQ20" s="17">
        <v>46254</v>
      </c>
      <c r="AR20" s="37">
        <v>0.57361111111111107</v>
      </c>
      <c r="AS20" t="s">
        <v>204</v>
      </c>
      <c r="AT20" t="s">
        <v>630</v>
      </c>
      <c r="AU20" t="s">
        <v>628</v>
      </c>
      <c r="AV20" t="s">
        <v>636</v>
      </c>
      <c r="AX20">
        <v>1</v>
      </c>
      <c r="AY20" t="s">
        <v>89</v>
      </c>
      <c r="AZ20" t="s">
        <v>90</v>
      </c>
      <c r="BA20" t="s">
        <v>220</v>
      </c>
      <c r="BB20" t="s">
        <v>675</v>
      </c>
      <c r="BC20">
        <v>23</v>
      </c>
      <c r="BJ20"/>
      <c r="BK20"/>
    </row>
    <row r="21" spans="1:63" x14ac:dyDescent="0.3">
      <c r="A21" s="17">
        <v>46237</v>
      </c>
      <c r="B21" t="s">
        <v>144</v>
      </c>
      <c r="C21" t="s">
        <v>352</v>
      </c>
      <c r="D21" t="s">
        <v>48</v>
      </c>
      <c r="E21" t="s">
        <v>68</v>
      </c>
      <c r="F21" t="s">
        <v>314</v>
      </c>
      <c r="G21" t="s">
        <v>1122</v>
      </c>
      <c r="H21" t="s">
        <v>418</v>
      </c>
      <c r="I21" t="s">
        <v>419</v>
      </c>
      <c r="J21">
        <v>2</v>
      </c>
      <c r="K21">
        <v>2</v>
      </c>
      <c r="L21" t="s">
        <v>1124</v>
      </c>
      <c r="M21" s="15">
        <v>46251.620995370373</v>
      </c>
      <c r="N21" s="15">
        <v>46258.620833333334</v>
      </c>
      <c r="O21" s="15">
        <v>46252.650694444441</v>
      </c>
      <c r="P21" s="15">
        <v>46254.573611111111</v>
      </c>
      <c r="Q21" s="15"/>
      <c r="S21" t="s">
        <v>367</v>
      </c>
      <c r="V21" t="s">
        <v>367</v>
      </c>
      <c r="W21">
        <v>101</v>
      </c>
      <c r="X21" t="s">
        <v>382</v>
      </c>
      <c r="Y21" t="s">
        <v>242</v>
      </c>
      <c r="Z21" t="s">
        <v>522</v>
      </c>
      <c r="AB21" t="s">
        <v>355</v>
      </c>
      <c r="AC21" t="s">
        <v>355</v>
      </c>
      <c r="AD21" t="s">
        <v>382</v>
      </c>
      <c r="AE21" t="s">
        <v>242</v>
      </c>
      <c r="AF21" t="s">
        <v>1539</v>
      </c>
      <c r="AG21" t="s">
        <v>252</v>
      </c>
      <c r="AH21">
        <v>1</v>
      </c>
      <c r="AI21" t="s">
        <v>253</v>
      </c>
      <c r="AJ21" t="s">
        <v>251</v>
      </c>
      <c r="AK21" t="s">
        <v>581</v>
      </c>
      <c r="AL21" t="s">
        <v>159</v>
      </c>
      <c r="AM21" t="s">
        <v>599</v>
      </c>
      <c r="AN21">
        <v>1</v>
      </c>
      <c r="AO21" s="17">
        <v>46252</v>
      </c>
      <c r="AP21" s="37">
        <v>0.65069444444444446</v>
      </c>
      <c r="AQ21" s="17">
        <v>46254</v>
      </c>
      <c r="AR21" s="37">
        <v>0.57361111111111107</v>
      </c>
      <c r="AS21" t="s">
        <v>204</v>
      </c>
      <c r="AT21" t="s">
        <v>630</v>
      </c>
      <c r="AU21" t="s">
        <v>628</v>
      </c>
      <c r="AV21" t="s">
        <v>636</v>
      </c>
      <c r="AX21">
        <v>1</v>
      </c>
      <c r="AY21" t="s">
        <v>89</v>
      </c>
      <c r="AZ21" t="s">
        <v>90</v>
      </c>
      <c r="BA21" t="s">
        <v>220</v>
      </c>
      <c r="BB21" t="s">
        <v>675</v>
      </c>
      <c r="BC21">
        <v>23</v>
      </c>
      <c r="BJ21"/>
      <c r="BK21"/>
    </row>
    <row r="22" spans="1:63" x14ac:dyDescent="0.3">
      <c r="A22" s="17">
        <v>46230</v>
      </c>
      <c r="B22" t="s">
        <v>144</v>
      </c>
      <c r="C22" t="s">
        <v>352</v>
      </c>
      <c r="D22" t="s">
        <v>48</v>
      </c>
      <c r="E22" t="s">
        <v>68</v>
      </c>
      <c r="F22" t="s">
        <v>314</v>
      </c>
      <c r="G22" t="s">
        <v>1125</v>
      </c>
      <c r="H22" t="s">
        <v>418</v>
      </c>
      <c r="I22" t="s">
        <v>419</v>
      </c>
      <c r="J22">
        <v>1</v>
      </c>
      <c r="K22">
        <v>1</v>
      </c>
      <c r="L22" t="s">
        <v>1126</v>
      </c>
      <c r="M22" s="15">
        <v>46254.383645833332</v>
      </c>
      <c r="N22" s="15">
        <v>46261.383333333331</v>
      </c>
      <c r="O22" s="15">
        <v>46255.375694444447</v>
      </c>
      <c r="P22" s="15">
        <v>46258.484027777777</v>
      </c>
      <c r="Q22" s="15"/>
      <c r="S22" t="s">
        <v>367</v>
      </c>
      <c r="T22" t="s">
        <v>423</v>
      </c>
      <c r="V22" t="s">
        <v>367</v>
      </c>
      <c r="W22">
        <v>101</v>
      </c>
      <c r="X22" t="s">
        <v>382</v>
      </c>
      <c r="Y22" t="s">
        <v>242</v>
      </c>
      <c r="Z22" t="s">
        <v>522</v>
      </c>
      <c r="AB22" t="s">
        <v>355</v>
      </c>
      <c r="AC22" t="s">
        <v>355</v>
      </c>
      <c r="AD22" t="s">
        <v>382</v>
      </c>
      <c r="AE22" t="s">
        <v>242</v>
      </c>
      <c r="AF22" t="s">
        <v>1540</v>
      </c>
      <c r="AG22" t="s">
        <v>252</v>
      </c>
      <c r="AH22">
        <v>1</v>
      </c>
      <c r="AI22" t="s">
        <v>253</v>
      </c>
      <c r="AJ22" t="s">
        <v>251</v>
      </c>
      <c r="AK22" t="s">
        <v>581</v>
      </c>
      <c r="AL22" t="s">
        <v>159</v>
      </c>
      <c r="AM22" t="s">
        <v>599</v>
      </c>
      <c r="AN22">
        <v>1</v>
      </c>
      <c r="AO22" s="17">
        <v>46255</v>
      </c>
      <c r="AP22" s="37">
        <v>0.37569444444444444</v>
      </c>
      <c r="AQ22" s="17">
        <v>46258</v>
      </c>
      <c r="AR22" s="37">
        <v>0.48402777777777778</v>
      </c>
      <c r="AS22" t="s">
        <v>204</v>
      </c>
      <c r="AT22" t="s">
        <v>630</v>
      </c>
      <c r="AU22" t="s">
        <v>628</v>
      </c>
      <c r="AV22" t="s">
        <v>636</v>
      </c>
      <c r="AX22">
        <v>1</v>
      </c>
      <c r="AY22" t="s">
        <v>89</v>
      </c>
      <c r="AZ22" t="s">
        <v>90</v>
      </c>
      <c r="BA22" t="s">
        <v>220</v>
      </c>
      <c r="BB22" t="s">
        <v>675</v>
      </c>
      <c r="BC22">
        <v>23</v>
      </c>
      <c r="BD22">
        <v>0</v>
      </c>
      <c r="BE22">
        <v>1</v>
      </c>
      <c r="BJ22"/>
      <c r="BK22"/>
    </row>
    <row r="23" spans="1:63" x14ac:dyDescent="0.3">
      <c r="A23" s="17">
        <v>46237</v>
      </c>
      <c r="B23" t="s">
        <v>144</v>
      </c>
      <c r="C23" t="s">
        <v>352</v>
      </c>
      <c r="D23" t="s">
        <v>48</v>
      </c>
      <c r="E23" t="s">
        <v>68</v>
      </c>
      <c r="F23" t="s">
        <v>314</v>
      </c>
      <c r="G23" t="s">
        <v>1127</v>
      </c>
      <c r="H23" t="s">
        <v>418</v>
      </c>
      <c r="I23" t="s">
        <v>419</v>
      </c>
      <c r="J23">
        <v>1</v>
      </c>
      <c r="K23">
        <v>1</v>
      </c>
      <c r="L23" t="s">
        <v>1128</v>
      </c>
      <c r="M23" s="15">
        <v>46246.459398148145</v>
      </c>
      <c r="N23" s="15">
        <v>46253.459027777775</v>
      </c>
      <c r="O23" s="15">
        <v>46255.427777777775</v>
      </c>
      <c r="P23" s="15">
        <v>46258.484027777777</v>
      </c>
      <c r="Q23" s="15"/>
      <c r="S23" t="s">
        <v>367</v>
      </c>
      <c r="U23" t="s">
        <v>1541</v>
      </c>
      <c r="V23" t="s">
        <v>367</v>
      </c>
      <c r="W23">
        <v>101</v>
      </c>
      <c r="X23" t="s">
        <v>382</v>
      </c>
      <c r="Y23" t="s">
        <v>242</v>
      </c>
      <c r="Z23" t="s">
        <v>522</v>
      </c>
      <c r="AB23" t="s">
        <v>355</v>
      </c>
      <c r="AC23" t="s">
        <v>355</v>
      </c>
      <c r="AD23" t="s">
        <v>382</v>
      </c>
      <c r="AE23" t="s">
        <v>242</v>
      </c>
      <c r="AF23" t="s">
        <v>1542</v>
      </c>
      <c r="AG23" t="s">
        <v>252</v>
      </c>
      <c r="AH23">
        <v>1</v>
      </c>
      <c r="AI23" t="s">
        <v>253</v>
      </c>
      <c r="AJ23" t="s">
        <v>251</v>
      </c>
      <c r="AK23" t="s">
        <v>581</v>
      </c>
      <c r="AL23" t="s">
        <v>159</v>
      </c>
      <c r="AM23" t="s">
        <v>599</v>
      </c>
      <c r="AN23">
        <v>1</v>
      </c>
      <c r="AO23" s="17">
        <v>46255</v>
      </c>
      <c r="AP23" s="37">
        <v>0.42777777777777776</v>
      </c>
      <c r="AQ23" s="17">
        <v>46258</v>
      </c>
      <c r="AR23" s="37">
        <v>0.48402777777777778</v>
      </c>
      <c r="AS23" t="s">
        <v>204</v>
      </c>
      <c r="AT23" t="s">
        <v>630</v>
      </c>
      <c r="AU23" t="s">
        <v>628</v>
      </c>
      <c r="AV23" t="s">
        <v>636</v>
      </c>
      <c r="AX23">
        <v>1</v>
      </c>
      <c r="AY23" t="s">
        <v>89</v>
      </c>
      <c r="AZ23" t="s">
        <v>90</v>
      </c>
      <c r="BA23" t="s">
        <v>220</v>
      </c>
      <c r="BB23" t="s">
        <v>675</v>
      </c>
      <c r="BC23">
        <v>23</v>
      </c>
      <c r="BJ23"/>
      <c r="BK23"/>
    </row>
    <row r="24" spans="1:63" x14ac:dyDescent="0.3">
      <c r="A24" s="17">
        <v>46237</v>
      </c>
      <c r="B24" t="s">
        <v>144</v>
      </c>
      <c r="C24" t="s">
        <v>352</v>
      </c>
      <c r="D24" t="s">
        <v>48</v>
      </c>
      <c r="E24" t="s">
        <v>68</v>
      </c>
      <c r="F24" t="s">
        <v>314</v>
      </c>
      <c r="G24" t="s">
        <v>1129</v>
      </c>
      <c r="H24" t="s">
        <v>418</v>
      </c>
      <c r="I24" t="s">
        <v>419</v>
      </c>
      <c r="J24">
        <v>1</v>
      </c>
      <c r="K24">
        <v>1</v>
      </c>
      <c r="L24" t="s">
        <v>1128</v>
      </c>
      <c r="M24" s="15">
        <v>46245.580497685187</v>
      </c>
      <c r="N24" s="15">
        <v>46252.579861111109</v>
      </c>
      <c r="O24" s="15">
        <v>46255.427777777775</v>
      </c>
      <c r="P24" s="15">
        <v>46258.484027777777</v>
      </c>
      <c r="Q24" s="15"/>
      <c r="S24" t="s">
        <v>367</v>
      </c>
      <c r="V24" t="s">
        <v>367</v>
      </c>
      <c r="W24">
        <v>101</v>
      </c>
      <c r="X24" t="s">
        <v>382</v>
      </c>
      <c r="Y24" t="s">
        <v>242</v>
      </c>
      <c r="Z24" t="s">
        <v>522</v>
      </c>
      <c r="AB24" t="s">
        <v>355</v>
      </c>
      <c r="AC24" t="s">
        <v>355</v>
      </c>
      <c r="AD24" t="s">
        <v>382</v>
      </c>
      <c r="AE24" t="s">
        <v>242</v>
      </c>
      <c r="AF24" t="s">
        <v>1543</v>
      </c>
      <c r="AG24" t="s">
        <v>252</v>
      </c>
      <c r="AH24">
        <v>1</v>
      </c>
      <c r="AI24" t="s">
        <v>253</v>
      </c>
      <c r="AJ24" t="s">
        <v>251</v>
      </c>
      <c r="AK24" t="s">
        <v>581</v>
      </c>
      <c r="AL24" t="s">
        <v>159</v>
      </c>
      <c r="AM24" t="s">
        <v>599</v>
      </c>
      <c r="AN24">
        <v>1</v>
      </c>
      <c r="AO24" s="17">
        <v>46255</v>
      </c>
      <c r="AP24" s="37">
        <v>0.42777777777777776</v>
      </c>
      <c r="AQ24" s="17">
        <v>46258</v>
      </c>
      <c r="AR24" s="37">
        <v>0.48402777777777778</v>
      </c>
      <c r="AS24" t="s">
        <v>204</v>
      </c>
      <c r="AT24" t="s">
        <v>630</v>
      </c>
      <c r="AU24" t="s">
        <v>628</v>
      </c>
      <c r="AV24" t="s">
        <v>636</v>
      </c>
      <c r="AX24">
        <v>1</v>
      </c>
      <c r="AY24" t="s">
        <v>89</v>
      </c>
      <c r="AZ24" t="s">
        <v>90</v>
      </c>
      <c r="BA24" t="s">
        <v>220</v>
      </c>
      <c r="BB24" t="s">
        <v>675</v>
      </c>
      <c r="BC24">
        <v>23</v>
      </c>
      <c r="BJ24"/>
      <c r="BK24"/>
    </row>
    <row r="25" spans="1:63" x14ac:dyDescent="0.3">
      <c r="A25" s="17">
        <v>46230</v>
      </c>
      <c r="B25" t="s">
        <v>144</v>
      </c>
      <c r="C25" t="s">
        <v>352</v>
      </c>
      <c r="D25" t="s">
        <v>48</v>
      </c>
      <c r="E25" t="s">
        <v>68</v>
      </c>
      <c r="F25" t="s">
        <v>314</v>
      </c>
      <c r="G25" t="s">
        <v>1130</v>
      </c>
      <c r="H25" t="s">
        <v>418</v>
      </c>
      <c r="I25" t="s">
        <v>419</v>
      </c>
      <c r="J25">
        <v>1</v>
      </c>
      <c r="K25">
        <v>1</v>
      </c>
      <c r="L25" t="s">
        <v>1131</v>
      </c>
      <c r="M25" s="15">
        <v>46253.381192129629</v>
      </c>
      <c r="N25" s="15">
        <v>46260.380555555559</v>
      </c>
      <c r="O25" s="15">
        <v>46254.517361111109</v>
      </c>
      <c r="P25" s="15">
        <v>46255.386805555558</v>
      </c>
      <c r="Q25" s="15"/>
      <c r="S25" t="s">
        <v>367</v>
      </c>
      <c r="T25" t="s">
        <v>423</v>
      </c>
      <c r="V25" t="s">
        <v>367</v>
      </c>
      <c r="W25">
        <v>101</v>
      </c>
      <c r="X25" t="s">
        <v>382</v>
      </c>
      <c r="Y25" t="s">
        <v>242</v>
      </c>
      <c r="Z25" t="s">
        <v>522</v>
      </c>
      <c r="AB25" t="s">
        <v>355</v>
      </c>
      <c r="AC25" t="s">
        <v>355</v>
      </c>
      <c r="AD25" t="s">
        <v>382</v>
      </c>
      <c r="AE25" t="s">
        <v>242</v>
      </c>
      <c r="AF25" t="s">
        <v>1544</v>
      </c>
      <c r="AG25" t="s">
        <v>252</v>
      </c>
      <c r="AH25">
        <v>1</v>
      </c>
      <c r="AI25" t="s">
        <v>253</v>
      </c>
      <c r="AJ25" t="s">
        <v>251</v>
      </c>
      <c r="AK25" t="s">
        <v>581</v>
      </c>
      <c r="AL25" t="s">
        <v>159</v>
      </c>
      <c r="AM25" t="s">
        <v>599</v>
      </c>
      <c r="AN25">
        <v>1</v>
      </c>
      <c r="AO25" s="17">
        <v>46254</v>
      </c>
      <c r="AP25" s="37">
        <v>0.51736111111111116</v>
      </c>
      <c r="AQ25" s="17">
        <v>46255</v>
      </c>
      <c r="AR25" s="37">
        <v>0.38680555555555557</v>
      </c>
      <c r="AS25" t="s">
        <v>204</v>
      </c>
      <c r="AT25" t="s">
        <v>631</v>
      </c>
      <c r="AU25" t="s">
        <v>628</v>
      </c>
      <c r="AV25" t="s">
        <v>636</v>
      </c>
      <c r="AX25">
        <v>1</v>
      </c>
      <c r="AY25" t="s">
        <v>89</v>
      </c>
      <c r="AZ25" t="s">
        <v>90</v>
      </c>
      <c r="BA25" t="s">
        <v>220</v>
      </c>
      <c r="BB25" t="s">
        <v>675</v>
      </c>
      <c r="BC25">
        <v>23</v>
      </c>
      <c r="BD25">
        <v>0</v>
      </c>
      <c r="BE25">
        <v>1</v>
      </c>
      <c r="BJ25"/>
      <c r="BK25"/>
    </row>
    <row r="26" spans="1:63" x14ac:dyDescent="0.3">
      <c r="A26" s="17">
        <v>46237</v>
      </c>
      <c r="B26" t="s">
        <v>144</v>
      </c>
      <c r="C26" t="s">
        <v>352</v>
      </c>
      <c r="D26" t="s">
        <v>48</v>
      </c>
      <c r="E26" t="s">
        <v>68</v>
      </c>
      <c r="F26" t="s">
        <v>314</v>
      </c>
      <c r="G26" t="s">
        <v>1132</v>
      </c>
      <c r="H26" t="s">
        <v>418</v>
      </c>
      <c r="I26" t="s">
        <v>419</v>
      </c>
      <c r="J26">
        <v>1</v>
      </c>
      <c r="K26">
        <v>1</v>
      </c>
      <c r="L26" t="s">
        <v>1133</v>
      </c>
      <c r="M26" s="15">
        <v>46237.501354166663</v>
      </c>
      <c r="N26" s="15">
        <v>46244.5</v>
      </c>
      <c r="O26" s="15">
        <v>46237.692361111112</v>
      </c>
      <c r="P26" s="15">
        <v>46239.477777777778</v>
      </c>
      <c r="Q26" s="15"/>
      <c r="S26" t="s">
        <v>367</v>
      </c>
      <c r="V26" t="s">
        <v>367</v>
      </c>
      <c r="W26">
        <v>101</v>
      </c>
      <c r="X26" t="s">
        <v>382</v>
      </c>
      <c r="Y26" t="s">
        <v>242</v>
      </c>
      <c r="Z26" t="s">
        <v>522</v>
      </c>
      <c r="AB26" t="s">
        <v>355</v>
      </c>
      <c r="AC26" t="s">
        <v>355</v>
      </c>
      <c r="AD26" t="s">
        <v>382</v>
      </c>
      <c r="AE26" t="s">
        <v>242</v>
      </c>
      <c r="AF26" t="s">
        <v>1545</v>
      </c>
      <c r="AG26" t="s">
        <v>252</v>
      </c>
      <c r="AH26">
        <v>1</v>
      </c>
      <c r="AI26" t="s">
        <v>253</v>
      </c>
      <c r="AJ26" t="s">
        <v>251</v>
      </c>
      <c r="AK26" t="s">
        <v>581</v>
      </c>
      <c r="AL26" t="s">
        <v>159</v>
      </c>
      <c r="AM26" t="s">
        <v>599</v>
      </c>
      <c r="AN26">
        <v>1</v>
      </c>
      <c r="AO26" s="17">
        <v>46237</v>
      </c>
      <c r="AP26" s="37">
        <v>0.69236111111111109</v>
      </c>
      <c r="AQ26" s="17">
        <v>46239</v>
      </c>
      <c r="AR26" s="37">
        <v>0.4777777777777778</v>
      </c>
      <c r="AS26" t="s">
        <v>204</v>
      </c>
      <c r="AT26" t="s">
        <v>630</v>
      </c>
      <c r="AU26" t="s">
        <v>628</v>
      </c>
      <c r="AV26" t="s">
        <v>636</v>
      </c>
      <c r="AX26">
        <v>1</v>
      </c>
      <c r="AY26" t="s">
        <v>89</v>
      </c>
      <c r="AZ26" t="s">
        <v>90</v>
      </c>
      <c r="BA26" t="s">
        <v>220</v>
      </c>
      <c r="BB26" t="s">
        <v>675</v>
      </c>
      <c r="BC26">
        <v>23</v>
      </c>
      <c r="BD26">
        <v>0</v>
      </c>
      <c r="BE26">
        <v>1</v>
      </c>
      <c r="BJ26"/>
      <c r="BK26"/>
    </row>
    <row r="27" spans="1:63" x14ac:dyDescent="0.3">
      <c r="A27" s="17">
        <v>46235</v>
      </c>
      <c r="B27" t="s">
        <v>144</v>
      </c>
      <c r="C27" t="s">
        <v>352</v>
      </c>
      <c r="D27" t="s">
        <v>48</v>
      </c>
      <c r="E27" t="s">
        <v>68</v>
      </c>
      <c r="F27" t="s">
        <v>314</v>
      </c>
      <c r="G27" t="s">
        <v>1239</v>
      </c>
      <c r="H27" t="s">
        <v>418</v>
      </c>
      <c r="I27" t="s">
        <v>419</v>
      </c>
      <c r="J27">
        <v>2</v>
      </c>
      <c r="K27">
        <v>2</v>
      </c>
      <c r="L27" t="s">
        <v>1240</v>
      </c>
      <c r="M27" s="15">
        <v>46237.522916666669</v>
      </c>
      <c r="N27" s="15">
        <v>46244.5</v>
      </c>
      <c r="O27" s="15">
        <v>46237.661747685182</v>
      </c>
      <c r="P27" s="15">
        <v>46239.477777777778</v>
      </c>
      <c r="Q27" s="15"/>
      <c r="S27" t="s">
        <v>367</v>
      </c>
      <c r="V27" t="s">
        <v>367</v>
      </c>
      <c r="W27">
        <v>101</v>
      </c>
      <c r="X27" t="s">
        <v>382</v>
      </c>
      <c r="Y27" t="s">
        <v>242</v>
      </c>
      <c r="Z27" t="s">
        <v>522</v>
      </c>
      <c r="AB27" t="s">
        <v>355</v>
      </c>
      <c r="AC27" t="s">
        <v>355</v>
      </c>
      <c r="AD27" t="s">
        <v>382</v>
      </c>
      <c r="AE27" t="s">
        <v>242</v>
      </c>
      <c r="AF27" t="s">
        <v>1704</v>
      </c>
      <c r="AG27" t="s">
        <v>252</v>
      </c>
      <c r="AH27">
        <v>1</v>
      </c>
      <c r="AI27" t="s">
        <v>253</v>
      </c>
      <c r="AJ27" t="s">
        <v>251</v>
      </c>
      <c r="AK27" t="s">
        <v>581</v>
      </c>
      <c r="AL27" t="s">
        <v>159</v>
      </c>
      <c r="AM27" t="s">
        <v>599</v>
      </c>
      <c r="AN27">
        <v>1</v>
      </c>
      <c r="AO27" s="17">
        <v>46237</v>
      </c>
      <c r="AP27" s="37">
        <v>0.66174768518518523</v>
      </c>
      <c r="AQ27" s="17">
        <v>46239</v>
      </c>
      <c r="AR27" s="37">
        <v>0.4777777777777778</v>
      </c>
      <c r="AS27" t="s">
        <v>204</v>
      </c>
      <c r="AT27" t="s">
        <v>630</v>
      </c>
      <c r="AU27" t="s">
        <v>628</v>
      </c>
      <c r="AV27" t="s">
        <v>636</v>
      </c>
      <c r="AX27">
        <v>1</v>
      </c>
      <c r="AY27" t="s">
        <v>89</v>
      </c>
      <c r="AZ27" t="s">
        <v>90</v>
      </c>
      <c r="BA27" t="s">
        <v>220</v>
      </c>
      <c r="BB27" t="s">
        <v>675</v>
      </c>
      <c r="BC27">
        <v>23</v>
      </c>
      <c r="BJ27"/>
      <c r="BK27"/>
    </row>
    <row r="28" spans="1:63" x14ac:dyDescent="0.3">
      <c r="A28" s="17">
        <v>46235</v>
      </c>
      <c r="B28" t="s">
        <v>144</v>
      </c>
      <c r="C28" t="s">
        <v>352</v>
      </c>
      <c r="D28" t="s">
        <v>48</v>
      </c>
      <c r="E28" t="s">
        <v>68</v>
      </c>
      <c r="F28" t="s">
        <v>314</v>
      </c>
      <c r="G28" t="s">
        <v>1189</v>
      </c>
      <c r="H28" t="s">
        <v>418</v>
      </c>
      <c r="I28" t="s">
        <v>419</v>
      </c>
      <c r="J28">
        <v>2</v>
      </c>
      <c r="K28">
        <v>2</v>
      </c>
      <c r="L28" t="s">
        <v>1190</v>
      </c>
      <c r="M28" s="15">
        <v>46226.405069444445</v>
      </c>
      <c r="N28" s="15">
        <v>46233.404861111114</v>
      </c>
      <c r="O28" s="15">
        <v>46226.479988425926</v>
      </c>
      <c r="P28" s="15">
        <v>46230.652777777781</v>
      </c>
      <c r="Q28" s="15"/>
      <c r="S28" t="s">
        <v>367</v>
      </c>
      <c r="V28" t="s">
        <v>367</v>
      </c>
      <c r="W28">
        <v>101</v>
      </c>
      <c r="X28" t="s">
        <v>382</v>
      </c>
      <c r="Y28" t="s">
        <v>242</v>
      </c>
      <c r="Z28" t="s">
        <v>522</v>
      </c>
      <c r="AB28" t="s">
        <v>355</v>
      </c>
      <c r="AC28" t="s">
        <v>355</v>
      </c>
      <c r="AD28" t="s">
        <v>382</v>
      </c>
      <c r="AE28" t="s">
        <v>242</v>
      </c>
      <c r="AF28" t="s">
        <v>1632</v>
      </c>
      <c r="AG28" t="s">
        <v>252</v>
      </c>
      <c r="AH28">
        <v>1</v>
      </c>
      <c r="AI28" t="s">
        <v>253</v>
      </c>
      <c r="AJ28" t="s">
        <v>251</v>
      </c>
      <c r="AK28" t="s">
        <v>581</v>
      </c>
      <c r="AL28" t="s">
        <v>159</v>
      </c>
      <c r="AM28" t="s">
        <v>599</v>
      </c>
      <c r="AN28">
        <v>1</v>
      </c>
      <c r="AO28" s="17">
        <v>46226</v>
      </c>
      <c r="AP28" s="37">
        <v>0.47998842592592594</v>
      </c>
      <c r="AQ28" s="17">
        <v>46230</v>
      </c>
      <c r="AR28" s="37">
        <v>0.65277777777777779</v>
      </c>
      <c r="AS28" t="s">
        <v>204</v>
      </c>
      <c r="AT28" t="s">
        <v>630</v>
      </c>
      <c r="AU28" t="s">
        <v>628</v>
      </c>
      <c r="AV28" t="s">
        <v>636</v>
      </c>
      <c r="AX28">
        <v>1</v>
      </c>
      <c r="AY28" t="s">
        <v>89</v>
      </c>
      <c r="AZ28" t="s">
        <v>90</v>
      </c>
      <c r="BA28" t="s">
        <v>220</v>
      </c>
      <c r="BB28" t="s">
        <v>675</v>
      </c>
      <c r="BC28">
        <v>23</v>
      </c>
      <c r="BD28">
        <v>0</v>
      </c>
      <c r="BE28">
        <v>1</v>
      </c>
      <c r="BJ28"/>
      <c r="BK28"/>
    </row>
    <row r="29" spans="1:63" x14ac:dyDescent="0.3">
      <c r="A29" s="17">
        <v>46230</v>
      </c>
      <c r="B29" t="s">
        <v>144</v>
      </c>
      <c r="C29" t="s">
        <v>352</v>
      </c>
      <c r="D29" t="s">
        <v>43</v>
      </c>
      <c r="E29" t="s">
        <v>105</v>
      </c>
      <c r="F29" t="s">
        <v>314</v>
      </c>
      <c r="G29" t="s">
        <v>1167</v>
      </c>
      <c r="H29" t="s">
        <v>444</v>
      </c>
      <c r="I29" t="s">
        <v>420</v>
      </c>
      <c r="J29">
        <v>4</v>
      </c>
      <c r="K29">
        <v>4</v>
      </c>
      <c r="L29" t="s">
        <v>1168</v>
      </c>
      <c r="M29" s="15">
        <v>46244.369768518518</v>
      </c>
      <c r="N29" s="15">
        <v>46251.369444444441</v>
      </c>
      <c r="O29" s="15">
        <v>46244.668749999997</v>
      </c>
      <c r="P29" s="15">
        <v>46246.443055555559</v>
      </c>
      <c r="Q29" s="15"/>
      <c r="S29" t="s">
        <v>364</v>
      </c>
      <c r="T29" t="s">
        <v>423</v>
      </c>
      <c r="V29" t="s">
        <v>364</v>
      </c>
      <c r="W29">
        <v>50</v>
      </c>
      <c r="X29" t="s">
        <v>382</v>
      </c>
      <c r="Y29" t="s">
        <v>242</v>
      </c>
      <c r="Z29" t="s">
        <v>522</v>
      </c>
      <c r="AB29" t="s">
        <v>355</v>
      </c>
      <c r="AC29" t="s">
        <v>355</v>
      </c>
      <c r="AD29" t="s">
        <v>382</v>
      </c>
      <c r="AE29" t="s">
        <v>242</v>
      </c>
      <c r="AF29" t="s">
        <v>1593</v>
      </c>
      <c r="AG29" t="s">
        <v>252</v>
      </c>
      <c r="AH29">
        <v>1</v>
      </c>
      <c r="AI29" t="s">
        <v>253</v>
      </c>
      <c r="AJ29" t="s">
        <v>251</v>
      </c>
      <c r="AK29" t="s">
        <v>581</v>
      </c>
      <c r="AL29" t="s">
        <v>159</v>
      </c>
      <c r="AM29" t="s">
        <v>603</v>
      </c>
      <c r="AN29">
        <v>2</v>
      </c>
      <c r="AO29" s="17">
        <v>46244</v>
      </c>
      <c r="AP29" s="37">
        <v>0.66874999999999996</v>
      </c>
      <c r="AQ29" s="17">
        <v>46246</v>
      </c>
      <c r="AR29" s="37">
        <v>0.44305555555555554</v>
      </c>
      <c r="AS29" t="s">
        <v>204</v>
      </c>
      <c r="AT29" t="s">
        <v>631</v>
      </c>
      <c r="AU29" t="s">
        <v>628</v>
      </c>
      <c r="AV29" t="s">
        <v>642</v>
      </c>
      <c r="AX29">
        <v>1</v>
      </c>
      <c r="AY29" t="s">
        <v>89</v>
      </c>
      <c r="AZ29" t="s">
        <v>67</v>
      </c>
      <c r="BA29" t="s">
        <v>220</v>
      </c>
      <c r="BB29" t="s">
        <v>673</v>
      </c>
      <c r="BC29">
        <v>16.3</v>
      </c>
      <c r="BD29">
        <v>0</v>
      </c>
      <c r="BE29">
        <v>1</v>
      </c>
      <c r="BJ29"/>
      <c r="BK29"/>
    </row>
    <row r="30" spans="1:63" x14ac:dyDescent="0.3">
      <c r="A30" s="17">
        <v>46235</v>
      </c>
      <c r="B30" t="s">
        <v>144</v>
      </c>
      <c r="C30" t="s">
        <v>352</v>
      </c>
      <c r="D30" t="s">
        <v>48</v>
      </c>
      <c r="E30" t="s">
        <v>68</v>
      </c>
      <c r="F30" t="s">
        <v>314</v>
      </c>
      <c r="G30" t="s">
        <v>1323</v>
      </c>
      <c r="H30" t="s">
        <v>444</v>
      </c>
      <c r="I30" t="s">
        <v>420</v>
      </c>
      <c r="J30">
        <v>1</v>
      </c>
      <c r="K30">
        <v>1</v>
      </c>
      <c r="L30" t="s">
        <v>1324</v>
      </c>
      <c r="M30" s="15">
        <v>46244.381539351853</v>
      </c>
      <c r="N30" s="15">
        <v>46251.381249999999</v>
      </c>
      <c r="O30" s="15">
        <v>46244.708368055559</v>
      </c>
      <c r="P30" s="15">
        <v>46246.443055555559</v>
      </c>
      <c r="Q30" s="15"/>
      <c r="S30" t="s">
        <v>364</v>
      </c>
      <c r="V30" t="s">
        <v>364</v>
      </c>
      <c r="W30">
        <v>50</v>
      </c>
      <c r="X30" t="s">
        <v>382</v>
      </c>
      <c r="Y30" t="s">
        <v>242</v>
      </c>
      <c r="Z30" t="s">
        <v>522</v>
      </c>
      <c r="AB30" t="s">
        <v>355</v>
      </c>
      <c r="AC30" t="s">
        <v>355</v>
      </c>
      <c r="AD30" t="s">
        <v>382</v>
      </c>
      <c r="AE30" t="s">
        <v>242</v>
      </c>
      <c r="AF30" t="s">
        <v>1814</v>
      </c>
      <c r="AG30" t="s">
        <v>252</v>
      </c>
      <c r="AH30">
        <v>1</v>
      </c>
      <c r="AI30" t="s">
        <v>253</v>
      </c>
      <c r="AJ30" t="s">
        <v>251</v>
      </c>
      <c r="AK30" t="s">
        <v>581</v>
      </c>
      <c r="AL30" t="s">
        <v>159</v>
      </c>
      <c r="AM30" t="s">
        <v>599</v>
      </c>
      <c r="AN30">
        <v>1</v>
      </c>
      <c r="AO30" s="17">
        <v>46244</v>
      </c>
      <c r="AP30" s="37">
        <v>0.7083680555555556</v>
      </c>
      <c r="AQ30" s="17">
        <v>46246</v>
      </c>
      <c r="AR30" s="37">
        <v>0.44305555555555554</v>
      </c>
      <c r="AS30" t="s">
        <v>204</v>
      </c>
      <c r="AT30" t="s">
        <v>630</v>
      </c>
      <c r="AU30" t="s">
        <v>628</v>
      </c>
      <c r="AV30" t="s">
        <v>636</v>
      </c>
      <c r="AX30">
        <v>1</v>
      </c>
      <c r="AY30" t="s">
        <v>89</v>
      </c>
      <c r="AZ30" t="s">
        <v>90</v>
      </c>
      <c r="BA30" t="s">
        <v>220</v>
      </c>
      <c r="BB30" t="s">
        <v>673</v>
      </c>
      <c r="BC30">
        <v>16.3</v>
      </c>
      <c r="BJ30"/>
      <c r="BK30"/>
    </row>
    <row r="31" spans="1:63" x14ac:dyDescent="0.3">
      <c r="A31" s="17">
        <v>46235</v>
      </c>
      <c r="B31" t="s">
        <v>144</v>
      </c>
      <c r="C31" t="s">
        <v>352</v>
      </c>
      <c r="D31" t="s">
        <v>43</v>
      </c>
      <c r="E31" t="s">
        <v>105</v>
      </c>
      <c r="F31" t="s">
        <v>314</v>
      </c>
      <c r="G31" t="s">
        <v>1179</v>
      </c>
      <c r="H31" t="s">
        <v>444</v>
      </c>
      <c r="I31" t="s">
        <v>420</v>
      </c>
      <c r="J31">
        <v>2</v>
      </c>
      <c r="K31">
        <v>2</v>
      </c>
      <c r="L31" t="s">
        <v>1180</v>
      </c>
      <c r="M31" s="15">
        <v>46227.579050925924</v>
      </c>
      <c r="N31" s="15">
        <v>46234.578472222223</v>
      </c>
      <c r="O31" s="15">
        <v>46227.624965277777</v>
      </c>
      <c r="P31" s="15">
        <v>46231.416666666664</v>
      </c>
      <c r="Q31" s="15"/>
      <c r="S31" t="s">
        <v>364</v>
      </c>
      <c r="V31" t="s">
        <v>364</v>
      </c>
      <c r="W31">
        <v>50</v>
      </c>
      <c r="X31" t="s">
        <v>382</v>
      </c>
      <c r="Y31" t="s">
        <v>242</v>
      </c>
      <c r="Z31" t="s">
        <v>522</v>
      </c>
      <c r="AB31" t="s">
        <v>355</v>
      </c>
      <c r="AC31" t="s">
        <v>355</v>
      </c>
      <c r="AD31" t="s">
        <v>382</v>
      </c>
      <c r="AE31" t="s">
        <v>242</v>
      </c>
      <c r="AF31" t="s">
        <v>1605</v>
      </c>
      <c r="AG31" t="s">
        <v>252</v>
      </c>
      <c r="AH31">
        <v>1</v>
      </c>
      <c r="AI31" t="s">
        <v>253</v>
      </c>
      <c r="AJ31" t="s">
        <v>251</v>
      </c>
      <c r="AK31" t="s">
        <v>581</v>
      </c>
      <c r="AL31" t="s">
        <v>159</v>
      </c>
      <c r="AM31" t="s">
        <v>603</v>
      </c>
      <c r="AN31">
        <v>2</v>
      </c>
      <c r="AO31" s="17">
        <v>46227</v>
      </c>
      <c r="AP31" s="37">
        <v>0.62496527777777777</v>
      </c>
      <c r="AQ31" s="17">
        <v>46231</v>
      </c>
      <c r="AR31" s="37">
        <v>0.41666666666666669</v>
      </c>
      <c r="AS31" t="s">
        <v>204</v>
      </c>
      <c r="AT31" t="s">
        <v>631</v>
      </c>
      <c r="AU31" t="s">
        <v>628</v>
      </c>
      <c r="AV31" t="s">
        <v>642</v>
      </c>
      <c r="AX31">
        <v>1</v>
      </c>
      <c r="AY31" t="s">
        <v>89</v>
      </c>
      <c r="AZ31" t="s">
        <v>67</v>
      </c>
      <c r="BA31" t="s">
        <v>220</v>
      </c>
      <c r="BB31" t="s">
        <v>673</v>
      </c>
      <c r="BC31">
        <v>16.3</v>
      </c>
      <c r="BD31">
        <v>0</v>
      </c>
      <c r="BE31">
        <v>1</v>
      </c>
      <c r="BJ31"/>
      <c r="BK31"/>
    </row>
    <row r="32" spans="1:63" x14ac:dyDescent="0.3">
      <c r="A32" s="17">
        <v>46237</v>
      </c>
      <c r="B32" t="s">
        <v>144</v>
      </c>
      <c r="C32" t="s">
        <v>352</v>
      </c>
      <c r="D32" t="s">
        <v>47</v>
      </c>
      <c r="E32" t="s">
        <v>68</v>
      </c>
      <c r="F32" t="s">
        <v>314</v>
      </c>
      <c r="G32" t="s">
        <v>1104</v>
      </c>
      <c r="H32" t="s">
        <v>444</v>
      </c>
      <c r="I32" t="s">
        <v>419</v>
      </c>
      <c r="J32">
        <v>1</v>
      </c>
      <c r="K32">
        <v>2</v>
      </c>
      <c r="L32" t="s">
        <v>1105</v>
      </c>
      <c r="M32" s="15">
        <v>46240.53496527778</v>
      </c>
      <c r="N32" s="15">
        <v>46247.5</v>
      </c>
      <c r="O32" s="15">
        <v>46240.617361111108</v>
      </c>
      <c r="P32" s="15">
        <v>46241.430555555555</v>
      </c>
      <c r="Q32" s="15"/>
      <c r="S32" t="s">
        <v>364</v>
      </c>
      <c r="V32" t="s">
        <v>364</v>
      </c>
      <c r="W32">
        <v>50</v>
      </c>
      <c r="X32" t="s">
        <v>382</v>
      </c>
      <c r="Y32" t="s">
        <v>242</v>
      </c>
      <c r="Z32" t="s">
        <v>522</v>
      </c>
      <c r="AB32" t="s">
        <v>355</v>
      </c>
      <c r="AC32" t="s">
        <v>355</v>
      </c>
      <c r="AD32" t="s">
        <v>382</v>
      </c>
      <c r="AE32" t="s">
        <v>242</v>
      </c>
      <c r="AF32" t="s">
        <v>1518</v>
      </c>
      <c r="AG32" t="s">
        <v>252</v>
      </c>
      <c r="AH32">
        <v>1</v>
      </c>
      <c r="AI32" t="s">
        <v>253</v>
      </c>
      <c r="AJ32" t="s">
        <v>251</v>
      </c>
      <c r="AK32" t="s">
        <v>581</v>
      </c>
      <c r="AL32" t="s">
        <v>159</v>
      </c>
      <c r="AM32" t="s">
        <v>598</v>
      </c>
      <c r="AN32">
        <v>0.5</v>
      </c>
      <c r="AO32" s="17">
        <v>46240</v>
      </c>
      <c r="AP32" s="37">
        <v>0.61736111111111114</v>
      </c>
      <c r="AQ32" s="17">
        <v>46241</v>
      </c>
      <c r="AR32" s="37">
        <v>0.43055555555555558</v>
      </c>
      <c r="AS32" t="s">
        <v>149</v>
      </c>
      <c r="AT32" t="s">
        <v>631</v>
      </c>
      <c r="AU32" t="s">
        <v>628</v>
      </c>
      <c r="AV32" t="s">
        <v>640</v>
      </c>
      <c r="AX32">
        <v>1</v>
      </c>
      <c r="AY32" t="s">
        <v>93</v>
      </c>
      <c r="AZ32" t="s">
        <v>90</v>
      </c>
      <c r="BA32" t="s">
        <v>221</v>
      </c>
      <c r="BB32" t="s">
        <v>673</v>
      </c>
      <c r="BC32">
        <v>16.3</v>
      </c>
      <c r="BD32">
        <v>0</v>
      </c>
      <c r="BE32">
        <v>1</v>
      </c>
      <c r="BJ32"/>
      <c r="BK32"/>
    </row>
    <row r="33" spans="1:63" x14ac:dyDescent="0.3">
      <c r="A33" s="17">
        <v>46235</v>
      </c>
      <c r="B33" t="s">
        <v>144</v>
      </c>
      <c r="C33" t="s">
        <v>352</v>
      </c>
      <c r="D33" t="s">
        <v>45</v>
      </c>
      <c r="E33" t="s">
        <v>68</v>
      </c>
      <c r="F33" t="s">
        <v>314</v>
      </c>
      <c r="G33" t="s">
        <v>1096</v>
      </c>
      <c r="H33" t="s">
        <v>431</v>
      </c>
      <c r="I33" t="s">
        <v>432</v>
      </c>
      <c r="J33">
        <v>3</v>
      </c>
      <c r="K33">
        <v>3</v>
      </c>
      <c r="L33" t="s">
        <v>1097</v>
      </c>
      <c r="M33" s="15">
        <v>46238.415856481479</v>
      </c>
      <c r="N33" s="15">
        <v>46245.415277777778</v>
      </c>
      <c r="O33" s="15">
        <v>46238.662499999999</v>
      </c>
      <c r="P33" s="15">
        <v>46240.430555555555</v>
      </c>
      <c r="Q33" s="15"/>
      <c r="S33" t="s">
        <v>364</v>
      </c>
      <c r="U33" t="s">
        <v>1510</v>
      </c>
      <c r="V33" t="s">
        <v>364</v>
      </c>
      <c r="W33">
        <v>50</v>
      </c>
      <c r="X33" t="s">
        <v>382</v>
      </c>
      <c r="Y33" t="s">
        <v>242</v>
      </c>
      <c r="Z33" t="s">
        <v>522</v>
      </c>
      <c r="AB33" t="s">
        <v>355</v>
      </c>
      <c r="AC33" t="s">
        <v>355</v>
      </c>
      <c r="AD33" t="s">
        <v>382</v>
      </c>
      <c r="AE33" t="s">
        <v>242</v>
      </c>
      <c r="AF33" t="s">
        <v>1511</v>
      </c>
      <c r="AG33" t="s">
        <v>252</v>
      </c>
      <c r="AH33">
        <v>1</v>
      </c>
      <c r="AI33" t="s">
        <v>253</v>
      </c>
      <c r="AJ33" t="s">
        <v>251</v>
      </c>
      <c r="AK33" t="s">
        <v>581</v>
      </c>
      <c r="AL33" t="s">
        <v>159</v>
      </c>
      <c r="AM33" t="s">
        <v>596</v>
      </c>
      <c r="AN33">
        <v>1</v>
      </c>
      <c r="AO33" s="17">
        <v>46238</v>
      </c>
      <c r="AP33" s="37">
        <v>0.66249999999999998</v>
      </c>
      <c r="AQ33" s="17">
        <v>46240</v>
      </c>
      <c r="AR33" s="37">
        <v>0.43055555555555558</v>
      </c>
      <c r="AS33" t="s">
        <v>204</v>
      </c>
      <c r="AT33" t="s">
        <v>630</v>
      </c>
      <c r="AU33" t="s">
        <v>628</v>
      </c>
      <c r="AV33" t="s">
        <v>634</v>
      </c>
      <c r="AX33">
        <v>1</v>
      </c>
      <c r="AY33" t="s">
        <v>89</v>
      </c>
      <c r="AZ33" t="s">
        <v>67</v>
      </c>
      <c r="BA33" t="s">
        <v>220</v>
      </c>
      <c r="BB33" t="s">
        <v>673</v>
      </c>
      <c r="BC33">
        <v>16.3</v>
      </c>
      <c r="BD33">
        <v>0</v>
      </c>
      <c r="BE33">
        <v>1</v>
      </c>
      <c r="BJ33"/>
      <c r="BK33"/>
    </row>
    <row r="34" spans="1:63" x14ac:dyDescent="0.3">
      <c r="A34" s="17">
        <v>46235</v>
      </c>
      <c r="B34" t="s">
        <v>144</v>
      </c>
      <c r="C34" t="s">
        <v>352</v>
      </c>
      <c r="D34" t="s">
        <v>45</v>
      </c>
      <c r="E34" t="s">
        <v>68</v>
      </c>
      <c r="F34" t="s">
        <v>314</v>
      </c>
      <c r="G34" t="s">
        <v>1098</v>
      </c>
      <c r="H34" t="s">
        <v>431</v>
      </c>
      <c r="I34" t="s">
        <v>432</v>
      </c>
      <c r="J34">
        <v>10</v>
      </c>
      <c r="K34">
        <v>10</v>
      </c>
      <c r="L34" t="s">
        <v>1099</v>
      </c>
      <c r="M34" s="15">
        <v>46238.416307870371</v>
      </c>
      <c r="N34" s="15">
        <v>46245.415972222225</v>
      </c>
      <c r="O34" s="15">
        <v>46238.654166666667</v>
      </c>
      <c r="P34" s="15">
        <v>46240.430555555555</v>
      </c>
      <c r="Q34" s="15"/>
      <c r="S34" t="s">
        <v>364</v>
      </c>
      <c r="U34" t="s">
        <v>1512</v>
      </c>
      <c r="V34" t="s">
        <v>364</v>
      </c>
      <c r="W34">
        <v>50</v>
      </c>
      <c r="X34" t="s">
        <v>382</v>
      </c>
      <c r="Y34" t="s">
        <v>242</v>
      </c>
      <c r="Z34" t="s">
        <v>522</v>
      </c>
      <c r="AB34" t="s">
        <v>355</v>
      </c>
      <c r="AC34" t="s">
        <v>355</v>
      </c>
      <c r="AD34" t="s">
        <v>382</v>
      </c>
      <c r="AE34" t="s">
        <v>242</v>
      </c>
      <c r="AF34" t="s">
        <v>1513</v>
      </c>
      <c r="AG34" t="s">
        <v>252</v>
      </c>
      <c r="AH34">
        <v>1</v>
      </c>
      <c r="AI34" t="s">
        <v>253</v>
      </c>
      <c r="AJ34" t="s">
        <v>251</v>
      </c>
      <c r="AK34" t="s">
        <v>581</v>
      </c>
      <c r="AL34" t="s">
        <v>159</v>
      </c>
      <c r="AM34" t="s">
        <v>596</v>
      </c>
      <c r="AN34">
        <v>1</v>
      </c>
      <c r="AO34" s="17">
        <v>46238</v>
      </c>
      <c r="AP34" s="37">
        <v>0.65416666666666667</v>
      </c>
      <c r="AQ34" s="17">
        <v>46240</v>
      </c>
      <c r="AR34" s="37">
        <v>0.43055555555555558</v>
      </c>
      <c r="AS34" t="s">
        <v>204</v>
      </c>
      <c r="AT34" t="s">
        <v>630</v>
      </c>
      <c r="AU34" t="s">
        <v>628</v>
      </c>
      <c r="AV34" t="s">
        <v>634</v>
      </c>
      <c r="AX34">
        <v>1</v>
      </c>
      <c r="AY34" t="s">
        <v>89</v>
      </c>
      <c r="AZ34" t="s">
        <v>67</v>
      </c>
      <c r="BA34" t="s">
        <v>220</v>
      </c>
      <c r="BB34" t="s">
        <v>673</v>
      </c>
      <c r="BC34">
        <v>16.3</v>
      </c>
      <c r="BJ34"/>
      <c r="BK34"/>
    </row>
    <row r="35" spans="1:63" x14ac:dyDescent="0.3">
      <c r="A35" s="17">
        <v>46235</v>
      </c>
      <c r="B35" t="s">
        <v>144</v>
      </c>
      <c r="C35" t="s">
        <v>352</v>
      </c>
      <c r="D35" t="s">
        <v>45</v>
      </c>
      <c r="E35" t="s">
        <v>68</v>
      </c>
      <c r="F35" t="s">
        <v>314</v>
      </c>
      <c r="G35" t="s">
        <v>1100</v>
      </c>
      <c r="H35" t="s">
        <v>431</v>
      </c>
      <c r="I35" t="s">
        <v>432</v>
      </c>
      <c r="J35">
        <v>9</v>
      </c>
      <c r="K35">
        <v>9</v>
      </c>
      <c r="L35" t="s">
        <v>1101</v>
      </c>
      <c r="M35" s="15">
        <v>46238.415497685186</v>
      </c>
      <c r="N35" s="15">
        <v>46245.415277777778</v>
      </c>
      <c r="O35" s="15">
        <v>46238.628472222219</v>
      </c>
      <c r="P35" s="15">
        <v>46240.430555555555</v>
      </c>
      <c r="Q35" s="15"/>
      <c r="S35" t="s">
        <v>364</v>
      </c>
      <c r="U35" t="s">
        <v>1514</v>
      </c>
      <c r="V35" t="s">
        <v>364</v>
      </c>
      <c r="W35">
        <v>50</v>
      </c>
      <c r="X35" t="s">
        <v>382</v>
      </c>
      <c r="Y35" t="s">
        <v>242</v>
      </c>
      <c r="Z35" t="s">
        <v>522</v>
      </c>
      <c r="AB35" t="s">
        <v>355</v>
      </c>
      <c r="AC35" t="s">
        <v>355</v>
      </c>
      <c r="AD35" t="s">
        <v>382</v>
      </c>
      <c r="AE35" t="s">
        <v>242</v>
      </c>
      <c r="AF35" t="s">
        <v>1515</v>
      </c>
      <c r="AG35" t="s">
        <v>252</v>
      </c>
      <c r="AH35">
        <v>1</v>
      </c>
      <c r="AI35" t="s">
        <v>253</v>
      </c>
      <c r="AJ35" t="s">
        <v>251</v>
      </c>
      <c r="AK35" t="s">
        <v>581</v>
      </c>
      <c r="AL35" t="s">
        <v>159</v>
      </c>
      <c r="AM35" t="s">
        <v>596</v>
      </c>
      <c r="AN35">
        <v>1</v>
      </c>
      <c r="AO35" s="17">
        <v>46238</v>
      </c>
      <c r="AP35" s="37">
        <v>0.62847222222222221</v>
      </c>
      <c r="AQ35" s="17">
        <v>46240</v>
      </c>
      <c r="AR35" s="37">
        <v>0.43055555555555558</v>
      </c>
      <c r="AS35" t="s">
        <v>204</v>
      </c>
      <c r="AT35" t="s">
        <v>630</v>
      </c>
      <c r="AU35" t="s">
        <v>628</v>
      </c>
      <c r="AV35" t="s">
        <v>634</v>
      </c>
      <c r="AX35">
        <v>1</v>
      </c>
      <c r="AY35" t="s">
        <v>89</v>
      </c>
      <c r="AZ35" t="s">
        <v>67</v>
      </c>
      <c r="BA35" t="s">
        <v>220</v>
      </c>
      <c r="BB35" t="s">
        <v>673</v>
      </c>
      <c r="BC35">
        <v>16.3</v>
      </c>
      <c r="BJ35"/>
      <c r="BK35"/>
    </row>
    <row r="36" spans="1:63" x14ac:dyDescent="0.3">
      <c r="A36" s="17">
        <v>46235</v>
      </c>
      <c r="B36" t="s">
        <v>144</v>
      </c>
      <c r="C36" t="s">
        <v>352</v>
      </c>
      <c r="D36" t="s">
        <v>45</v>
      </c>
      <c r="E36" t="s">
        <v>68</v>
      </c>
      <c r="F36" t="s">
        <v>314</v>
      </c>
      <c r="G36" t="s">
        <v>1102</v>
      </c>
      <c r="H36" t="s">
        <v>444</v>
      </c>
      <c r="I36" t="s">
        <v>420</v>
      </c>
      <c r="J36">
        <v>1</v>
      </c>
      <c r="K36">
        <v>1</v>
      </c>
      <c r="L36" t="s">
        <v>1103</v>
      </c>
      <c r="M36" s="15">
        <v>46237.469942129632</v>
      </c>
      <c r="N36" s="15">
        <v>46244.469444444447</v>
      </c>
      <c r="O36" s="15">
        <v>46240.430555555555</v>
      </c>
      <c r="P36" s="15">
        <v>46240.388888888891</v>
      </c>
      <c r="Q36" s="15"/>
      <c r="S36" t="s">
        <v>364</v>
      </c>
      <c r="U36" t="s">
        <v>1516</v>
      </c>
      <c r="V36" t="s">
        <v>364</v>
      </c>
      <c r="W36">
        <v>50</v>
      </c>
      <c r="X36" t="s">
        <v>382</v>
      </c>
      <c r="Y36" t="s">
        <v>242</v>
      </c>
      <c r="Z36" t="s">
        <v>522</v>
      </c>
      <c r="AB36" t="s">
        <v>355</v>
      </c>
      <c r="AC36" t="s">
        <v>355</v>
      </c>
      <c r="AD36" t="s">
        <v>382</v>
      </c>
      <c r="AE36" t="s">
        <v>242</v>
      </c>
      <c r="AF36" t="s">
        <v>1517</v>
      </c>
      <c r="AG36" t="s">
        <v>252</v>
      </c>
      <c r="AH36">
        <v>1</v>
      </c>
      <c r="AI36" t="s">
        <v>253</v>
      </c>
      <c r="AJ36" t="s">
        <v>251</v>
      </c>
      <c r="AK36" t="s">
        <v>581</v>
      </c>
      <c r="AL36" t="s">
        <v>159</v>
      </c>
      <c r="AM36" t="s">
        <v>596</v>
      </c>
      <c r="AN36">
        <v>1</v>
      </c>
      <c r="AO36" s="17">
        <v>46240</v>
      </c>
      <c r="AP36" s="37">
        <v>0.43055555555555558</v>
      </c>
      <c r="AQ36" s="17">
        <v>46240</v>
      </c>
      <c r="AR36" s="37">
        <v>0.3888888888888889</v>
      </c>
      <c r="AS36" t="s">
        <v>204</v>
      </c>
      <c r="AT36" t="s">
        <v>631</v>
      </c>
      <c r="AU36" t="s">
        <v>628</v>
      </c>
      <c r="AV36" t="s">
        <v>634</v>
      </c>
      <c r="AX36">
        <v>1</v>
      </c>
      <c r="AY36" t="s">
        <v>89</v>
      </c>
      <c r="AZ36" t="s">
        <v>67</v>
      </c>
      <c r="BA36" t="s">
        <v>220</v>
      </c>
      <c r="BB36" t="s">
        <v>673</v>
      </c>
      <c r="BC36">
        <v>16.3</v>
      </c>
      <c r="BD36">
        <v>0</v>
      </c>
      <c r="BJ36"/>
      <c r="BK36"/>
    </row>
    <row r="37" spans="1:63" x14ac:dyDescent="0.3">
      <c r="A37" s="17">
        <v>46230</v>
      </c>
      <c r="B37" t="s">
        <v>144</v>
      </c>
      <c r="C37" t="s">
        <v>352</v>
      </c>
      <c r="D37" t="s">
        <v>48</v>
      </c>
      <c r="E37" t="s">
        <v>68</v>
      </c>
      <c r="F37" t="s">
        <v>314</v>
      </c>
      <c r="G37" t="s">
        <v>1144</v>
      </c>
      <c r="H37" t="s">
        <v>444</v>
      </c>
      <c r="I37" t="s">
        <v>420</v>
      </c>
      <c r="J37">
        <v>1</v>
      </c>
      <c r="K37">
        <v>1</v>
      </c>
      <c r="L37" t="s">
        <v>1145</v>
      </c>
      <c r="M37" s="15">
        <v>46233.385277777779</v>
      </c>
      <c r="N37" s="15">
        <v>46240.384722222225</v>
      </c>
      <c r="O37" s="15">
        <v>46239.651388888888</v>
      </c>
      <c r="P37" s="15">
        <v>46240.420138888891</v>
      </c>
      <c r="Q37" s="15"/>
      <c r="S37" t="s">
        <v>364</v>
      </c>
      <c r="T37" t="s">
        <v>1555</v>
      </c>
      <c r="V37" t="s">
        <v>364</v>
      </c>
      <c r="W37">
        <v>50</v>
      </c>
      <c r="X37" t="s">
        <v>382</v>
      </c>
      <c r="Y37" t="s">
        <v>242</v>
      </c>
      <c r="Z37" t="s">
        <v>522</v>
      </c>
      <c r="AB37" t="s">
        <v>355</v>
      </c>
      <c r="AC37" t="s">
        <v>355</v>
      </c>
      <c r="AD37" t="s">
        <v>382</v>
      </c>
      <c r="AE37" t="s">
        <v>242</v>
      </c>
      <c r="AF37" t="s">
        <v>1556</v>
      </c>
      <c r="AG37" t="s">
        <v>252</v>
      </c>
      <c r="AH37">
        <v>1</v>
      </c>
      <c r="AI37" t="s">
        <v>253</v>
      </c>
      <c r="AJ37" t="s">
        <v>251</v>
      </c>
      <c r="AK37" t="s">
        <v>581</v>
      </c>
      <c r="AL37" t="s">
        <v>159</v>
      </c>
      <c r="AM37" t="s">
        <v>599</v>
      </c>
      <c r="AN37">
        <v>1</v>
      </c>
      <c r="AO37" s="17">
        <v>46239</v>
      </c>
      <c r="AP37" s="37">
        <v>0.65138888888888891</v>
      </c>
      <c r="AQ37" s="17">
        <v>46240</v>
      </c>
      <c r="AR37" s="37">
        <v>0.4201388888888889</v>
      </c>
      <c r="AS37" t="s">
        <v>204</v>
      </c>
      <c r="AT37" t="s">
        <v>631</v>
      </c>
      <c r="AU37" t="s">
        <v>628</v>
      </c>
      <c r="AV37" t="s">
        <v>636</v>
      </c>
      <c r="AX37">
        <v>1</v>
      </c>
      <c r="AY37" t="s">
        <v>89</v>
      </c>
      <c r="AZ37" t="s">
        <v>90</v>
      </c>
      <c r="BA37" t="s">
        <v>220</v>
      </c>
      <c r="BB37" t="s">
        <v>673</v>
      </c>
      <c r="BC37">
        <v>16.3</v>
      </c>
      <c r="BD37">
        <v>0</v>
      </c>
      <c r="BJ37"/>
      <c r="BK37"/>
    </row>
    <row r="38" spans="1:63" x14ac:dyDescent="0.3">
      <c r="A38" s="17">
        <v>46230</v>
      </c>
      <c r="B38" t="s">
        <v>144</v>
      </c>
      <c r="C38" t="s">
        <v>352</v>
      </c>
      <c r="D38" t="s">
        <v>45</v>
      </c>
      <c r="E38" t="s">
        <v>68</v>
      </c>
      <c r="F38" t="s">
        <v>314</v>
      </c>
      <c r="G38" t="s">
        <v>1203</v>
      </c>
      <c r="H38" t="s">
        <v>414</v>
      </c>
      <c r="I38" t="s">
        <v>415</v>
      </c>
      <c r="J38">
        <v>3</v>
      </c>
      <c r="K38">
        <v>3</v>
      </c>
      <c r="L38" t="s">
        <v>1204</v>
      </c>
      <c r="M38" s="15">
        <v>46225.311331018522</v>
      </c>
      <c r="N38" s="15">
        <v>46232.333333333336</v>
      </c>
      <c r="O38" s="15">
        <v>46225.67083333333</v>
      </c>
      <c r="P38" s="15">
        <v>46227.42291666667</v>
      </c>
      <c r="Q38" s="15"/>
      <c r="S38" t="s">
        <v>364</v>
      </c>
      <c r="T38" t="s">
        <v>423</v>
      </c>
      <c r="U38" t="s">
        <v>1654</v>
      </c>
      <c r="V38" t="s">
        <v>364</v>
      </c>
      <c r="W38">
        <v>50</v>
      </c>
      <c r="X38" t="s">
        <v>382</v>
      </c>
      <c r="Y38" t="s">
        <v>242</v>
      </c>
      <c r="Z38" t="s">
        <v>522</v>
      </c>
      <c r="AB38" t="s">
        <v>355</v>
      </c>
      <c r="AC38" t="s">
        <v>355</v>
      </c>
      <c r="AD38" t="s">
        <v>382</v>
      </c>
      <c r="AE38" t="s">
        <v>242</v>
      </c>
      <c r="AF38" t="s">
        <v>1655</v>
      </c>
      <c r="AG38" t="s">
        <v>252</v>
      </c>
      <c r="AH38">
        <v>1</v>
      </c>
      <c r="AI38" t="s">
        <v>253</v>
      </c>
      <c r="AJ38" t="s">
        <v>251</v>
      </c>
      <c r="AK38" t="s">
        <v>581</v>
      </c>
      <c r="AL38" t="s">
        <v>159</v>
      </c>
      <c r="AM38" t="s">
        <v>596</v>
      </c>
      <c r="AN38">
        <v>1</v>
      </c>
      <c r="AO38" s="17">
        <v>46225</v>
      </c>
      <c r="AP38" s="37">
        <v>0.67083333333333328</v>
      </c>
      <c r="AQ38" s="17">
        <v>46227</v>
      </c>
      <c r="AR38" s="37">
        <v>0.42291666666666666</v>
      </c>
      <c r="AS38" t="s">
        <v>204</v>
      </c>
      <c r="AT38" t="s">
        <v>630</v>
      </c>
      <c r="AU38" t="s">
        <v>628</v>
      </c>
      <c r="AV38" t="s">
        <v>634</v>
      </c>
      <c r="AX38">
        <v>1</v>
      </c>
      <c r="AY38" t="s">
        <v>89</v>
      </c>
      <c r="AZ38" t="s">
        <v>67</v>
      </c>
      <c r="BA38" t="s">
        <v>220</v>
      </c>
      <c r="BB38" t="s">
        <v>673</v>
      </c>
      <c r="BC38">
        <v>16.3</v>
      </c>
      <c r="BD38">
        <v>0</v>
      </c>
      <c r="BE38">
        <v>1</v>
      </c>
      <c r="BJ38"/>
      <c r="BK38"/>
    </row>
    <row r="39" spans="1:63" x14ac:dyDescent="0.3">
      <c r="A39" s="17">
        <v>46230</v>
      </c>
      <c r="B39" t="s">
        <v>144</v>
      </c>
      <c r="C39" t="s">
        <v>352</v>
      </c>
      <c r="D39" t="s">
        <v>45</v>
      </c>
      <c r="E39" t="s">
        <v>68</v>
      </c>
      <c r="F39" t="s">
        <v>314</v>
      </c>
      <c r="G39" t="s">
        <v>1205</v>
      </c>
      <c r="H39" t="s">
        <v>414</v>
      </c>
      <c r="I39" t="s">
        <v>415</v>
      </c>
      <c r="J39">
        <v>4</v>
      </c>
      <c r="K39">
        <v>4</v>
      </c>
      <c r="L39" t="s">
        <v>1204</v>
      </c>
      <c r="M39" s="15">
        <v>46225.310555555552</v>
      </c>
      <c r="N39" s="15">
        <v>46232.333333333336</v>
      </c>
      <c r="O39" s="15">
        <v>46225.67083333333</v>
      </c>
      <c r="P39" s="15">
        <v>46227.42291666667</v>
      </c>
      <c r="Q39" s="15"/>
      <c r="S39" t="s">
        <v>364</v>
      </c>
      <c r="T39" t="s">
        <v>423</v>
      </c>
      <c r="U39" t="s">
        <v>1656</v>
      </c>
      <c r="V39" t="s">
        <v>364</v>
      </c>
      <c r="W39">
        <v>50</v>
      </c>
      <c r="X39" t="s">
        <v>382</v>
      </c>
      <c r="Y39" t="s">
        <v>242</v>
      </c>
      <c r="Z39" t="s">
        <v>522</v>
      </c>
      <c r="AB39" t="s">
        <v>355</v>
      </c>
      <c r="AC39" t="s">
        <v>355</v>
      </c>
      <c r="AD39" t="s">
        <v>382</v>
      </c>
      <c r="AE39" t="s">
        <v>242</v>
      </c>
      <c r="AF39" t="s">
        <v>1657</v>
      </c>
      <c r="AG39" t="s">
        <v>252</v>
      </c>
      <c r="AH39">
        <v>1</v>
      </c>
      <c r="AI39" t="s">
        <v>253</v>
      </c>
      <c r="AJ39" t="s">
        <v>251</v>
      </c>
      <c r="AK39" t="s">
        <v>581</v>
      </c>
      <c r="AL39" t="s">
        <v>159</v>
      </c>
      <c r="AM39" t="s">
        <v>596</v>
      </c>
      <c r="AN39">
        <v>1</v>
      </c>
      <c r="AO39" s="17">
        <v>46225</v>
      </c>
      <c r="AP39" s="37">
        <v>0.67083333333333328</v>
      </c>
      <c r="AQ39" s="17">
        <v>46227</v>
      </c>
      <c r="AR39" s="37">
        <v>0.42291666666666666</v>
      </c>
      <c r="AS39" t="s">
        <v>204</v>
      </c>
      <c r="AT39" t="s">
        <v>630</v>
      </c>
      <c r="AU39" t="s">
        <v>628</v>
      </c>
      <c r="AV39" t="s">
        <v>634</v>
      </c>
      <c r="AX39">
        <v>1</v>
      </c>
      <c r="AY39" t="s">
        <v>89</v>
      </c>
      <c r="AZ39" t="s">
        <v>67</v>
      </c>
      <c r="BA39" t="s">
        <v>220</v>
      </c>
      <c r="BB39" t="s">
        <v>673</v>
      </c>
      <c r="BC39">
        <v>16.3</v>
      </c>
      <c r="BJ39"/>
      <c r="BK39"/>
    </row>
    <row r="40" spans="1:63" x14ac:dyDescent="0.3">
      <c r="A40" s="17">
        <v>46230</v>
      </c>
      <c r="B40" t="s">
        <v>144</v>
      </c>
      <c r="C40" t="s">
        <v>352</v>
      </c>
      <c r="D40" t="s">
        <v>48</v>
      </c>
      <c r="E40" t="s">
        <v>68</v>
      </c>
      <c r="F40" t="s">
        <v>314</v>
      </c>
      <c r="G40" t="s">
        <v>1235</v>
      </c>
      <c r="H40" t="s">
        <v>446</v>
      </c>
      <c r="I40" t="s">
        <v>420</v>
      </c>
      <c r="J40">
        <v>1</v>
      </c>
      <c r="K40">
        <v>1</v>
      </c>
      <c r="L40" t="s">
        <v>1236</v>
      </c>
      <c r="M40" s="15">
        <v>46225.384560185186</v>
      </c>
      <c r="N40" s="15">
        <v>46232.384027777778</v>
      </c>
      <c r="O40" s="15">
        <v>46225.698611111111</v>
      </c>
      <c r="P40" s="15">
        <v>46227.40347222222</v>
      </c>
      <c r="Q40" s="15"/>
      <c r="S40" t="s">
        <v>364</v>
      </c>
      <c r="T40" t="s">
        <v>423</v>
      </c>
      <c r="V40" t="s">
        <v>364</v>
      </c>
      <c r="W40">
        <v>50</v>
      </c>
      <c r="X40" t="s">
        <v>382</v>
      </c>
      <c r="Y40" t="s">
        <v>242</v>
      </c>
      <c r="Z40" t="s">
        <v>522</v>
      </c>
      <c r="AB40" t="s">
        <v>355</v>
      </c>
      <c r="AC40" t="s">
        <v>355</v>
      </c>
      <c r="AD40" t="s">
        <v>382</v>
      </c>
      <c r="AE40" t="s">
        <v>242</v>
      </c>
      <c r="AF40" t="s">
        <v>1697</v>
      </c>
      <c r="AG40" t="s">
        <v>252</v>
      </c>
      <c r="AH40">
        <v>1</v>
      </c>
      <c r="AI40" t="s">
        <v>253</v>
      </c>
      <c r="AJ40" t="s">
        <v>251</v>
      </c>
      <c r="AK40" t="s">
        <v>581</v>
      </c>
      <c r="AL40" t="s">
        <v>159</v>
      </c>
      <c r="AM40" t="s">
        <v>599</v>
      </c>
      <c r="AN40">
        <v>1</v>
      </c>
      <c r="AO40" s="17">
        <v>46225</v>
      </c>
      <c r="AP40" s="37">
        <v>0.69861111111111107</v>
      </c>
      <c r="AQ40" s="17">
        <v>46227</v>
      </c>
      <c r="AR40" s="37">
        <v>0.40347222222222223</v>
      </c>
      <c r="AS40" t="s">
        <v>204</v>
      </c>
      <c r="AT40" t="s">
        <v>630</v>
      </c>
      <c r="AU40" t="s">
        <v>628</v>
      </c>
      <c r="AV40" t="s">
        <v>636</v>
      </c>
      <c r="AX40">
        <v>1</v>
      </c>
      <c r="AY40" t="s">
        <v>89</v>
      </c>
      <c r="AZ40" t="s">
        <v>90</v>
      </c>
      <c r="BA40" t="s">
        <v>220</v>
      </c>
      <c r="BB40" t="s">
        <v>673</v>
      </c>
      <c r="BC40">
        <v>16.3</v>
      </c>
      <c r="BJ40"/>
      <c r="BK40"/>
    </row>
    <row r="41" spans="1:63" x14ac:dyDescent="0.3">
      <c r="A41" s="17">
        <v>46230</v>
      </c>
      <c r="B41" t="s">
        <v>144</v>
      </c>
      <c r="C41" t="s">
        <v>352</v>
      </c>
      <c r="D41" t="s">
        <v>48</v>
      </c>
      <c r="E41" t="s">
        <v>68</v>
      </c>
      <c r="F41" t="s">
        <v>314</v>
      </c>
      <c r="G41" t="s">
        <v>1212</v>
      </c>
      <c r="H41" t="s">
        <v>444</v>
      </c>
      <c r="I41" t="s">
        <v>420</v>
      </c>
      <c r="J41">
        <v>1</v>
      </c>
      <c r="K41">
        <v>1</v>
      </c>
      <c r="L41" t="s">
        <v>1213</v>
      </c>
      <c r="M41" s="15">
        <v>46225.554189814815</v>
      </c>
      <c r="N41" s="15">
        <v>46232.554166666669</v>
      </c>
      <c r="O41" s="15">
        <v>46225.708333333336</v>
      </c>
      <c r="P41" s="15">
        <v>46227.40347222222</v>
      </c>
      <c r="Q41" s="15"/>
      <c r="S41" t="s">
        <v>364</v>
      </c>
      <c r="T41" t="s">
        <v>423</v>
      </c>
      <c r="V41" t="s">
        <v>364</v>
      </c>
      <c r="W41">
        <v>50</v>
      </c>
      <c r="X41" t="s">
        <v>382</v>
      </c>
      <c r="Y41" t="s">
        <v>242</v>
      </c>
      <c r="Z41" t="s">
        <v>522</v>
      </c>
      <c r="AB41" t="s">
        <v>355</v>
      </c>
      <c r="AC41" t="s">
        <v>355</v>
      </c>
      <c r="AD41" t="s">
        <v>382</v>
      </c>
      <c r="AE41" t="s">
        <v>242</v>
      </c>
      <c r="AF41" t="s">
        <v>1674</v>
      </c>
      <c r="AG41" t="s">
        <v>252</v>
      </c>
      <c r="AH41">
        <v>1</v>
      </c>
      <c r="AI41" t="s">
        <v>253</v>
      </c>
      <c r="AJ41" t="s">
        <v>251</v>
      </c>
      <c r="AK41" t="s">
        <v>581</v>
      </c>
      <c r="AL41" t="s">
        <v>159</v>
      </c>
      <c r="AM41" t="s">
        <v>599</v>
      </c>
      <c r="AN41">
        <v>1</v>
      </c>
      <c r="AO41" s="17">
        <v>46225</v>
      </c>
      <c r="AP41" s="37">
        <v>0.70833333333333337</v>
      </c>
      <c r="AQ41" s="17">
        <v>46227</v>
      </c>
      <c r="AR41" s="37">
        <v>0.40347222222222223</v>
      </c>
      <c r="AS41" t="s">
        <v>204</v>
      </c>
      <c r="AT41" t="s">
        <v>630</v>
      </c>
      <c r="AU41" t="s">
        <v>628</v>
      </c>
      <c r="AV41" t="s">
        <v>636</v>
      </c>
      <c r="AX41">
        <v>1</v>
      </c>
      <c r="AY41" t="s">
        <v>89</v>
      </c>
      <c r="AZ41" t="s">
        <v>90</v>
      </c>
      <c r="BA41" t="s">
        <v>220</v>
      </c>
      <c r="BB41" t="s">
        <v>673</v>
      </c>
      <c r="BC41">
        <v>16.3</v>
      </c>
      <c r="BJ41"/>
      <c r="BK41"/>
    </row>
    <row r="42" spans="1:63" x14ac:dyDescent="0.3">
      <c r="A42" s="17">
        <v>46230</v>
      </c>
      <c r="B42" t="s">
        <v>144</v>
      </c>
      <c r="C42" t="s">
        <v>352</v>
      </c>
      <c r="D42" t="s">
        <v>43</v>
      </c>
      <c r="E42" t="s">
        <v>105</v>
      </c>
      <c r="F42" t="s">
        <v>314</v>
      </c>
      <c r="G42" t="s">
        <v>1233</v>
      </c>
      <c r="H42" t="s">
        <v>444</v>
      </c>
      <c r="I42" t="s">
        <v>420</v>
      </c>
      <c r="J42">
        <v>6</v>
      </c>
      <c r="K42">
        <v>6</v>
      </c>
      <c r="L42" t="s">
        <v>1234</v>
      </c>
      <c r="M42" s="15">
        <v>46226.328611111108</v>
      </c>
      <c r="N42" s="15">
        <v>46233.333333333336</v>
      </c>
      <c r="O42" s="15">
        <v>46226.431250000001</v>
      </c>
      <c r="P42" s="15">
        <v>46227.40347222222</v>
      </c>
      <c r="Q42" s="15"/>
      <c r="S42" t="s">
        <v>364</v>
      </c>
      <c r="T42" t="s">
        <v>423</v>
      </c>
      <c r="V42" t="s">
        <v>364</v>
      </c>
      <c r="W42">
        <v>50</v>
      </c>
      <c r="X42" t="s">
        <v>382</v>
      </c>
      <c r="Y42" t="s">
        <v>242</v>
      </c>
      <c r="Z42" t="s">
        <v>522</v>
      </c>
      <c r="AB42" t="s">
        <v>355</v>
      </c>
      <c r="AC42" t="s">
        <v>355</v>
      </c>
      <c r="AD42" t="s">
        <v>382</v>
      </c>
      <c r="AE42" t="s">
        <v>242</v>
      </c>
      <c r="AF42" t="s">
        <v>1696</v>
      </c>
      <c r="AG42" t="s">
        <v>252</v>
      </c>
      <c r="AH42">
        <v>1</v>
      </c>
      <c r="AI42" t="s">
        <v>253</v>
      </c>
      <c r="AJ42" t="s">
        <v>251</v>
      </c>
      <c r="AK42" t="s">
        <v>581</v>
      </c>
      <c r="AL42" t="s">
        <v>159</v>
      </c>
      <c r="AM42" t="s">
        <v>603</v>
      </c>
      <c r="AN42">
        <v>2</v>
      </c>
      <c r="AO42" s="17">
        <v>46226</v>
      </c>
      <c r="AP42" s="37">
        <v>0.43125000000000002</v>
      </c>
      <c r="AQ42" s="17">
        <v>46227</v>
      </c>
      <c r="AR42" s="37">
        <v>0.40347222222222223</v>
      </c>
      <c r="AS42" t="s">
        <v>204</v>
      </c>
      <c r="AT42" t="s">
        <v>631</v>
      </c>
      <c r="AU42" t="s">
        <v>628</v>
      </c>
      <c r="AV42" t="s">
        <v>642</v>
      </c>
      <c r="AX42">
        <v>1</v>
      </c>
      <c r="AY42" t="s">
        <v>89</v>
      </c>
      <c r="AZ42" t="s">
        <v>67</v>
      </c>
      <c r="BA42" t="s">
        <v>220</v>
      </c>
      <c r="BB42" t="s">
        <v>673</v>
      </c>
      <c r="BC42">
        <v>16.3</v>
      </c>
      <c r="BJ42"/>
      <c r="BK42"/>
    </row>
    <row r="43" spans="1:63" x14ac:dyDescent="0.3">
      <c r="A43" s="17">
        <v>46230</v>
      </c>
      <c r="B43" t="s">
        <v>144</v>
      </c>
      <c r="C43" t="s">
        <v>352</v>
      </c>
      <c r="D43" t="s">
        <v>48</v>
      </c>
      <c r="E43" t="s">
        <v>68</v>
      </c>
      <c r="F43" t="s">
        <v>314</v>
      </c>
      <c r="G43" t="s">
        <v>1137</v>
      </c>
      <c r="H43" t="s">
        <v>1549</v>
      </c>
      <c r="I43" t="s">
        <v>420</v>
      </c>
      <c r="J43">
        <v>1</v>
      </c>
      <c r="K43">
        <v>1</v>
      </c>
      <c r="L43" t="s">
        <v>1138</v>
      </c>
      <c r="M43" s="15">
        <v>46252.400995370372</v>
      </c>
      <c r="N43" s="15">
        <v>46259.400694444441</v>
      </c>
      <c r="O43" s="15">
        <v>46253.65</v>
      </c>
      <c r="P43" s="15">
        <v>46254.420138888891</v>
      </c>
      <c r="Q43" s="15"/>
      <c r="S43" t="s">
        <v>364</v>
      </c>
      <c r="T43" t="s">
        <v>423</v>
      </c>
      <c r="V43" t="s">
        <v>364</v>
      </c>
      <c r="W43">
        <v>50</v>
      </c>
      <c r="X43" t="s">
        <v>382</v>
      </c>
      <c r="Y43" t="s">
        <v>242</v>
      </c>
      <c r="Z43" t="s">
        <v>522</v>
      </c>
      <c r="AB43" t="s">
        <v>355</v>
      </c>
      <c r="AC43" t="s">
        <v>355</v>
      </c>
      <c r="AD43" t="s">
        <v>382</v>
      </c>
      <c r="AE43" t="s">
        <v>242</v>
      </c>
      <c r="AF43" t="s">
        <v>1550</v>
      </c>
      <c r="AG43" t="s">
        <v>252</v>
      </c>
      <c r="AH43">
        <v>1</v>
      </c>
      <c r="AI43" t="s">
        <v>253</v>
      </c>
      <c r="AJ43" t="s">
        <v>251</v>
      </c>
      <c r="AK43" t="s">
        <v>581</v>
      </c>
      <c r="AL43" t="s">
        <v>159</v>
      </c>
      <c r="AM43" t="s">
        <v>599</v>
      </c>
      <c r="AN43">
        <v>1</v>
      </c>
      <c r="AO43" s="17">
        <v>46253</v>
      </c>
      <c r="AP43" s="37">
        <v>0.65</v>
      </c>
      <c r="AQ43" s="17">
        <v>46254</v>
      </c>
      <c r="AR43" s="37">
        <v>0.4201388888888889</v>
      </c>
      <c r="AS43" t="s">
        <v>204</v>
      </c>
      <c r="AT43" t="s">
        <v>631</v>
      </c>
      <c r="AU43" t="s">
        <v>628</v>
      </c>
      <c r="AV43" t="s">
        <v>636</v>
      </c>
      <c r="AX43">
        <v>1</v>
      </c>
      <c r="AY43" t="s">
        <v>89</v>
      </c>
      <c r="AZ43" t="s">
        <v>90</v>
      </c>
      <c r="BA43" t="s">
        <v>220</v>
      </c>
      <c r="BB43" t="s">
        <v>673</v>
      </c>
      <c r="BC43">
        <v>16.3</v>
      </c>
      <c r="BD43">
        <v>0</v>
      </c>
      <c r="BE43">
        <v>1</v>
      </c>
      <c r="BJ43"/>
      <c r="BK43"/>
    </row>
    <row r="44" spans="1:63" x14ac:dyDescent="0.3">
      <c r="A44" s="17">
        <v>46230</v>
      </c>
      <c r="B44" t="s">
        <v>144</v>
      </c>
      <c r="C44" t="s">
        <v>352</v>
      </c>
      <c r="D44" t="s">
        <v>48</v>
      </c>
      <c r="E44" t="s">
        <v>68</v>
      </c>
      <c r="F44" t="s">
        <v>314</v>
      </c>
      <c r="G44" t="s">
        <v>1137</v>
      </c>
      <c r="H44" t="s">
        <v>1549</v>
      </c>
      <c r="I44" t="s">
        <v>420</v>
      </c>
      <c r="J44">
        <v>1</v>
      </c>
      <c r="K44">
        <v>1</v>
      </c>
      <c r="L44" t="s">
        <v>1139</v>
      </c>
      <c r="M44" s="15">
        <v>46252.400995370372</v>
      </c>
      <c r="N44" s="15">
        <v>46259.400694444441</v>
      </c>
      <c r="O44" s="15">
        <v>46253.374305555553</v>
      </c>
      <c r="P44" s="15">
        <v>46254.420138888891</v>
      </c>
      <c r="Q44" s="15"/>
      <c r="S44" t="s">
        <v>364</v>
      </c>
      <c r="T44" t="s">
        <v>423</v>
      </c>
      <c r="V44" t="s">
        <v>364</v>
      </c>
      <c r="W44">
        <v>50</v>
      </c>
      <c r="X44" t="s">
        <v>382</v>
      </c>
      <c r="Y44" t="s">
        <v>242</v>
      </c>
      <c r="Z44" t="s">
        <v>522</v>
      </c>
      <c r="AB44" t="s">
        <v>355</v>
      </c>
      <c r="AC44" t="s">
        <v>355</v>
      </c>
      <c r="AD44" t="s">
        <v>382</v>
      </c>
      <c r="AE44" t="s">
        <v>242</v>
      </c>
      <c r="AF44" t="s">
        <v>1551</v>
      </c>
      <c r="AG44" t="s">
        <v>252</v>
      </c>
      <c r="AH44">
        <v>1</v>
      </c>
      <c r="AI44" t="s">
        <v>253</v>
      </c>
      <c r="AJ44" t="s">
        <v>251</v>
      </c>
      <c r="AK44" t="s">
        <v>581</v>
      </c>
      <c r="AL44" t="s">
        <v>159</v>
      </c>
      <c r="AM44" t="s">
        <v>599</v>
      </c>
      <c r="AN44">
        <v>1</v>
      </c>
      <c r="AO44" s="17">
        <v>46253</v>
      </c>
      <c r="AP44" s="37">
        <v>0.37430555555555556</v>
      </c>
      <c r="AQ44" s="17">
        <v>46254</v>
      </c>
      <c r="AR44" s="37">
        <v>0.4201388888888889</v>
      </c>
      <c r="AS44" t="s">
        <v>204</v>
      </c>
      <c r="AT44" t="s">
        <v>630</v>
      </c>
      <c r="AU44" t="s">
        <v>628</v>
      </c>
      <c r="AV44" t="s">
        <v>636</v>
      </c>
      <c r="AX44">
        <v>1</v>
      </c>
      <c r="AY44" t="s">
        <v>89</v>
      </c>
      <c r="AZ44" t="s">
        <v>90</v>
      </c>
      <c r="BA44" t="s">
        <v>220</v>
      </c>
      <c r="BB44" t="s">
        <v>673</v>
      </c>
      <c r="BC44">
        <v>16.3</v>
      </c>
      <c r="BJ44"/>
      <c r="BK44"/>
    </row>
    <row r="45" spans="1:63" x14ac:dyDescent="0.3">
      <c r="A45" s="17">
        <v>46230</v>
      </c>
      <c r="B45" t="s">
        <v>144</v>
      </c>
      <c r="C45" t="s">
        <v>352</v>
      </c>
      <c r="D45" t="s">
        <v>48</v>
      </c>
      <c r="E45" t="s">
        <v>68</v>
      </c>
      <c r="F45" t="s">
        <v>314</v>
      </c>
      <c r="G45" t="s">
        <v>1140</v>
      </c>
      <c r="H45" t="s">
        <v>480</v>
      </c>
      <c r="I45" t="s">
        <v>420</v>
      </c>
      <c r="J45">
        <v>1</v>
      </c>
      <c r="K45">
        <v>1</v>
      </c>
      <c r="L45" t="s">
        <v>1141</v>
      </c>
      <c r="M45" s="15">
        <v>46251.60728009259</v>
      </c>
      <c r="N45" s="15">
        <v>46258.606944444444</v>
      </c>
      <c r="O45" s="15">
        <v>46252.679166666669</v>
      </c>
      <c r="P45" s="15">
        <v>46254.420138888891</v>
      </c>
      <c r="Q45" s="15"/>
      <c r="S45" t="s">
        <v>364</v>
      </c>
      <c r="T45" t="s">
        <v>1552</v>
      </c>
      <c r="V45" t="s">
        <v>364</v>
      </c>
      <c r="W45">
        <v>50</v>
      </c>
      <c r="X45" t="s">
        <v>382</v>
      </c>
      <c r="Y45" t="s">
        <v>242</v>
      </c>
      <c r="Z45" t="s">
        <v>522</v>
      </c>
      <c r="AB45" t="s">
        <v>355</v>
      </c>
      <c r="AC45" t="s">
        <v>355</v>
      </c>
      <c r="AD45" t="s">
        <v>382</v>
      </c>
      <c r="AE45" t="s">
        <v>242</v>
      </c>
      <c r="AF45" t="s">
        <v>1553</v>
      </c>
      <c r="AG45" t="s">
        <v>252</v>
      </c>
      <c r="AH45">
        <v>1</v>
      </c>
      <c r="AI45" t="s">
        <v>253</v>
      </c>
      <c r="AJ45" t="s">
        <v>251</v>
      </c>
      <c r="AK45" t="s">
        <v>581</v>
      </c>
      <c r="AL45" t="s">
        <v>159</v>
      </c>
      <c r="AM45" t="s">
        <v>599</v>
      </c>
      <c r="AN45">
        <v>1</v>
      </c>
      <c r="AO45" s="17">
        <v>46252</v>
      </c>
      <c r="AP45" s="37">
        <v>0.6791666666666667</v>
      </c>
      <c r="AQ45" s="17">
        <v>46254</v>
      </c>
      <c r="AR45" s="37">
        <v>0.4201388888888889</v>
      </c>
      <c r="AS45" t="s">
        <v>204</v>
      </c>
      <c r="AT45" t="s">
        <v>630</v>
      </c>
      <c r="AU45" t="s">
        <v>628</v>
      </c>
      <c r="AV45" t="s">
        <v>636</v>
      </c>
      <c r="AX45">
        <v>1</v>
      </c>
      <c r="AY45" t="s">
        <v>89</v>
      </c>
      <c r="AZ45" t="s">
        <v>90</v>
      </c>
      <c r="BA45" t="s">
        <v>220</v>
      </c>
      <c r="BB45" t="s">
        <v>673</v>
      </c>
      <c r="BC45">
        <v>16.3</v>
      </c>
      <c r="BD45">
        <v>0</v>
      </c>
      <c r="BJ45"/>
      <c r="BK45"/>
    </row>
    <row r="46" spans="1:63" x14ac:dyDescent="0.3">
      <c r="A46" s="17">
        <v>46230</v>
      </c>
      <c r="B46" t="s">
        <v>144</v>
      </c>
      <c r="C46" t="s">
        <v>352</v>
      </c>
      <c r="D46" t="s">
        <v>48</v>
      </c>
      <c r="E46" t="s">
        <v>68</v>
      </c>
      <c r="F46" t="s">
        <v>314</v>
      </c>
      <c r="G46" t="s">
        <v>1142</v>
      </c>
      <c r="H46" t="s">
        <v>444</v>
      </c>
      <c r="I46" t="s">
        <v>420</v>
      </c>
      <c r="J46">
        <v>1</v>
      </c>
      <c r="K46">
        <v>1</v>
      </c>
      <c r="L46" t="s">
        <v>1143</v>
      </c>
      <c r="M46" s="15">
        <v>46237.403981481482</v>
      </c>
      <c r="N46" s="15">
        <v>46244.40347222222</v>
      </c>
      <c r="O46" s="15">
        <v>46237.502083333333</v>
      </c>
      <c r="P46" s="15">
        <v>46239.458333333336</v>
      </c>
      <c r="Q46" s="15"/>
      <c r="S46" t="s">
        <v>364</v>
      </c>
      <c r="T46" t="s">
        <v>423</v>
      </c>
      <c r="V46" t="s">
        <v>364</v>
      </c>
      <c r="W46">
        <v>50</v>
      </c>
      <c r="X46" t="s">
        <v>382</v>
      </c>
      <c r="Y46" t="s">
        <v>242</v>
      </c>
      <c r="Z46" t="s">
        <v>522</v>
      </c>
      <c r="AB46" t="s">
        <v>355</v>
      </c>
      <c r="AC46" t="s">
        <v>355</v>
      </c>
      <c r="AD46" t="s">
        <v>382</v>
      </c>
      <c r="AE46" t="s">
        <v>242</v>
      </c>
      <c r="AF46" t="s">
        <v>1554</v>
      </c>
      <c r="AG46" t="s">
        <v>252</v>
      </c>
      <c r="AH46">
        <v>1</v>
      </c>
      <c r="AI46" t="s">
        <v>253</v>
      </c>
      <c r="AJ46" t="s">
        <v>251</v>
      </c>
      <c r="AK46" t="s">
        <v>581</v>
      </c>
      <c r="AL46" t="s">
        <v>159</v>
      </c>
      <c r="AM46" t="s">
        <v>599</v>
      </c>
      <c r="AN46">
        <v>1</v>
      </c>
      <c r="AO46" s="17">
        <v>46237</v>
      </c>
      <c r="AP46" s="37">
        <v>0.50208333333333333</v>
      </c>
      <c r="AQ46" s="17">
        <v>46239</v>
      </c>
      <c r="AR46" s="37">
        <v>0.45833333333333331</v>
      </c>
      <c r="AS46" t="s">
        <v>204</v>
      </c>
      <c r="AT46" t="s">
        <v>630</v>
      </c>
      <c r="AU46" t="s">
        <v>628</v>
      </c>
      <c r="AV46" t="s">
        <v>636</v>
      </c>
      <c r="AX46">
        <v>1</v>
      </c>
      <c r="AY46" t="s">
        <v>89</v>
      </c>
      <c r="AZ46" t="s">
        <v>90</v>
      </c>
      <c r="BA46" t="s">
        <v>220</v>
      </c>
      <c r="BB46" t="s">
        <v>673</v>
      </c>
      <c r="BC46">
        <v>16.3</v>
      </c>
      <c r="BD46">
        <v>0</v>
      </c>
      <c r="BE46">
        <v>1</v>
      </c>
      <c r="BJ46"/>
      <c r="BK46"/>
    </row>
    <row r="47" spans="1:63" x14ac:dyDescent="0.3">
      <c r="A47" s="17">
        <v>46237</v>
      </c>
      <c r="B47" t="s">
        <v>144</v>
      </c>
      <c r="C47" t="s">
        <v>352</v>
      </c>
      <c r="D47" t="s">
        <v>48</v>
      </c>
      <c r="E47" t="s">
        <v>68</v>
      </c>
      <c r="F47" t="s">
        <v>314</v>
      </c>
      <c r="G47" t="s">
        <v>1146</v>
      </c>
      <c r="H47" t="s">
        <v>480</v>
      </c>
      <c r="I47" t="s">
        <v>420</v>
      </c>
      <c r="J47">
        <v>1</v>
      </c>
      <c r="K47">
        <v>1</v>
      </c>
      <c r="L47" t="s">
        <v>1147</v>
      </c>
      <c r="M47" s="15">
        <v>46245.504618055558</v>
      </c>
      <c r="N47" s="15">
        <v>46252.5</v>
      </c>
      <c r="O47" s="15">
        <v>46251.37777777778</v>
      </c>
      <c r="P47" s="15">
        <v>46252.390972222223</v>
      </c>
      <c r="Q47" s="15"/>
      <c r="S47" t="s">
        <v>364</v>
      </c>
      <c r="U47" t="s">
        <v>1557</v>
      </c>
      <c r="V47" t="s">
        <v>364</v>
      </c>
      <c r="W47">
        <v>50</v>
      </c>
      <c r="X47" t="s">
        <v>382</v>
      </c>
      <c r="Y47" t="s">
        <v>242</v>
      </c>
      <c r="Z47" t="s">
        <v>522</v>
      </c>
      <c r="AB47" t="s">
        <v>355</v>
      </c>
      <c r="AC47" t="s">
        <v>355</v>
      </c>
      <c r="AD47" t="s">
        <v>382</v>
      </c>
      <c r="AE47" t="s">
        <v>242</v>
      </c>
      <c r="AF47" t="s">
        <v>1558</v>
      </c>
      <c r="AG47" t="s">
        <v>252</v>
      </c>
      <c r="AH47">
        <v>1</v>
      </c>
      <c r="AI47" t="s">
        <v>253</v>
      </c>
      <c r="AJ47" t="s">
        <v>251</v>
      </c>
      <c r="AK47" t="s">
        <v>581</v>
      </c>
      <c r="AL47" t="s">
        <v>159</v>
      </c>
      <c r="AM47" t="s">
        <v>599</v>
      </c>
      <c r="AN47">
        <v>1</v>
      </c>
      <c r="AO47" s="17">
        <v>46251</v>
      </c>
      <c r="AP47" s="37">
        <v>0.37777777777777777</v>
      </c>
      <c r="AQ47" s="17">
        <v>46252</v>
      </c>
      <c r="AR47" s="37">
        <v>0.39097222222222222</v>
      </c>
      <c r="AS47" t="s">
        <v>204</v>
      </c>
      <c r="AT47" t="s">
        <v>630</v>
      </c>
      <c r="AU47" t="s">
        <v>628</v>
      </c>
      <c r="AV47" t="s">
        <v>636</v>
      </c>
      <c r="AX47">
        <v>1</v>
      </c>
      <c r="AY47" t="s">
        <v>89</v>
      </c>
      <c r="AZ47" t="s">
        <v>90</v>
      </c>
      <c r="BA47" t="s">
        <v>220</v>
      </c>
      <c r="BB47" t="s">
        <v>673</v>
      </c>
      <c r="BC47">
        <v>16.3</v>
      </c>
      <c r="BD47">
        <v>0</v>
      </c>
      <c r="BE47">
        <v>1</v>
      </c>
      <c r="BJ47"/>
      <c r="BK47"/>
    </row>
    <row r="48" spans="1:63" x14ac:dyDescent="0.3">
      <c r="A48" s="17">
        <v>46235</v>
      </c>
      <c r="B48" t="s">
        <v>144</v>
      </c>
      <c r="C48" t="s">
        <v>352</v>
      </c>
      <c r="D48" t="s">
        <v>48</v>
      </c>
      <c r="E48" t="s">
        <v>68</v>
      </c>
      <c r="F48" t="s">
        <v>314</v>
      </c>
      <c r="G48" t="s">
        <v>1193</v>
      </c>
      <c r="H48" t="s">
        <v>444</v>
      </c>
      <c r="I48" t="s">
        <v>420</v>
      </c>
      <c r="J48">
        <v>1</v>
      </c>
      <c r="K48">
        <v>1</v>
      </c>
      <c r="L48" t="s">
        <v>1194</v>
      </c>
      <c r="M48" s="15">
        <v>46224.674085648148</v>
      </c>
      <c r="N48" s="15">
        <v>46231.673611111109</v>
      </c>
      <c r="O48" s="15">
        <v>46226.561562499999</v>
      </c>
      <c r="P48" s="15">
        <v>46230.489583333336</v>
      </c>
      <c r="Q48" s="15"/>
      <c r="S48" t="s">
        <v>364</v>
      </c>
      <c r="T48" t="s">
        <v>1638</v>
      </c>
      <c r="U48" t="s">
        <v>1639</v>
      </c>
      <c r="V48" t="s">
        <v>364</v>
      </c>
      <c r="W48">
        <v>50</v>
      </c>
      <c r="X48" t="s">
        <v>382</v>
      </c>
      <c r="Y48" t="s">
        <v>242</v>
      </c>
      <c r="Z48" t="s">
        <v>522</v>
      </c>
      <c r="AB48" t="s">
        <v>355</v>
      </c>
      <c r="AC48" t="s">
        <v>355</v>
      </c>
      <c r="AD48" t="s">
        <v>382</v>
      </c>
      <c r="AE48" t="s">
        <v>242</v>
      </c>
      <c r="AF48" t="s">
        <v>1640</v>
      </c>
      <c r="AG48" t="s">
        <v>252</v>
      </c>
      <c r="AH48">
        <v>1</v>
      </c>
      <c r="AI48" t="s">
        <v>253</v>
      </c>
      <c r="AJ48" t="s">
        <v>251</v>
      </c>
      <c r="AK48" t="s">
        <v>581</v>
      </c>
      <c r="AL48" t="s">
        <v>159</v>
      </c>
      <c r="AM48" t="s">
        <v>599</v>
      </c>
      <c r="AN48">
        <v>1</v>
      </c>
      <c r="AO48" s="17">
        <v>46226</v>
      </c>
      <c r="AP48" s="37">
        <v>0.56156249999999996</v>
      </c>
      <c r="AQ48" s="17">
        <v>46230</v>
      </c>
      <c r="AR48" s="37">
        <v>0.48958333333333331</v>
      </c>
      <c r="AS48" t="s">
        <v>204</v>
      </c>
      <c r="AT48" t="s">
        <v>630</v>
      </c>
      <c r="AU48" t="s">
        <v>628</v>
      </c>
      <c r="AV48" t="s">
        <v>636</v>
      </c>
      <c r="AX48">
        <v>1</v>
      </c>
      <c r="AY48" t="s">
        <v>89</v>
      </c>
      <c r="AZ48" t="s">
        <v>90</v>
      </c>
      <c r="BA48" t="s">
        <v>220</v>
      </c>
      <c r="BB48" t="s">
        <v>673</v>
      </c>
      <c r="BC48">
        <v>16.3</v>
      </c>
      <c r="BD48">
        <v>0</v>
      </c>
      <c r="BE48">
        <v>1</v>
      </c>
      <c r="BJ48"/>
      <c r="BK48"/>
    </row>
    <row r="49" spans="1:63" x14ac:dyDescent="0.3">
      <c r="A49" s="17">
        <v>46235</v>
      </c>
      <c r="B49" t="s">
        <v>144</v>
      </c>
      <c r="C49" t="s">
        <v>352</v>
      </c>
      <c r="D49" t="s">
        <v>48</v>
      </c>
      <c r="E49" t="s">
        <v>68</v>
      </c>
      <c r="F49" t="s">
        <v>314</v>
      </c>
      <c r="G49" t="s">
        <v>1199</v>
      </c>
      <c r="H49" t="s">
        <v>444</v>
      </c>
      <c r="I49" t="s">
        <v>420</v>
      </c>
      <c r="J49">
        <v>1</v>
      </c>
      <c r="K49">
        <v>1</v>
      </c>
      <c r="L49" t="s">
        <v>1200</v>
      </c>
      <c r="M49" s="15">
        <v>46220.546053240738</v>
      </c>
      <c r="N49" s="15">
        <v>46227.54583333333</v>
      </c>
      <c r="O49" s="15">
        <v>46224.709398148145</v>
      </c>
      <c r="P49" s="15">
        <v>46226.411805555559</v>
      </c>
      <c r="Q49" s="15"/>
      <c r="S49" t="s">
        <v>364</v>
      </c>
      <c r="V49" t="s">
        <v>364</v>
      </c>
      <c r="W49">
        <v>50</v>
      </c>
      <c r="X49" t="s">
        <v>382</v>
      </c>
      <c r="Y49" t="s">
        <v>242</v>
      </c>
      <c r="Z49" t="s">
        <v>522</v>
      </c>
      <c r="AB49" t="s">
        <v>355</v>
      </c>
      <c r="AC49" t="s">
        <v>355</v>
      </c>
      <c r="AD49" t="s">
        <v>382</v>
      </c>
      <c r="AE49" t="s">
        <v>242</v>
      </c>
      <c r="AF49" t="s">
        <v>1649</v>
      </c>
      <c r="AG49" t="s">
        <v>252</v>
      </c>
      <c r="AH49">
        <v>1</v>
      </c>
      <c r="AI49" t="s">
        <v>253</v>
      </c>
      <c r="AJ49" t="s">
        <v>251</v>
      </c>
      <c r="AK49" t="s">
        <v>581</v>
      </c>
      <c r="AL49" t="s">
        <v>159</v>
      </c>
      <c r="AM49" t="s">
        <v>599</v>
      </c>
      <c r="AN49">
        <v>1</v>
      </c>
      <c r="AO49" s="17">
        <v>46224</v>
      </c>
      <c r="AP49" s="37">
        <v>0.70939814814814817</v>
      </c>
      <c r="AQ49" s="17">
        <v>46226</v>
      </c>
      <c r="AR49" s="37">
        <v>0.41180555555555554</v>
      </c>
      <c r="AS49" t="s">
        <v>204</v>
      </c>
      <c r="AT49" t="s">
        <v>630</v>
      </c>
      <c r="AU49" t="s">
        <v>628</v>
      </c>
      <c r="AV49" t="s">
        <v>636</v>
      </c>
      <c r="AX49">
        <v>1</v>
      </c>
      <c r="AY49" t="s">
        <v>89</v>
      </c>
      <c r="AZ49" t="s">
        <v>90</v>
      </c>
      <c r="BA49" t="s">
        <v>220</v>
      </c>
      <c r="BB49" t="s">
        <v>673</v>
      </c>
      <c r="BC49">
        <v>16.3</v>
      </c>
      <c r="BD49">
        <v>0</v>
      </c>
      <c r="BE49">
        <v>1</v>
      </c>
      <c r="BJ49"/>
      <c r="BK49"/>
    </row>
    <row r="50" spans="1:63" x14ac:dyDescent="0.3">
      <c r="A50" s="17">
        <v>46235</v>
      </c>
      <c r="B50" t="s">
        <v>144</v>
      </c>
      <c r="C50" t="s">
        <v>352</v>
      </c>
      <c r="D50" t="s">
        <v>51</v>
      </c>
      <c r="E50" t="s">
        <v>261</v>
      </c>
      <c r="F50" t="s">
        <v>314</v>
      </c>
      <c r="G50" t="s">
        <v>996</v>
      </c>
      <c r="H50" t="s">
        <v>1373</v>
      </c>
      <c r="I50" t="s">
        <v>420</v>
      </c>
      <c r="J50">
        <v>50</v>
      </c>
      <c r="K50">
        <v>50</v>
      </c>
      <c r="L50" t="s">
        <v>997</v>
      </c>
      <c r="M50" s="15">
        <v>46232.614351851851</v>
      </c>
      <c r="N50" s="15">
        <v>46239.613888888889</v>
      </c>
      <c r="O50" s="15">
        <v>46232.63958333333</v>
      </c>
      <c r="P50" s="15">
        <v>46233.408333333333</v>
      </c>
      <c r="Q50" s="15"/>
      <c r="S50" t="s">
        <v>365</v>
      </c>
      <c r="V50" t="s">
        <v>365</v>
      </c>
      <c r="W50">
        <v>2200</v>
      </c>
      <c r="X50" t="s">
        <v>382</v>
      </c>
      <c r="Y50" t="s">
        <v>242</v>
      </c>
      <c r="Z50" t="s">
        <v>523</v>
      </c>
      <c r="AB50" t="s">
        <v>355</v>
      </c>
      <c r="AC50" t="s">
        <v>7</v>
      </c>
      <c r="AD50" t="s">
        <v>7</v>
      </c>
      <c r="AE50" t="s">
        <v>7</v>
      </c>
      <c r="AF50" t="s">
        <v>1374</v>
      </c>
      <c r="AG50" t="s">
        <v>252</v>
      </c>
      <c r="AH50">
        <v>1</v>
      </c>
      <c r="AI50" t="s">
        <v>253</v>
      </c>
      <c r="AJ50" t="s">
        <v>251</v>
      </c>
      <c r="AK50" t="s">
        <v>581</v>
      </c>
      <c r="AL50" t="s">
        <v>159</v>
      </c>
      <c r="AM50" t="s">
        <v>597</v>
      </c>
      <c r="AN50">
        <v>1</v>
      </c>
      <c r="AO50" s="17">
        <v>46232</v>
      </c>
      <c r="AP50" s="37">
        <v>0.63958333333333328</v>
      </c>
      <c r="AQ50" s="17">
        <v>46233</v>
      </c>
      <c r="AR50" s="37">
        <v>0.40833333333333333</v>
      </c>
      <c r="AS50" t="s">
        <v>204</v>
      </c>
      <c r="AT50" t="s">
        <v>631</v>
      </c>
      <c r="AU50" t="s">
        <v>628</v>
      </c>
      <c r="AV50" t="s">
        <v>635</v>
      </c>
      <c r="AY50" t="s">
        <v>7</v>
      </c>
      <c r="AZ50" t="s">
        <v>241</v>
      </c>
      <c r="BA50" t="s">
        <v>7</v>
      </c>
      <c r="BB50" t="s">
        <v>668</v>
      </c>
      <c r="BE50">
        <v>0</v>
      </c>
      <c r="BJ50"/>
      <c r="BK50"/>
    </row>
    <row r="51" spans="1:63" x14ac:dyDescent="0.3">
      <c r="A51" s="17">
        <v>46235</v>
      </c>
      <c r="B51" t="s">
        <v>144</v>
      </c>
      <c r="C51" t="s">
        <v>352</v>
      </c>
      <c r="D51" t="s">
        <v>51</v>
      </c>
      <c r="E51" t="s">
        <v>261</v>
      </c>
      <c r="F51" t="s">
        <v>314</v>
      </c>
      <c r="G51" t="s">
        <v>992</v>
      </c>
      <c r="H51" t="s">
        <v>445</v>
      </c>
      <c r="I51" t="s">
        <v>420</v>
      </c>
      <c r="J51">
        <v>50</v>
      </c>
      <c r="K51">
        <v>50</v>
      </c>
      <c r="L51" t="s">
        <v>993</v>
      </c>
      <c r="M51" s="15">
        <v>46252.483842592592</v>
      </c>
      <c r="N51" s="15">
        <v>46259.48333333333</v>
      </c>
      <c r="O51" s="15">
        <v>46253.598611111112</v>
      </c>
      <c r="P51" s="15">
        <v>46254.503472222219</v>
      </c>
      <c r="Q51" s="15"/>
      <c r="S51" t="s">
        <v>365</v>
      </c>
      <c r="V51" t="s">
        <v>365</v>
      </c>
      <c r="W51">
        <v>2200</v>
      </c>
      <c r="X51" t="s">
        <v>382</v>
      </c>
      <c r="Y51" t="s">
        <v>242</v>
      </c>
      <c r="Z51" t="s">
        <v>523</v>
      </c>
      <c r="AB51" t="s">
        <v>355</v>
      </c>
      <c r="AC51" t="s">
        <v>7</v>
      </c>
      <c r="AD51" t="s">
        <v>7</v>
      </c>
      <c r="AE51" t="s">
        <v>7</v>
      </c>
      <c r="AF51" t="s">
        <v>1370</v>
      </c>
      <c r="AG51" t="s">
        <v>252</v>
      </c>
      <c r="AH51">
        <v>1</v>
      </c>
      <c r="AI51" t="s">
        <v>253</v>
      </c>
      <c r="AJ51" t="s">
        <v>251</v>
      </c>
      <c r="AK51" t="s">
        <v>581</v>
      </c>
      <c r="AL51" t="s">
        <v>159</v>
      </c>
      <c r="AM51" t="s">
        <v>597</v>
      </c>
      <c r="AN51">
        <v>1</v>
      </c>
      <c r="AO51" s="17">
        <v>46253</v>
      </c>
      <c r="AP51" s="37">
        <v>0.59861111111111109</v>
      </c>
      <c r="AQ51" s="17">
        <v>46254</v>
      </c>
      <c r="AR51" s="37">
        <v>0.50347222222222221</v>
      </c>
      <c r="AS51" t="s">
        <v>204</v>
      </c>
      <c r="AT51" t="s">
        <v>631</v>
      </c>
      <c r="AU51" t="s">
        <v>628</v>
      </c>
      <c r="AV51" t="s">
        <v>635</v>
      </c>
      <c r="AY51" t="s">
        <v>7</v>
      </c>
      <c r="AZ51" t="s">
        <v>241</v>
      </c>
      <c r="BA51" t="s">
        <v>7</v>
      </c>
      <c r="BB51" t="s">
        <v>668</v>
      </c>
      <c r="BE51">
        <v>0</v>
      </c>
      <c r="BJ51"/>
      <c r="BK51"/>
    </row>
    <row r="52" spans="1:63" x14ac:dyDescent="0.3">
      <c r="A52" s="17">
        <v>46235</v>
      </c>
      <c r="B52" t="s">
        <v>144</v>
      </c>
      <c r="C52" t="s">
        <v>352</v>
      </c>
      <c r="D52" t="s">
        <v>51</v>
      </c>
      <c r="E52" t="s">
        <v>261</v>
      </c>
      <c r="F52" t="s">
        <v>314</v>
      </c>
      <c r="G52" t="s">
        <v>995</v>
      </c>
      <c r="H52" t="s">
        <v>445</v>
      </c>
      <c r="I52" t="s">
        <v>420</v>
      </c>
      <c r="J52">
        <v>50</v>
      </c>
      <c r="K52">
        <v>50</v>
      </c>
      <c r="L52" t="s">
        <v>993</v>
      </c>
      <c r="M52" s="15">
        <v>46252.480428240742</v>
      </c>
      <c r="N52" s="15">
        <v>46259.479861111111</v>
      </c>
      <c r="O52" s="15">
        <v>46253.598611111112</v>
      </c>
      <c r="P52" s="15">
        <v>46254.503472222219</v>
      </c>
      <c r="Q52" s="15"/>
      <c r="S52" t="s">
        <v>365</v>
      </c>
      <c r="V52" t="s">
        <v>365</v>
      </c>
      <c r="W52">
        <v>2200</v>
      </c>
      <c r="X52" t="s">
        <v>382</v>
      </c>
      <c r="Y52" t="s">
        <v>242</v>
      </c>
      <c r="Z52" t="s">
        <v>523</v>
      </c>
      <c r="AB52" t="s">
        <v>355</v>
      </c>
      <c r="AC52" t="s">
        <v>7</v>
      </c>
      <c r="AD52" t="s">
        <v>7</v>
      </c>
      <c r="AE52" t="s">
        <v>7</v>
      </c>
      <c r="AF52" t="s">
        <v>1372</v>
      </c>
      <c r="AG52" t="s">
        <v>252</v>
      </c>
      <c r="AH52">
        <v>1</v>
      </c>
      <c r="AI52" t="s">
        <v>253</v>
      </c>
      <c r="AJ52" t="s">
        <v>251</v>
      </c>
      <c r="AK52" t="s">
        <v>581</v>
      </c>
      <c r="AL52" t="s">
        <v>159</v>
      </c>
      <c r="AM52" t="s">
        <v>597</v>
      </c>
      <c r="AN52">
        <v>1</v>
      </c>
      <c r="AO52" s="17">
        <v>46253</v>
      </c>
      <c r="AP52" s="37">
        <v>0.59861111111111109</v>
      </c>
      <c r="AQ52" s="17">
        <v>46254</v>
      </c>
      <c r="AR52" s="37">
        <v>0.50347222222222221</v>
      </c>
      <c r="AS52" t="s">
        <v>204</v>
      </c>
      <c r="AT52" t="s">
        <v>631</v>
      </c>
      <c r="AU52" t="s">
        <v>628</v>
      </c>
      <c r="AV52" t="s">
        <v>635</v>
      </c>
      <c r="AY52" t="s">
        <v>7</v>
      </c>
      <c r="AZ52" t="s">
        <v>241</v>
      </c>
      <c r="BA52" t="s">
        <v>7</v>
      </c>
      <c r="BB52" t="s">
        <v>668</v>
      </c>
      <c r="BJ52"/>
      <c r="BK52"/>
    </row>
    <row r="53" spans="1:63" x14ac:dyDescent="0.3">
      <c r="A53" s="17">
        <v>46235</v>
      </c>
      <c r="B53" t="s">
        <v>144</v>
      </c>
      <c r="C53" t="s">
        <v>352</v>
      </c>
      <c r="D53" t="s">
        <v>51</v>
      </c>
      <c r="E53" t="s">
        <v>261</v>
      </c>
      <c r="F53" t="s">
        <v>314</v>
      </c>
      <c r="G53" t="s">
        <v>994</v>
      </c>
      <c r="H53" t="s">
        <v>445</v>
      </c>
      <c r="I53" t="s">
        <v>420</v>
      </c>
      <c r="J53">
        <v>50</v>
      </c>
      <c r="K53">
        <v>50</v>
      </c>
      <c r="L53" t="s">
        <v>993</v>
      </c>
      <c r="M53" s="15">
        <v>46252.482303240744</v>
      </c>
      <c r="N53" s="15">
        <v>46259.481944444444</v>
      </c>
      <c r="O53" s="15">
        <v>46253.598611111112</v>
      </c>
      <c r="P53" s="15">
        <v>46254.503472222219</v>
      </c>
      <c r="Q53" s="15"/>
      <c r="S53" t="s">
        <v>365</v>
      </c>
      <c r="T53" t="s">
        <v>423</v>
      </c>
      <c r="V53" t="s">
        <v>365</v>
      </c>
      <c r="W53">
        <v>2200</v>
      </c>
      <c r="X53" t="s">
        <v>382</v>
      </c>
      <c r="Y53" t="s">
        <v>242</v>
      </c>
      <c r="Z53" t="s">
        <v>523</v>
      </c>
      <c r="AB53" t="s">
        <v>355</v>
      </c>
      <c r="AC53" t="s">
        <v>7</v>
      </c>
      <c r="AD53" t="s">
        <v>7</v>
      </c>
      <c r="AE53" t="s">
        <v>7</v>
      </c>
      <c r="AF53" t="s">
        <v>1371</v>
      </c>
      <c r="AG53" t="s">
        <v>252</v>
      </c>
      <c r="AH53">
        <v>1</v>
      </c>
      <c r="AI53" t="s">
        <v>253</v>
      </c>
      <c r="AJ53" t="s">
        <v>251</v>
      </c>
      <c r="AK53" t="s">
        <v>581</v>
      </c>
      <c r="AL53" t="s">
        <v>159</v>
      </c>
      <c r="AM53" t="s">
        <v>597</v>
      </c>
      <c r="AN53">
        <v>1</v>
      </c>
      <c r="AO53" s="17">
        <v>46253</v>
      </c>
      <c r="AP53" s="37">
        <v>0.59861111111111109</v>
      </c>
      <c r="AQ53" s="17">
        <v>46254</v>
      </c>
      <c r="AR53" s="37">
        <v>0.50347222222222221</v>
      </c>
      <c r="AS53" t="s">
        <v>204</v>
      </c>
      <c r="AT53" t="s">
        <v>631</v>
      </c>
      <c r="AU53" t="s">
        <v>628</v>
      </c>
      <c r="AV53" t="s">
        <v>635</v>
      </c>
      <c r="AY53" t="s">
        <v>7</v>
      </c>
      <c r="AZ53" t="s">
        <v>241</v>
      </c>
      <c r="BA53" t="s">
        <v>7</v>
      </c>
      <c r="BB53" t="s">
        <v>668</v>
      </c>
      <c r="BJ53"/>
      <c r="BK53"/>
    </row>
    <row r="54" spans="1:63" x14ac:dyDescent="0.3">
      <c r="A54" s="17">
        <v>46235</v>
      </c>
      <c r="B54" t="s">
        <v>144</v>
      </c>
      <c r="C54" t="s">
        <v>352</v>
      </c>
      <c r="D54" t="s">
        <v>51</v>
      </c>
      <c r="E54" t="s">
        <v>261</v>
      </c>
      <c r="F54" t="s">
        <v>314</v>
      </c>
      <c r="G54" t="s">
        <v>1004</v>
      </c>
      <c r="H54" t="s">
        <v>444</v>
      </c>
      <c r="I54" t="s">
        <v>420</v>
      </c>
      <c r="J54">
        <v>100</v>
      </c>
      <c r="K54">
        <v>100</v>
      </c>
      <c r="L54" t="s">
        <v>1005</v>
      </c>
      <c r="M54" s="15">
        <v>46227.419386574074</v>
      </c>
      <c r="N54" s="15">
        <v>46234.418749999997</v>
      </c>
      <c r="O54" s="15">
        <v>46227.607638888891</v>
      </c>
      <c r="P54" s="15">
        <v>46231.386805555558</v>
      </c>
      <c r="Q54" s="15"/>
      <c r="S54" t="s">
        <v>364</v>
      </c>
      <c r="V54" t="s">
        <v>364</v>
      </c>
      <c r="W54">
        <v>50</v>
      </c>
      <c r="X54" t="s">
        <v>382</v>
      </c>
      <c r="Y54" t="s">
        <v>242</v>
      </c>
      <c r="Z54" t="s">
        <v>523</v>
      </c>
      <c r="AB54" t="s">
        <v>355</v>
      </c>
      <c r="AC54" t="s">
        <v>7</v>
      </c>
      <c r="AD54" t="s">
        <v>7</v>
      </c>
      <c r="AE54" t="s">
        <v>7</v>
      </c>
      <c r="AF54" t="s">
        <v>1388</v>
      </c>
      <c r="AG54" t="s">
        <v>252</v>
      </c>
      <c r="AH54">
        <v>1</v>
      </c>
      <c r="AI54" t="s">
        <v>253</v>
      </c>
      <c r="AJ54" t="s">
        <v>251</v>
      </c>
      <c r="AK54" t="s">
        <v>581</v>
      </c>
      <c r="AL54" t="s">
        <v>159</v>
      </c>
      <c r="AM54" t="s">
        <v>597</v>
      </c>
      <c r="AN54">
        <v>1</v>
      </c>
      <c r="AO54" s="17">
        <v>46227</v>
      </c>
      <c r="AP54" s="37">
        <v>0.60763888888888884</v>
      </c>
      <c r="AQ54" s="17">
        <v>46231</v>
      </c>
      <c r="AR54" s="37">
        <v>0.38680555555555557</v>
      </c>
      <c r="AS54" t="s">
        <v>204</v>
      </c>
      <c r="AT54" t="s">
        <v>630</v>
      </c>
      <c r="AU54" t="s">
        <v>628</v>
      </c>
      <c r="AV54" t="s">
        <v>635</v>
      </c>
      <c r="AY54" t="s">
        <v>7</v>
      </c>
      <c r="AZ54" t="s">
        <v>241</v>
      </c>
      <c r="BA54" t="s">
        <v>7</v>
      </c>
      <c r="BB54" t="s">
        <v>669</v>
      </c>
      <c r="BE54">
        <v>0</v>
      </c>
      <c r="BJ54"/>
      <c r="BK54"/>
    </row>
    <row r="55" spans="1:63" x14ac:dyDescent="0.3">
      <c r="A55" s="17">
        <v>46235</v>
      </c>
      <c r="B55" t="s">
        <v>144</v>
      </c>
      <c r="C55" t="s">
        <v>352</v>
      </c>
      <c r="D55" t="s">
        <v>51</v>
      </c>
      <c r="E55" t="s">
        <v>261</v>
      </c>
      <c r="F55" t="s">
        <v>314</v>
      </c>
      <c r="G55" t="s">
        <v>1006</v>
      </c>
      <c r="H55" t="s">
        <v>1389</v>
      </c>
      <c r="I55" t="s">
        <v>1007</v>
      </c>
      <c r="J55">
        <v>5</v>
      </c>
      <c r="K55">
        <v>5</v>
      </c>
      <c r="L55" t="s">
        <v>1008</v>
      </c>
      <c r="M55" s="15">
        <v>46225.586296296293</v>
      </c>
      <c r="N55" s="15">
        <v>46232.586111111108</v>
      </c>
      <c r="O55" s="15">
        <v>46225.654861111114</v>
      </c>
      <c r="P55" s="15">
        <v>46230.291666666664</v>
      </c>
      <c r="Q55" s="15"/>
      <c r="S55" t="s">
        <v>364</v>
      </c>
      <c r="V55" t="s">
        <v>364</v>
      </c>
      <c r="W55">
        <v>50</v>
      </c>
      <c r="X55" t="s">
        <v>382</v>
      </c>
      <c r="Y55" t="s">
        <v>242</v>
      </c>
      <c r="Z55" t="s">
        <v>523</v>
      </c>
      <c r="AB55" t="s">
        <v>355</v>
      </c>
      <c r="AC55" t="s">
        <v>7</v>
      </c>
      <c r="AD55" t="s">
        <v>7</v>
      </c>
      <c r="AE55" t="s">
        <v>7</v>
      </c>
      <c r="AF55" t="s">
        <v>1390</v>
      </c>
      <c r="AG55" t="s">
        <v>252</v>
      </c>
      <c r="AH55">
        <v>1</v>
      </c>
      <c r="AI55" t="s">
        <v>253</v>
      </c>
      <c r="AJ55" t="s">
        <v>251</v>
      </c>
      <c r="AK55" t="s">
        <v>581</v>
      </c>
      <c r="AL55" t="s">
        <v>159</v>
      </c>
      <c r="AM55" t="s">
        <v>597</v>
      </c>
      <c r="AN55">
        <v>1</v>
      </c>
      <c r="AO55" s="17">
        <v>46225</v>
      </c>
      <c r="AP55" s="37">
        <v>0.65486111111111112</v>
      </c>
      <c r="AQ55" s="17">
        <v>46230</v>
      </c>
      <c r="AR55" s="37">
        <v>0.29166666666666669</v>
      </c>
      <c r="AS55" t="s">
        <v>204</v>
      </c>
      <c r="AT55" t="s">
        <v>630</v>
      </c>
      <c r="AU55" t="s">
        <v>628</v>
      </c>
      <c r="AV55" t="s">
        <v>635</v>
      </c>
      <c r="AY55" t="s">
        <v>7</v>
      </c>
      <c r="AZ55" t="s">
        <v>241</v>
      </c>
      <c r="BA55" t="s">
        <v>7</v>
      </c>
      <c r="BB55" t="s">
        <v>669</v>
      </c>
      <c r="BE55">
        <v>0</v>
      </c>
      <c r="BJ55"/>
      <c r="BK55"/>
    </row>
    <row r="56" spans="1:63" x14ac:dyDescent="0.3">
      <c r="A56" s="17">
        <v>46235</v>
      </c>
      <c r="B56" t="s">
        <v>144</v>
      </c>
      <c r="C56" t="s">
        <v>352</v>
      </c>
      <c r="D56" t="s">
        <v>51</v>
      </c>
      <c r="E56" t="s">
        <v>261</v>
      </c>
      <c r="F56" t="s">
        <v>314</v>
      </c>
      <c r="G56" t="s">
        <v>1051</v>
      </c>
      <c r="H56" t="s">
        <v>1454</v>
      </c>
      <c r="I56" t="s">
        <v>1052</v>
      </c>
      <c r="J56">
        <v>18</v>
      </c>
      <c r="K56">
        <v>18</v>
      </c>
      <c r="L56" t="s">
        <v>1053</v>
      </c>
      <c r="M56" s="15">
        <v>46225.464629629627</v>
      </c>
      <c r="N56" s="15">
        <v>46232.464583333334</v>
      </c>
      <c r="O56" s="15">
        <v>46225.601388888892</v>
      </c>
      <c r="P56" s="15">
        <v>46231.378472222219</v>
      </c>
      <c r="Q56" s="15"/>
      <c r="S56" t="s">
        <v>366</v>
      </c>
      <c r="V56" t="s">
        <v>366</v>
      </c>
      <c r="W56">
        <v>109</v>
      </c>
      <c r="X56" t="s">
        <v>382</v>
      </c>
      <c r="Y56" t="s">
        <v>242</v>
      </c>
      <c r="Z56" t="s">
        <v>523</v>
      </c>
      <c r="AB56" t="s">
        <v>355</v>
      </c>
      <c r="AC56" t="s">
        <v>7</v>
      </c>
      <c r="AD56" t="s">
        <v>7</v>
      </c>
      <c r="AE56" t="s">
        <v>7</v>
      </c>
      <c r="AF56" t="s">
        <v>1455</v>
      </c>
      <c r="AG56" t="s">
        <v>252</v>
      </c>
      <c r="AH56">
        <v>1</v>
      </c>
      <c r="AI56" t="s">
        <v>253</v>
      </c>
      <c r="AJ56" t="s">
        <v>251</v>
      </c>
      <c r="AK56" t="s">
        <v>581</v>
      </c>
      <c r="AL56" t="s">
        <v>159</v>
      </c>
      <c r="AM56" t="s">
        <v>597</v>
      </c>
      <c r="AN56">
        <v>1</v>
      </c>
      <c r="AO56" s="17">
        <v>46225</v>
      </c>
      <c r="AP56" s="37">
        <v>0.60138888888888886</v>
      </c>
      <c r="AQ56" s="17">
        <v>46231</v>
      </c>
      <c r="AR56" s="37">
        <v>0.37847222222222221</v>
      </c>
      <c r="AS56" t="s">
        <v>204</v>
      </c>
      <c r="AT56" t="s">
        <v>630</v>
      </c>
      <c r="AU56" t="s">
        <v>628</v>
      </c>
      <c r="AV56" t="s">
        <v>635</v>
      </c>
      <c r="AY56" t="s">
        <v>7</v>
      </c>
      <c r="AZ56" t="s">
        <v>241</v>
      </c>
      <c r="BA56" t="s">
        <v>7</v>
      </c>
      <c r="BB56" t="s">
        <v>671</v>
      </c>
      <c r="BE56">
        <v>0</v>
      </c>
      <c r="BJ56"/>
      <c r="BK56"/>
    </row>
    <row r="57" spans="1:63" x14ac:dyDescent="0.3">
      <c r="A57" s="17">
        <v>46235</v>
      </c>
      <c r="B57" t="s">
        <v>144</v>
      </c>
      <c r="C57" t="s">
        <v>352</v>
      </c>
      <c r="D57" t="s">
        <v>51</v>
      </c>
      <c r="E57" t="s">
        <v>261</v>
      </c>
      <c r="F57" t="s">
        <v>314</v>
      </c>
      <c r="G57" t="s">
        <v>1289</v>
      </c>
      <c r="H57" t="s">
        <v>1772</v>
      </c>
      <c r="I57" t="s">
        <v>1287</v>
      </c>
      <c r="J57">
        <v>150</v>
      </c>
      <c r="K57">
        <v>150</v>
      </c>
      <c r="L57" t="s">
        <v>1290</v>
      </c>
      <c r="M57" s="15">
        <v>46232.64707175926</v>
      </c>
      <c r="N57" s="15">
        <v>46239.646527777775</v>
      </c>
      <c r="O57" s="15">
        <v>46233.367361111108</v>
      </c>
      <c r="P57" s="15">
        <v>46234.420138888891</v>
      </c>
      <c r="Q57" s="15"/>
      <c r="S57" t="s">
        <v>370</v>
      </c>
      <c r="V57" t="s">
        <v>370</v>
      </c>
      <c r="W57">
        <v>2480</v>
      </c>
      <c r="X57" t="s">
        <v>384</v>
      </c>
      <c r="Y57" t="s">
        <v>243</v>
      </c>
      <c r="Z57" t="s">
        <v>523</v>
      </c>
      <c r="AB57" t="s">
        <v>354</v>
      </c>
      <c r="AC57" t="s">
        <v>7</v>
      </c>
      <c r="AD57" t="s">
        <v>7</v>
      </c>
      <c r="AE57" t="s">
        <v>7</v>
      </c>
      <c r="AF57" t="s">
        <v>1774</v>
      </c>
      <c r="AG57" t="s">
        <v>252</v>
      </c>
      <c r="AH57">
        <v>1</v>
      </c>
      <c r="AI57" t="s">
        <v>253</v>
      </c>
      <c r="AJ57" t="s">
        <v>251</v>
      </c>
      <c r="AK57" t="s">
        <v>586</v>
      </c>
      <c r="AL57" t="s">
        <v>206</v>
      </c>
      <c r="AM57" t="s">
        <v>607</v>
      </c>
      <c r="AN57">
        <v>2</v>
      </c>
      <c r="AO57" s="17">
        <v>46233</v>
      </c>
      <c r="AP57" s="37">
        <v>0.36736111111111114</v>
      </c>
      <c r="AQ57" s="17">
        <v>46234</v>
      </c>
      <c r="AR57" s="37">
        <v>0.4201388888888889</v>
      </c>
      <c r="AS57" t="s">
        <v>204</v>
      </c>
      <c r="AT57" t="s">
        <v>631</v>
      </c>
      <c r="AU57" t="s">
        <v>628</v>
      </c>
      <c r="AV57" t="s">
        <v>635</v>
      </c>
      <c r="AY57" t="s">
        <v>7</v>
      </c>
      <c r="AZ57" t="s">
        <v>241</v>
      </c>
      <c r="BA57" t="s">
        <v>7</v>
      </c>
      <c r="BB57" t="s">
        <v>687</v>
      </c>
      <c r="BE57">
        <v>0</v>
      </c>
      <c r="BJ57"/>
      <c r="BK57"/>
    </row>
    <row r="58" spans="1:63" x14ac:dyDescent="0.3">
      <c r="A58" s="17">
        <v>46235</v>
      </c>
      <c r="B58" t="s">
        <v>144</v>
      </c>
      <c r="C58" t="s">
        <v>352</v>
      </c>
      <c r="D58" t="s">
        <v>51</v>
      </c>
      <c r="E58" t="s">
        <v>261</v>
      </c>
      <c r="F58" t="s">
        <v>314</v>
      </c>
      <c r="G58" t="s">
        <v>1286</v>
      </c>
      <c r="H58" t="s">
        <v>1772</v>
      </c>
      <c r="I58" t="s">
        <v>1287</v>
      </c>
      <c r="J58">
        <v>150</v>
      </c>
      <c r="K58">
        <v>150</v>
      </c>
      <c r="L58" t="s">
        <v>1288</v>
      </c>
      <c r="M58" s="15">
        <v>46232.645833333336</v>
      </c>
      <c r="N58" s="15">
        <v>46239.645833333336</v>
      </c>
      <c r="O58" s="15">
        <v>46232.686111111114</v>
      </c>
      <c r="P58" s="15">
        <v>46234.420138888891</v>
      </c>
      <c r="Q58" s="15"/>
      <c r="S58" t="s">
        <v>370</v>
      </c>
      <c r="V58" t="s">
        <v>370</v>
      </c>
      <c r="W58">
        <v>2480</v>
      </c>
      <c r="X58" t="s">
        <v>384</v>
      </c>
      <c r="Y58" t="s">
        <v>243</v>
      </c>
      <c r="Z58" t="s">
        <v>523</v>
      </c>
      <c r="AB58" t="s">
        <v>354</v>
      </c>
      <c r="AC58" t="s">
        <v>7</v>
      </c>
      <c r="AD58" t="s">
        <v>7</v>
      </c>
      <c r="AE58" t="s">
        <v>7</v>
      </c>
      <c r="AF58" t="s">
        <v>1773</v>
      </c>
      <c r="AG58" t="s">
        <v>252</v>
      </c>
      <c r="AH58">
        <v>1</v>
      </c>
      <c r="AI58" t="s">
        <v>253</v>
      </c>
      <c r="AJ58" t="s">
        <v>251</v>
      </c>
      <c r="AK58" t="s">
        <v>586</v>
      </c>
      <c r="AL58" t="s">
        <v>206</v>
      </c>
      <c r="AM58" t="s">
        <v>607</v>
      </c>
      <c r="AN58">
        <v>2</v>
      </c>
      <c r="AO58" s="17">
        <v>46232</v>
      </c>
      <c r="AP58" s="37">
        <v>0.68611111111111112</v>
      </c>
      <c r="AQ58" s="17">
        <v>46234</v>
      </c>
      <c r="AR58" s="37">
        <v>0.4201388888888889</v>
      </c>
      <c r="AS58" t="s">
        <v>204</v>
      </c>
      <c r="AT58" t="s">
        <v>631</v>
      </c>
      <c r="AU58" t="s">
        <v>628</v>
      </c>
      <c r="AV58" t="s">
        <v>635</v>
      </c>
      <c r="AY58" t="s">
        <v>7</v>
      </c>
      <c r="AZ58" t="s">
        <v>241</v>
      </c>
      <c r="BA58" t="s">
        <v>7</v>
      </c>
      <c r="BB58" t="s">
        <v>687</v>
      </c>
      <c r="BJ58"/>
      <c r="BK58"/>
    </row>
    <row r="59" spans="1:63" x14ac:dyDescent="0.3">
      <c r="A59" s="17">
        <v>46235</v>
      </c>
      <c r="B59" t="s">
        <v>144</v>
      </c>
      <c r="C59" t="s">
        <v>352</v>
      </c>
      <c r="D59" t="s">
        <v>45</v>
      </c>
      <c r="E59" t="s">
        <v>68</v>
      </c>
      <c r="F59" t="s">
        <v>314</v>
      </c>
      <c r="G59" t="s">
        <v>1112</v>
      </c>
      <c r="H59" t="s">
        <v>1373</v>
      </c>
      <c r="I59" t="s">
        <v>420</v>
      </c>
      <c r="J59">
        <v>9</v>
      </c>
      <c r="K59">
        <v>9</v>
      </c>
      <c r="L59" t="s">
        <v>1113</v>
      </c>
      <c r="M59" s="15">
        <v>46255.309004629627</v>
      </c>
      <c r="N59" s="15">
        <v>46262.333333333336</v>
      </c>
      <c r="O59" s="15">
        <v>46255.447222222225</v>
      </c>
      <c r="P59" s="15">
        <v>46258.458333333336</v>
      </c>
      <c r="Q59" s="15"/>
      <c r="S59" t="s">
        <v>365</v>
      </c>
      <c r="U59" t="s">
        <v>1526</v>
      </c>
      <c r="V59" t="s">
        <v>365</v>
      </c>
      <c r="W59">
        <v>2200</v>
      </c>
      <c r="X59" t="s">
        <v>382</v>
      </c>
      <c r="Y59" t="s">
        <v>242</v>
      </c>
      <c r="Z59" t="s">
        <v>522</v>
      </c>
      <c r="AB59" t="s">
        <v>355</v>
      </c>
      <c r="AC59" t="s">
        <v>355</v>
      </c>
      <c r="AD59" t="s">
        <v>382</v>
      </c>
      <c r="AE59" t="s">
        <v>242</v>
      </c>
      <c r="AF59" t="s">
        <v>1527</v>
      </c>
      <c r="AG59" t="s">
        <v>252</v>
      </c>
      <c r="AH59">
        <v>1</v>
      </c>
      <c r="AI59" t="s">
        <v>253</v>
      </c>
      <c r="AJ59" t="s">
        <v>251</v>
      </c>
      <c r="AK59" t="s">
        <v>581</v>
      </c>
      <c r="AL59" t="s">
        <v>159</v>
      </c>
      <c r="AM59" t="s">
        <v>596</v>
      </c>
      <c r="AN59">
        <v>1</v>
      </c>
      <c r="AO59" s="17">
        <v>46255</v>
      </c>
      <c r="AP59" s="37">
        <v>0.44722222222222224</v>
      </c>
      <c r="AQ59" s="17">
        <v>46258</v>
      </c>
      <c r="AR59" s="37">
        <v>0.45833333333333331</v>
      </c>
      <c r="AS59" t="s">
        <v>204</v>
      </c>
      <c r="AT59" t="s">
        <v>630</v>
      </c>
      <c r="AU59" t="s">
        <v>628</v>
      </c>
      <c r="AV59" t="s">
        <v>634</v>
      </c>
      <c r="AX59">
        <v>1</v>
      </c>
      <c r="AY59" t="s">
        <v>89</v>
      </c>
      <c r="AZ59" t="s">
        <v>67</v>
      </c>
      <c r="BA59" t="s">
        <v>220</v>
      </c>
      <c r="BB59" t="s">
        <v>670</v>
      </c>
      <c r="BC59">
        <v>23.5</v>
      </c>
      <c r="BD59">
        <v>0</v>
      </c>
      <c r="BE59">
        <v>1</v>
      </c>
      <c r="BJ59"/>
      <c r="BK59"/>
    </row>
    <row r="60" spans="1:63" x14ac:dyDescent="0.3">
      <c r="A60" s="17">
        <v>46235</v>
      </c>
      <c r="B60" t="s">
        <v>144</v>
      </c>
      <c r="C60" t="s">
        <v>352</v>
      </c>
      <c r="D60" t="s">
        <v>45</v>
      </c>
      <c r="E60" t="s">
        <v>68</v>
      </c>
      <c r="F60" t="s">
        <v>314</v>
      </c>
      <c r="G60" t="s">
        <v>1114</v>
      </c>
      <c r="H60" t="s">
        <v>1373</v>
      </c>
      <c r="I60" t="s">
        <v>420</v>
      </c>
      <c r="J60">
        <v>3</v>
      </c>
      <c r="K60">
        <v>3</v>
      </c>
      <c r="L60" t="s">
        <v>1115</v>
      </c>
      <c r="M60" s="15">
        <v>46254.394618055558</v>
      </c>
      <c r="N60" s="15">
        <v>46261.394444444442</v>
      </c>
      <c r="O60" s="15">
        <v>46254.607638888891</v>
      </c>
      <c r="P60" s="15">
        <v>46255.493055555555</v>
      </c>
      <c r="Q60" s="15"/>
      <c r="S60" t="s">
        <v>365</v>
      </c>
      <c r="U60" t="s">
        <v>1528</v>
      </c>
      <c r="V60" t="s">
        <v>365</v>
      </c>
      <c r="W60">
        <v>2200</v>
      </c>
      <c r="X60" t="s">
        <v>382</v>
      </c>
      <c r="Y60" t="s">
        <v>242</v>
      </c>
      <c r="Z60" t="s">
        <v>522</v>
      </c>
      <c r="AB60" t="s">
        <v>355</v>
      </c>
      <c r="AC60" t="s">
        <v>355</v>
      </c>
      <c r="AD60" t="s">
        <v>382</v>
      </c>
      <c r="AE60" t="s">
        <v>242</v>
      </c>
      <c r="AF60" t="s">
        <v>1529</v>
      </c>
      <c r="AG60" t="s">
        <v>252</v>
      </c>
      <c r="AH60">
        <v>1</v>
      </c>
      <c r="AI60" t="s">
        <v>253</v>
      </c>
      <c r="AJ60" t="s">
        <v>251</v>
      </c>
      <c r="AK60" t="s">
        <v>581</v>
      </c>
      <c r="AL60" t="s">
        <v>159</v>
      </c>
      <c r="AM60" t="s">
        <v>596</v>
      </c>
      <c r="AN60">
        <v>1</v>
      </c>
      <c r="AO60" s="17">
        <v>46254</v>
      </c>
      <c r="AP60" s="37">
        <v>0.60763888888888884</v>
      </c>
      <c r="AQ60" s="17">
        <v>46255</v>
      </c>
      <c r="AR60" s="37">
        <v>0.49305555555555558</v>
      </c>
      <c r="AS60" t="s">
        <v>204</v>
      </c>
      <c r="AT60" t="s">
        <v>631</v>
      </c>
      <c r="AU60" t="s">
        <v>628</v>
      </c>
      <c r="AV60" t="s">
        <v>634</v>
      </c>
      <c r="AX60">
        <v>1</v>
      </c>
      <c r="AY60" t="s">
        <v>89</v>
      </c>
      <c r="AZ60" t="s">
        <v>67</v>
      </c>
      <c r="BA60" t="s">
        <v>220</v>
      </c>
      <c r="BB60" t="s">
        <v>670</v>
      </c>
      <c r="BC60">
        <v>23.5</v>
      </c>
      <c r="BD60">
        <v>0</v>
      </c>
      <c r="BE60">
        <v>1</v>
      </c>
      <c r="BJ60"/>
      <c r="BK60"/>
    </row>
    <row r="61" spans="1:63" x14ac:dyDescent="0.3">
      <c r="A61" s="17">
        <v>46235</v>
      </c>
      <c r="B61" t="s">
        <v>144</v>
      </c>
      <c r="C61" t="s">
        <v>352</v>
      </c>
      <c r="D61" t="s">
        <v>45</v>
      </c>
      <c r="E61" t="s">
        <v>68</v>
      </c>
      <c r="F61" t="s">
        <v>314</v>
      </c>
      <c r="G61" t="s">
        <v>1116</v>
      </c>
      <c r="H61" t="s">
        <v>1373</v>
      </c>
      <c r="I61" t="s">
        <v>420</v>
      </c>
      <c r="J61">
        <v>7</v>
      </c>
      <c r="K61">
        <v>7</v>
      </c>
      <c r="L61" t="s">
        <v>1115</v>
      </c>
      <c r="M61" s="15">
        <v>46254.395497685182</v>
      </c>
      <c r="N61" s="15">
        <v>46261.395138888889</v>
      </c>
      <c r="O61" s="15">
        <v>46254.607638888891</v>
      </c>
      <c r="P61" s="15">
        <v>46255.493055555555</v>
      </c>
      <c r="Q61" s="15"/>
      <c r="S61" t="s">
        <v>365</v>
      </c>
      <c r="U61" t="s">
        <v>1530</v>
      </c>
      <c r="V61" t="s">
        <v>365</v>
      </c>
      <c r="W61">
        <v>2200</v>
      </c>
      <c r="X61" t="s">
        <v>382</v>
      </c>
      <c r="Y61" t="s">
        <v>242</v>
      </c>
      <c r="Z61" t="s">
        <v>522</v>
      </c>
      <c r="AB61" t="s">
        <v>355</v>
      </c>
      <c r="AC61" t="s">
        <v>355</v>
      </c>
      <c r="AD61" t="s">
        <v>382</v>
      </c>
      <c r="AE61" t="s">
        <v>242</v>
      </c>
      <c r="AF61" t="s">
        <v>1531</v>
      </c>
      <c r="AG61" t="s">
        <v>252</v>
      </c>
      <c r="AH61">
        <v>1</v>
      </c>
      <c r="AI61" t="s">
        <v>253</v>
      </c>
      <c r="AJ61" t="s">
        <v>251</v>
      </c>
      <c r="AK61" t="s">
        <v>581</v>
      </c>
      <c r="AL61" t="s">
        <v>159</v>
      </c>
      <c r="AM61" t="s">
        <v>596</v>
      </c>
      <c r="AN61">
        <v>1</v>
      </c>
      <c r="AO61" s="17">
        <v>46254</v>
      </c>
      <c r="AP61" s="37">
        <v>0.60763888888888884</v>
      </c>
      <c r="AQ61" s="17">
        <v>46255</v>
      </c>
      <c r="AR61" s="37">
        <v>0.49305555555555558</v>
      </c>
      <c r="AS61" t="s">
        <v>204</v>
      </c>
      <c r="AT61" t="s">
        <v>631</v>
      </c>
      <c r="AU61" t="s">
        <v>628</v>
      </c>
      <c r="AV61" t="s">
        <v>634</v>
      </c>
      <c r="AX61">
        <v>1</v>
      </c>
      <c r="AY61" t="s">
        <v>89</v>
      </c>
      <c r="AZ61" t="s">
        <v>67</v>
      </c>
      <c r="BA61" t="s">
        <v>220</v>
      </c>
      <c r="BB61" t="s">
        <v>670</v>
      </c>
      <c r="BC61">
        <v>23.5</v>
      </c>
      <c r="BJ61"/>
      <c r="BK61"/>
    </row>
    <row r="62" spans="1:63" x14ac:dyDescent="0.3">
      <c r="A62" s="17">
        <v>46235</v>
      </c>
      <c r="B62" t="s">
        <v>144</v>
      </c>
      <c r="C62" t="s">
        <v>352</v>
      </c>
      <c r="D62" t="s">
        <v>45</v>
      </c>
      <c r="E62" t="s">
        <v>68</v>
      </c>
      <c r="F62" t="s">
        <v>314</v>
      </c>
      <c r="G62" t="s">
        <v>1117</v>
      </c>
      <c r="H62" t="s">
        <v>1373</v>
      </c>
      <c r="I62" t="s">
        <v>420</v>
      </c>
      <c r="J62">
        <v>6</v>
      </c>
      <c r="K62">
        <v>6</v>
      </c>
      <c r="L62" t="s">
        <v>1115</v>
      </c>
      <c r="M62" s="15">
        <v>46254.396273148152</v>
      </c>
      <c r="N62" s="15">
        <v>46261.395833333336</v>
      </c>
      <c r="O62" s="15">
        <v>46254.607638888891</v>
      </c>
      <c r="P62" s="15">
        <v>46255.493055555555</v>
      </c>
      <c r="Q62" s="15"/>
      <c r="S62" t="s">
        <v>365</v>
      </c>
      <c r="U62" t="s">
        <v>1532</v>
      </c>
      <c r="V62" t="s">
        <v>365</v>
      </c>
      <c r="W62">
        <v>2200</v>
      </c>
      <c r="X62" t="s">
        <v>382</v>
      </c>
      <c r="Y62" t="s">
        <v>242</v>
      </c>
      <c r="Z62" t="s">
        <v>522</v>
      </c>
      <c r="AB62" t="s">
        <v>355</v>
      </c>
      <c r="AC62" t="s">
        <v>355</v>
      </c>
      <c r="AD62" t="s">
        <v>382</v>
      </c>
      <c r="AE62" t="s">
        <v>242</v>
      </c>
      <c r="AF62" t="s">
        <v>1533</v>
      </c>
      <c r="AG62" t="s">
        <v>252</v>
      </c>
      <c r="AH62">
        <v>1</v>
      </c>
      <c r="AI62" t="s">
        <v>253</v>
      </c>
      <c r="AJ62" t="s">
        <v>251</v>
      </c>
      <c r="AK62" t="s">
        <v>581</v>
      </c>
      <c r="AL62" t="s">
        <v>159</v>
      </c>
      <c r="AM62" t="s">
        <v>596</v>
      </c>
      <c r="AN62">
        <v>1</v>
      </c>
      <c r="AO62" s="17">
        <v>46254</v>
      </c>
      <c r="AP62" s="37">
        <v>0.60763888888888884</v>
      </c>
      <c r="AQ62" s="17">
        <v>46255</v>
      </c>
      <c r="AR62" s="37">
        <v>0.49305555555555558</v>
      </c>
      <c r="AS62" t="s">
        <v>204</v>
      </c>
      <c r="AT62" t="s">
        <v>631</v>
      </c>
      <c r="AU62" t="s">
        <v>628</v>
      </c>
      <c r="AV62" t="s">
        <v>634</v>
      </c>
      <c r="AX62">
        <v>1</v>
      </c>
      <c r="AY62" t="s">
        <v>89</v>
      </c>
      <c r="AZ62" t="s">
        <v>67</v>
      </c>
      <c r="BA62" t="s">
        <v>220</v>
      </c>
      <c r="BB62" t="s">
        <v>670</v>
      </c>
      <c r="BC62">
        <v>23.5</v>
      </c>
      <c r="BJ62"/>
      <c r="BK62"/>
    </row>
    <row r="63" spans="1:63" x14ac:dyDescent="0.3">
      <c r="A63" s="17">
        <v>46230</v>
      </c>
      <c r="B63" t="s">
        <v>144</v>
      </c>
      <c r="C63" t="s">
        <v>352</v>
      </c>
      <c r="D63" t="s">
        <v>45</v>
      </c>
      <c r="E63" t="s">
        <v>68</v>
      </c>
      <c r="F63" t="s">
        <v>314</v>
      </c>
      <c r="G63" t="s">
        <v>1216</v>
      </c>
      <c r="H63" t="s">
        <v>1373</v>
      </c>
      <c r="I63" t="s">
        <v>1217</v>
      </c>
      <c r="J63">
        <v>13</v>
      </c>
      <c r="K63">
        <v>13</v>
      </c>
      <c r="L63" t="s">
        <v>1218</v>
      </c>
      <c r="M63" s="15">
        <v>46231.659247685187</v>
      </c>
      <c r="N63" s="15">
        <v>46238.65902777778</v>
      </c>
      <c r="O63" s="15">
        <v>46231.713194444441</v>
      </c>
      <c r="P63" s="15">
        <v>46233.416666666664</v>
      </c>
      <c r="Q63" s="15"/>
      <c r="S63" t="s">
        <v>365</v>
      </c>
      <c r="T63" t="s">
        <v>423</v>
      </c>
      <c r="U63" t="s">
        <v>1677</v>
      </c>
      <c r="V63" t="s">
        <v>365</v>
      </c>
      <c r="W63">
        <v>2200</v>
      </c>
      <c r="X63" t="s">
        <v>382</v>
      </c>
      <c r="Y63" t="s">
        <v>242</v>
      </c>
      <c r="Z63" t="s">
        <v>522</v>
      </c>
      <c r="AB63" t="s">
        <v>355</v>
      </c>
      <c r="AC63" t="s">
        <v>355</v>
      </c>
      <c r="AD63" t="s">
        <v>382</v>
      </c>
      <c r="AE63" t="s">
        <v>242</v>
      </c>
      <c r="AF63" t="s">
        <v>1678</v>
      </c>
      <c r="AG63" t="s">
        <v>252</v>
      </c>
      <c r="AH63">
        <v>1</v>
      </c>
      <c r="AI63" t="s">
        <v>253</v>
      </c>
      <c r="AJ63" t="s">
        <v>251</v>
      </c>
      <c r="AK63" t="s">
        <v>581</v>
      </c>
      <c r="AL63" t="s">
        <v>159</v>
      </c>
      <c r="AM63" t="s">
        <v>596</v>
      </c>
      <c r="AN63">
        <v>1</v>
      </c>
      <c r="AO63" s="17">
        <v>46231</v>
      </c>
      <c r="AP63" s="37">
        <v>0.71319444444444446</v>
      </c>
      <c r="AQ63" s="17">
        <v>46233</v>
      </c>
      <c r="AR63" s="37">
        <v>0.41666666666666669</v>
      </c>
      <c r="AS63" t="s">
        <v>204</v>
      </c>
      <c r="AT63" t="s">
        <v>630</v>
      </c>
      <c r="AU63" t="s">
        <v>628</v>
      </c>
      <c r="AV63" t="s">
        <v>634</v>
      </c>
      <c r="AX63">
        <v>1.3</v>
      </c>
      <c r="AY63" t="s">
        <v>89</v>
      </c>
      <c r="AZ63" t="s">
        <v>67</v>
      </c>
      <c r="BA63" t="s">
        <v>220</v>
      </c>
      <c r="BB63" t="s">
        <v>670</v>
      </c>
      <c r="BC63">
        <v>23.5</v>
      </c>
      <c r="BD63">
        <v>0</v>
      </c>
      <c r="BE63">
        <v>1</v>
      </c>
      <c r="BJ63"/>
      <c r="BK63"/>
    </row>
    <row r="64" spans="1:63" x14ac:dyDescent="0.3">
      <c r="A64" s="17">
        <v>46230</v>
      </c>
      <c r="B64" t="s">
        <v>144</v>
      </c>
      <c r="C64" t="s">
        <v>352</v>
      </c>
      <c r="D64" t="s">
        <v>45</v>
      </c>
      <c r="E64" t="s">
        <v>68</v>
      </c>
      <c r="F64" t="s">
        <v>314</v>
      </c>
      <c r="G64" t="s">
        <v>1219</v>
      </c>
      <c r="H64" t="s">
        <v>1373</v>
      </c>
      <c r="I64" t="s">
        <v>1217</v>
      </c>
      <c r="J64">
        <v>6</v>
      </c>
      <c r="K64">
        <v>6</v>
      </c>
      <c r="L64" t="s">
        <v>1218</v>
      </c>
      <c r="M64" s="15">
        <v>46231.635254629633</v>
      </c>
      <c r="N64" s="15">
        <v>46238.634722222225</v>
      </c>
      <c r="O64" s="15">
        <v>46231.713194444441</v>
      </c>
      <c r="P64" s="15">
        <v>46233.416666666664</v>
      </c>
      <c r="Q64" s="15"/>
      <c r="S64" t="s">
        <v>365</v>
      </c>
      <c r="T64" t="s">
        <v>423</v>
      </c>
      <c r="U64" t="s">
        <v>1679</v>
      </c>
      <c r="V64" t="s">
        <v>365</v>
      </c>
      <c r="W64">
        <v>2200</v>
      </c>
      <c r="X64" t="s">
        <v>382</v>
      </c>
      <c r="Y64" t="s">
        <v>242</v>
      </c>
      <c r="Z64" t="s">
        <v>522</v>
      </c>
      <c r="AB64" t="s">
        <v>355</v>
      </c>
      <c r="AC64" t="s">
        <v>355</v>
      </c>
      <c r="AD64" t="s">
        <v>382</v>
      </c>
      <c r="AE64" t="s">
        <v>242</v>
      </c>
      <c r="AF64" t="s">
        <v>1680</v>
      </c>
      <c r="AG64" t="s">
        <v>252</v>
      </c>
      <c r="AH64">
        <v>1</v>
      </c>
      <c r="AI64" t="s">
        <v>253</v>
      </c>
      <c r="AJ64" t="s">
        <v>251</v>
      </c>
      <c r="AK64" t="s">
        <v>581</v>
      </c>
      <c r="AL64" t="s">
        <v>159</v>
      </c>
      <c r="AM64" t="s">
        <v>596</v>
      </c>
      <c r="AN64">
        <v>1</v>
      </c>
      <c r="AO64" s="17">
        <v>46231</v>
      </c>
      <c r="AP64" s="37">
        <v>0.71319444444444446</v>
      </c>
      <c r="AQ64" s="17">
        <v>46233</v>
      </c>
      <c r="AR64" s="37">
        <v>0.41666666666666669</v>
      </c>
      <c r="AS64" t="s">
        <v>204</v>
      </c>
      <c r="AT64" t="s">
        <v>630</v>
      </c>
      <c r="AU64" t="s">
        <v>628</v>
      </c>
      <c r="AV64" t="s">
        <v>634</v>
      </c>
      <c r="AX64">
        <v>1</v>
      </c>
      <c r="AY64" t="s">
        <v>89</v>
      </c>
      <c r="AZ64" t="s">
        <v>67</v>
      </c>
      <c r="BA64" t="s">
        <v>220</v>
      </c>
      <c r="BB64" t="s">
        <v>670</v>
      </c>
      <c r="BC64">
        <v>23.5</v>
      </c>
      <c r="BJ64"/>
      <c r="BK64"/>
    </row>
    <row r="65" spans="1:63" x14ac:dyDescent="0.3">
      <c r="A65" s="17">
        <v>46230</v>
      </c>
      <c r="B65" t="s">
        <v>144</v>
      </c>
      <c r="C65" t="s">
        <v>352</v>
      </c>
      <c r="D65" t="s">
        <v>45</v>
      </c>
      <c r="E65" t="s">
        <v>68</v>
      </c>
      <c r="F65" t="s">
        <v>314</v>
      </c>
      <c r="G65" t="s">
        <v>1220</v>
      </c>
      <c r="H65" t="s">
        <v>1373</v>
      </c>
      <c r="I65" t="s">
        <v>1217</v>
      </c>
      <c r="J65">
        <v>4</v>
      </c>
      <c r="K65">
        <v>4</v>
      </c>
      <c r="L65" t="s">
        <v>1218</v>
      </c>
      <c r="M65" s="15">
        <v>46231.634583333333</v>
      </c>
      <c r="N65" s="15">
        <v>46238.634027777778</v>
      </c>
      <c r="O65" s="15">
        <v>46231.713194444441</v>
      </c>
      <c r="P65" s="15">
        <v>46233.416666666664</v>
      </c>
      <c r="Q65" s="15"/>
      <c r="S65" t="s">
        <v>365</v>
      </c>
      <c r="T65" t="s">
        <v>423</v>
      </c>
      <c r="U65" t="s">
        <v>1681</v>
      </c>
      <c r="V65" t="s">
        <v>365</v>
      </c>
      <c r="W65">
        <v>2200</v>
      </c>
      <c r="X65" t="s">
        <v>382</v>
      </c>
      <c r="Y65" t="s">
        <v>242</v>
      </c>
      <c r="Z65" t="s">
        <v>522</v>
      </c>
      <c r="AB65" t="s">
        <v>355</v>
      </c>
      <c r="AC65" t="s">
        <v>355</v>
      </c>
      <c r="AD65" t="s">
        <v>382</v>
      </c>
      <c r="AE65" t="s">
        <v>242</v>
      </c>
      <c r="AF65" t="s">
        <v>1682</v>
      </c>
      <c r="AG65" t="s">
        <v>252</v>
      </c>
      <c r="AH65">
        <v>1</v>
      </c>
      <c r="AI65" t="s">
        <v>253</v>
      </c>
      <c r="AJ65" t="s">
        <v>251</v>
      </c>
      <c r="AK65" t="s">
        <v>581</v>
      </c>
      <c r="AL65" t="s">
        <v>159</v>
      </c>
      <c r="AM65" t="s">
        <v>596</v>
      </c>
      <c r="AN65">
        <v>1</v>
      </c>
      <c r="AO65" s="17">
        <v>46231</v>
      </c>
      <c r="AP65" s="37">
        <v>0.71319444444444446</v>
      </c>
      <c r="AQ65" s="17">
        <v>46233</v>
      </c>
      <c r="AR65" s="37">
        <v>0.41666666666666669</v>
      </c>
      <c r="AS65" t="s">
        <v>204</v>
      </c>
      <c r="AT65" t="s">
        <v>630</v>
      </c>
      <c r="AU65" t="s">
        <v>628</v>
      </c>
      <c r="AV65" t="s">
        <v>634</v>
      </c>
      <c r="AX65">
        <v>1</v>
      </c>
      <c r="AY65" t="s">
        <v>89</v>
      </c>
      <c r="AZ65" t="s">
        <v>67</v>
      </c>
      <c r="BA65" t="s">
        <v>220</v>
      </c>
      <c r="BB65" t="s">
        <v>670</v>
      </c>
      <c r="BC65">
        <v>23.5</v>
      </c>
      <c r="BJ65"/>
      <c r="BK65"/>
    </row>
    <row r="66" spans="1:63" x14ac:dyDescent="0.3">
      <c r="A66" s="17">
        <v>46230</v>
      </c>
      <c r="B66" t="s">
        <v>144</v>
      </c>
      <c r="C66" t="s">
        <v>352</v>
      </c>
      <c r="D66" t="s">
        <v>45</v>
      </c>
      <c r="E66" t="s">
        <v>68</v>
      </c>
      <c r="F66" t="s">
        <v>314</v>
      </c>
      <c r="G66" t="s">
        <v>1221</v>
      </c>
      <c r="H66" t="s">
        <v>1373</v>
      </c>
      <c r="I66" t="s">
        <v>1217</v>
      </c>
      <c r="J66">
        <v>4</v>
      </c>
      <c r="K66">
        <v>4</v>
      </c>
      <c r="L66" t="s">
        <v>1218</v>
      </c>
      <c r="M66" s="15">
        <v>46231.633784722224</v>
      </c>
      <c r="N66" s="15">
        <v>46238.633333333331</v>
      </c>
      <c r="O66" s="15">
        <v>46231.713194444441</v>
      </c>
      <c r="P66" s="15">
        <v>46233.416666666664</v>
      </c>
      <c r="Q66" s="15"/>
      <c r="S66" t="s">
        <v>365</v>
      </c>
      <c r="T66" t="s">
        <v>423</v>
      </c>
      <c r="U66" t="s">
        <v>1683</v>
      </c>
      <c r="V66" t="s">
        <v>365</v>
      </c>
      <c r="W66">
        <v>2200</v>
      </c>
      <c r="X66" t="s">
        <v>382</v>
      </c>
      <c r="Y66" t="s">
        <v>242</v>
      </c>
      <c r="Z66" t="s">
        <v>522</v>
      </c>
      <c r="AB66" t="s">
        <v>355</v>
      </c>
      <c r="AC66" t="s">
        <v>355</v>
      </c>
      <c r="AD66" t="s">
        <v>382</v>
      </c>
      <c r="AE66" t="s">
        <v>242</v>
      </c>
      <c r="AF66" t="s">
        <v>1684</v>
      </c>
      <c r="AG66" t="s">
        <v>252</v>
      </c>
      <c r="AH66">
        <v>1</v>
      </c>
      <c r="AI66" t="s">
        <v>253</v>
      </c>
      <c r="AJ66" t="s">
        <v>251</v>
      </c>
      <c r="AK66" t="s">
        <v>581</v>
      </c>
      <c r="AL66" t="s">
        <v>159</v>
      </c>
      <c r="AM66" t="s">
        <v>596</v>
      </c>
      <c r="AN66">
        <v>1</v>
      </c>
      <c r="AO66" s="17">
        <v>46231</v>
      </c>
      <c r="AP66" s="37">
        <v>0.71319444444444446</v>
      </c>
      <c r="AQ66" s="17">
        <v>46233</v>
      </c>
      <c r="AR66" s="37">
        <v>0.41666666666666669</v>
      </c>
      <c r="AS66" t="s">
        <v>204</v>
      </c>
      <c r="AT66" t="s">
        <v>630</v>
      </c>
      <c r="AU66" t="s">
        <v>628</v>
      </c>
      <c r="AV66" t="s">
        <v>634</v>
      </c>
      <c r="AX66">
        <v>1</v>
      </c>
      <c r="AY66" t="s">
        <v>89</v>
      </c>
      <c r="AZ66" t="s">
        <v>67</v>
      </c>
      <c r="BA66" t="s">
        <v>220</v>
      </c>
      <c r="BB66" t="s">
        <v>670</v>
      </c>
      <c r="BC66">
        <v>23.5</v>
      </c>
      <c r="BJ66"/>
      <c r="BK66"/>
    </row>
    <row r="67" spans="1:63" x14ac:dyDescent="0.3">
      <c r="A67" s="17">
        <v>46230</v>
      </c>
      <c r="B67" t="s">
        <v>144</v>
      </c>
      <c r="C67" t="s">
        <v>352</v>
      </c>
      <c r="D67" t="s">
        <v>45</v>
      </c>
      <c r="E67" t="s">
        <v>68</v>
      </c>
      <c r="F67" t="s">
        <v>314</v>
      </c>
      <c r="G67" t="s">
        <v>1222</v>
      </c>
      <c r="H67" t="s">
        <v>1373</v>
      </c>
      <c r="I67" t="s">
        <v>1217</v>
      </c>
      <c r="J67">
        <v>1</v>
      </c>
      <c r="K67">
        <v>1</v>
      </c>
      <c r="L67" t="s">
        <v>1218</v>
      </c>
      <c r="M67" s="15">
        <v>46231.632465277777</v>
      </c>
      <c r="N67" s="15">
        <v>46238.631944444445</v>
      </c>
      <c r="O67" s="15">
        <v>46231.713194444441</v>
      </c>
      <c r="P67" s="15">
        <v>46233.416666666664</v>
      </c>
      <c r="Q67" s="15"/>
      <c r="S67" t="s">
        <v>365</v>
      </c>
      <c r="T67" t="s">
        <v>423</v>
      </c>
      <c r="U67" t="s">
        <v>1685</v>
      </c>
      <c r="V67" t="s">
        <v>365</v>
      </c>
      <c r="W67">
        <v>2200</v>
      </c>
      <c r="X67" t="s">
        <v>382</v>
      </c>
      <c r="Y67" t="s">
        <v>242</v>
      </c>
      <c r="Z67" t="s">
        <v>522</v>
      </c>
      <c r="AB67" t="s">
        <v>355</v>
      </c>
      <c r="AC67" t="s">
        <v>355</v>
      </c>
      <c r="AD67" t="s">
        <v>382</v>
      </c>
      <c r="AE67" t="s">
        <v>242</v>
      </c>
      <c r="AF67" t="s">
        <v>1686</v>
      </c>
      <c r="AG67" t="s">
        <v>252</v>
      </c>
      <c r="AH67">
        <v>1</v>
      </c>
      <c r="AI67" t="s">
        <v>253</v>
      </c>
      <c r="AJ67" t="s">
        <v>251</v>
      </c>
      <c r="AK67" t="s">
        <v>581</v>
      </c>
      <c r="AL67" t="s">
        <v>159</v>
      </c>
      <c r="AM67" t="s">
        <v>596</v>
      </c>
      <c r="AN67">
        <v>1</v>
      </c>
      <c r="AO67" s="17">
        <v>46231</v>
      </c>
      <c r="AP67" s="37">
        <v>0.71319444444444446</v>
      </c>
      <c r="AQ67" s="17">
        <v>46233</v>
      </c>
      <c r="AR67" s="37">
        <v>0.41666666666666669</v>
      </c>
      <c r="AS67" t="s">
        <v>204</v>
      </c>
      <c r="AT67" t="s">
        <v>630</v>
      </c>
      <c r="AU67" t="s">
        <v>628</v>
      </c>
      <c r="AV67" t="s">
        <v>634</v>
      </c>
      <c r="AX67">
        <v>1</v>
      </c>
      <c r="AY67" t="s">
        <v>89</v>
      </c>
      <c r="AZ67" t="s">
        <v>67</v>
      </c>
      <c r="BA67" t="s">
        <v>220</v>
      </c>
      <c r="BB67" t="s">
        <v>670</v>
      </c>
      <c r="BC67">
        <v>23.5</v>
      </c>
      <c r="BJ67"/>
      <c r="BK67"/>
    </row>
    <row r="68" spans="1:63" x14ac:dyDescent="0.3">
      <c r="A68" s="17">
        <v>46230</v>
      </c>
      <c r="B68" t="s">
        <v>144</v>
      </c>
      <c r="C68" t="s">
        <v>352</v>
      </c>
      <c r="D68" t="s">
        <v>45</v>
      </c>
      <c r="E68" t="s">
        <v>68</v>
      </c>
      <c r="F68" t="s">
        <v>314</v>
      </c>
      <c r="G68" t="s">
        <v>1223</v>
      </c>
      <c r="H68" t="s">
        <v>1373</v>
      </c>
      <c r="I68" t="s">
        <v>420</v>
      </c>
      <c r="J68">
        <v>1</v>
      </c>
      <c r="K68">
        <v>1</v>
      </c>
      <c r="L68" t="s">
        <v>1224</v>
      </c>
      <c r="M68" s="15">
        <v>46231.631620370368</v>
      </c>
      <c r="N68" s="15">
        <v>46238.631249999999</v>
      </c>
      <c r="O68" s="15">
        <v>46231.706250000003</v>
      </c>
      <c r="P68" s="15">
        <v>46233.416666666664</v>
      </c>
      <c r="Q68" s="15"/>
      <c r="S68" t="s">
        <v>365</v>
      </c>
      <c r="T68" t="s">
        <v>423</v>
      </c>
      <c r="U68" t="s">
        <v>1687</v>
      </c>
      <c r="V68" t="s">
        <v>365</v>
      </c>
      <c r="W68">
        <v>2200</v>
      </c>
      <c r="X68" t="s">
        <v>382</v>
      </c>
      <c r="Y68" t="s">
        <v>242</v>
      </c>
      <c r="Z68" t="s">
        <v>522</v>
      </c>
      <c r="AB68" t="s">
        <v>355</v>
      </c>
      <c r="AC68" t="s">
        <v>355</v>
      </c>
      <c r="AD68" t="s">
        <v>382</v>
      </c>
      <c r="AE68" t="s">
        <v>242</v>
      </c>
      <c r="AF68" t="s">
        <v>1688</v>
      </c>
      <c r="AG68" t="s">
        <v>252</v>
      </c>
      <c r="AH68">
        <v>1</v>
      </c>
      <c r="AI68" t="s">
        <v>253</v>
      </c>
      <c r="AJ68" t="s">
        <v>251</v>
      </c>
      <c r="AK68" t="s">
        <v>581</v>
      </c>
      <c r="AL68" t="s">
        <v>159</v>
      </c>
      <c r="AM68" t="s">
        <v>596</v>
      </c>
      <c r="AN68">
        <v>1</v>
      </c>
      <c r="AO68" s="17">
        <v>46231</v>
      </c>
      <c r="AP68" s="37">
        <v>0.70625000000000004</v>
      </c>
      <c r="AQ68" s="17">
        <v>46233</v>
      </c>
      <c r="AR68" s="37">
        <v>0.41666666666666669</v>
      </c>
      <c r="AS68" t="s">
        <v>204</v>
      </c>
      <c r="AT68" t="s">
        <v>630</v>
      </c>
      <c r="AU68" t="s">
        <v>628</v>
      </c>
      <c r="AV68" t="s">
        <v>634</v>
      </c>
      <c r="AX68">
        <v>1</v>
      </c>
      <c r="AY68" t="s">
        <v>89</v>
      </c>
      <c r="AZ68" t="s">
        <v>67</v>
      </c>
      <c r="BA68" t="s">
        <v>220</v>
      </c>
      <c r="BB68" t="s">
        <v>670</v>
      </c>
      <c r="BC68">
        <v>23.5</v>
      </c>
      <c r="BJ68"/>
      <c r="BK68"/>
    </row>
    <row r="69" spans="1:63" x14ac:dyDescent="0.3">
      <c r="A69" s="17">
        <v>46230</v>
      </c>
      <c r="B69" t="s">
        <v>144</v>
      </c>
      <c r="C69" t="s">
        <v>352</v>
      </c>
      <c r="D69" t="s">
        <v>48</v>
      </c>
      <c r="E69" t="s">
        <v>68</v>
      </c>
      <c r="F69" t="s">
        <v>314</v>
      </c>
      <c r="G69" t="s">
        <v>1134</v>
      </c>
      <c r="H69" t="s">
        <v>445</v>
      </c>
      <c r="I69" t="s">
        <v>420</v>
      </c>
      <c r="J69">
        <v>3</v>
      </c>
      <c r="K69">
        <v>3</v>
      </c>
      <c r="L69" t="s">
        <v>1136</v>
      </c>
      <c r="M69" s="15">
        <v>46245.434259259258</v>
      </c>
      <c r="N69" s="15">
        <v>46252.434027777781</v>
      </c>
      <c r="O69" s="15">
        <v>46246.470138888886</v>
      </c>
      <c r="P69" s="15">
        <v>46247.425694444442</v>
      </c>
      <c r="Q69" s="15"/>
      <c r="S69" t="s">
        <v>365</v>
      </c>
      <c r="T69" t="s">
        <v>423</v>
      </c>
      <c r="V69" t="s">
        <v>365</v>
      </c>
      <c r="W69">
        <v>2200</v>
      </c>
      <c r="X69" t="s">
        <v>382</v>
      </c>
      <c r="Y69" t="s">
        <v>242</v>
      </c>
      <c r="Z69" t="s">
        <v>522</v>
      </c>
      <c r="AB69" t="s">
        <v>355</v>
      </c>
      <c r="AC69" t="s">
        <v>355</v>
      </c>
      <c r="AD69" t="s">
        <v>382</v>
      </c>
      <c r="AE69" t="s">
        <v>242</v>
      </c>
      <c r="AF69" t="s">
        <v>1548</v>
      </c>
      <c r="AG69" t="s">
        <v>252</v>
      </c>
      <c r="AH69">
        <v>1</v>
      </c>
      <c r="AI69" t="s">
        <v>253</v>
      </c>
      <c r="AJ69" t="s">
        <v>251</v>
      </c>
      <c r="AK69" t="s">
        <v>581</v>
      </c>
      <c r="AL69" t="s">
        <v>159</v>
      </c>
      <c r="AM69" t="s">
        <v>599</v>
      </c>
      <c r="AN69">
        <v>1</v>
      </c>
      <c r="AO69" s="17">
        <v>46246</v>
      </c>
      <c r="AP69" s="37">
        <v>0.47013888888888888</v>
      </c>
      <c r="AQ69" s="17">
        <v>46247</v>
      </c>
      <c r="AR69" s="37">
        <v>0.42569444444444443</v>
      </c>
      <c r="AS69" t="s">
        <v>204</v>
      </c>
      <c r="AT69" t="s">
        <v>631</v>
      </c>
      <c r="AU69" t="s">
        <v>628</v>
      </c>
      <c r="AV69" t="s">
        <v>636</v>
      </c>
      <c r="AX69">
        <v>1</v>
      </c>
      <c r="AY69" t="s">
        <v>89</v>
      </c>
      <c r="AZ69" t="s">
        <v>90</v>
      </c>
      <c r="BA69" t="s">
        <v>220</v>
      </c>
      <c r="BB69" t="s">
        <v>670</v>
      </c>
      <c r="BC69">
        <v>23.5</v>
      </c>
      <c r="BD69">
        <v>0</v>
      </c>
      <c r="BE69">
        <v>1</v>
      </c>
      <c r="BJ69"/>
      <c r="BK69"/>
    </row>
    <row r="70" spans="1:63" x14ac:dyDescent="0.3">
      <c r="A70" s="17">
        <v>46230</v>
      </c>
      <c r="B70" t="s">
        <v>144</v>
      </c>
      <c r="C70" t="s">
        <v>352</v>
      </c>
      <c r="D70" t="s">
        <v>48</v>
      </c>
      <c r="E70" t="s">
        <v>68</v>
      </c>
      <c r="F70" t="s">
        <v>314</v>
      </c>
      <c r="G70" t="s">
        <v>1134</v>
      </c>
      <c r="H70" t="s">
        <v>445</v>
      </c>
      <c r="I70" t="s">
        <v>420</v>
      </c>
      <c r="J70">
        <v>1</v>
      </c>
      <c r="K70">
        <v>1</v>
      </c>
      <c r="L70" t="s">
        <v>1135</v>
      </c>
      <c r="M70" s="15">
        <v>46245.434259259258</v>
      </c>
      <c r="N70" s="15">
        <v>46252.434027777781</v>
      </c>
      <c r="O70" s="15">
        <v>46252.685416666667</v>
      </c>
      <c r="P70" s="15">
        <v>46254.503472222219</v>
      </c>
      <c r="Q70" s="15"/>
      <c r="S70" t="s">
        <v>365</v>
      </c>
      <c r="T70" t="s">
        <v>1546</v>
      </c>
      <c r="V70" t="s">
        <v>365</v>
      </c>
      <c r="W70">
        <v>2200</v>
      </c>
      <c r="X70" t="s">
        <v>382</v>
      </c>
      <c r="Y70" t="s">
        <v>242</v>
      </c>
      <c r="Z70" t="s">
        <v>522</v>
      </c>
      <c r="AB70" t="s">
        <v>355</v>
      </c>
      <c r="AC70" t="s">
        <v>355</v>
      </c>
      <c r="AD70" t="s">
        <v>382</v>
      </c>
      <c r="AE70" t="s">
        <v>242</v>
      </c>
      <c r="AF70" t="s">
        <v>1547</v>
      </c>
      <c r="AG70" t="s">
        <v>252</v>
      </c>
      <c r="AH70">
        <v>1</v>
      </c>
      <c r="AI70" t="s">
        <v>253</v>
      </c>
      <c r="AJ70" t="s">
        <v>251</v>
      </c>
      <c r="AK70" t="s">
        <v>581</v>
      </c>
      <c r="AL70" t="s">
        <v>159</v>
      </c>
      <c r="AM70" t="s">
        <v>599</v>
      </c>
      <c r="AN70">
        <v>1</v>
      </c>
      <c r="AO70" s="17">
        <v>46252</v>
      </c>
      <c r="AP70" s="37">
        <v>0.68541666666666667</v>
      </c>
      <c r="AQ70" s="17">
        <v>46254</v>
      </c>
      <c r="AR70" s="37">
        <v>0.50347222222222221</v>
      </c>
      <c r="AS70" t="s">
        <v>204</v>
      </c>
      <c r="AT70" t="s">
        <v>630</v>
      </c>
      <c r="AU70" t="s">
        <v>628</v>
      </c>
      <c r="AV70" t="s">
        <v>636</v>
      </c>
      <c r="AX70">
        <v>1</v>
      </c>
      <c r="AY70" t="s">
        <v>89</v>
      </c>
      <c r="AZ70" t="s">
        <v>90</v>
      </c>
      <c r="BA70" t="s">
        <v>220</v>
      </c>
      <c r="BB70" t="s">
        <v>670</v>
      </c>
      <c r="BC70">
        <v>23.5</v>
      </c>
      <c r="BD70">
        <v>0</v>
      </c>
      <c r="BE70">
        <v>1</v>
      </c>
      <c r="BJ70"/>
      <c r="BK70"/>
    </row>
    <row r="71" spans="1:63" x14ac:dyDescent="0.3">
      <c r="A71" s="17">
        <v>46235</v>
      </c>
      <c r="B71" t="s">
        <v>144</v>
      </c>
      <c r="C71" t="s">
        <v>352</v>
      </c>
      <c r="D71" t="s">
        <v>48</v>
      </c>
      <c r="E71" t="s">
        <v>68</v>
      </c>
      <c r="F71" t="s">
        <v>314</v>
      </c>
      <c r="G71" t="s">
        <v>1187</v>
      </c>
      <c r="H71" t="s">
        <v>1629</v>
      </c>
      <c r="I71" t="s">
        <v>420</v>
      </c>
      <c r="J71">
        <v>5</v>
      </c>
      <c r="K71">
        <v>5</v>
      </c>
      <c r="L71" t="s">
        <v>1188</v>
      </c>
      <c r="M71" s="15">
        <v>46213.750648148147</v>
      </c>
      <c r="N71" s="15">
        <v>46223.333333333336</v>
      </c>
      <c r="O71" s="15">
        <v>46230.428946759261</v>
      </c>
      <c r="P71" s="15">
        <v>46231.397222222222</v>
      </c>
      <c r="Q71" s="15"/>
      <c r="S71" t="s">
        <v>365</v>
      </c>
      <c r="T71" t="s">
        <v>1630</v>
      </c>
      <c r="V71" t="s">
        <v>365</v>
      </c>
      <c r="W71">
        <v>2200</v>
      </c>
      <c r="X71" t="s">
        <v>382</v>
      </c>
      <c r="Y71" t="s">
        <v>242</v>
      </c>
      <c r="Z71" t="s">
        <v>522</v>
      </c>
      <c r="AB71" t="s">
        <v>355</v>
      </c>
      <c r="AC71" t="s">
        <v>355</v>
      </c>
      <c r="AD71" t="s">
        <v>382</v>
      </c>
      <c r="AE71" t="s">
        <v>242</v>
      </c>
      <c r="AF71" t="s">
        <v>1631</v>
      </c>
      <c r="AG71" t="s">
        <v>252</v>
      </c>
      <c r="AH71">
        <v>1</v>
      </c>
      <c r="AI71" t="s">
        <v>253</v>
      </c>
      <c r="AJ71" t="s">
        <v>251</v>
      </c>
      <c r="AK71" t="s">
        <v>581</v>
      </c>
      <c r="AL71" t="s">
        <v>159</v>
      </c>
      <c r="AM71" t="s">
        <v>599</v>
      </c>
      <c r="AN71">
        <v>1</v>
      </c>
      <c r="AO71" s="17">
        <v>46230</v>
      </c>
      <c r="AP71" s="37">
        <v>0.42894675925925924</v>
      </c>
      <c r="AQ71" s="17">
        <v>46231</v>
      </c>
      <c r="AR71" s="37">
        <v>0.3972222222222222</v>
      </c>
      <c r="AS71" t="s">
        <v>204</v>
      </c>
      <c r="AT71" t="s">
        <v>631</v>
      </c>
      <c r="AU71" t="s">
        <v>628</v>
      </c>
      <c r="AV71" t="s">
        <v>636</v>
      </c>
      <c r="AX71">
        <v>1</v>
      </c>
      <c r="AY71" t="s">
        <v>89</v>
      </c>
      <c r="AZ71" t="s">
        <v>90</v>
      </c>
      <c r="BA71" t="s">
        <v>220</v>
      </c>
      <c r="BB71" t="s">
        <v>670</v>
      </c>
      <c r="BC71">
        <v>23.5</v>
      </c>
      <c r="BD71">
        <v>0</v>
      </c>
      <c r="BE71">
        <v>1</v>
      </c>
      <c r="BJ71"/>
      <c r="BK71"/>
    </row>
    <row r="72" spans="1:63" x14ac:dyDescent="0.3">
      <c r="A72" s="17">
        <v>46235</v>
      </c>
      <c r="B72" t="s">
        <v>144</v>
      </c>
      <c r="C72" t="s">
        <v>352</v>
      </c>
      <c r="D72" t="s">
        <v>45</v>
      </c>
      <c r="E72" t="s">
        <v>68</v>
      </c>
      <c r="F72" t="s">
        <v>314</v>
      </c>
      <c r="G72" t="s">
        <v>1110</v>
      </c>
      <c r="H72" t="s">
        <v>1523</v>
      </c>
      <c r="I72" t="s">
        <v>422</v>
      </c>
      <c r="J72">
        <v>15</v>
      </c>
      <c r="K72">
        <v>15</v>
      </c>
      <c r="L72" t="s">
        <v>1111</v>
      </c>
      <c r="M72" s="15">
        <v>46251.387743055559</v>
      </c>
      <c r="N72" s="15">
        <v>46258.387499999997</v>
      </c>
      <c r="O72" s="15">
        <v>46251.49722222222</v>
      </c>
      <c r="P72" s="15">
        <v>46252.638888888891</v>
      </c>
      <c r="Q72" s="15"/>
      <c r="S72" t="s">
        <v>366</v>
      </c>
      <c r="U72" t="s">
        <v>1524</v>
      </c>
      <c r="V72" t="s">
        <v>366</v>
      </c>
      <c r="W72">
        <v>109</v>
      </c>
      <c r="X72" t="s">
        <v>382</v>
      </c>
      <c r="Y72" t="s">
        <v>242</v>
      </c>
      <c r="Z72" t="s">
        <v>522</v>
      </c>
      <c r="AB72" t="s">
        <v>355</v>
      </c>
      <c r="AC72" t="s">
        <v>355</v>
      </c>
      <c r="AD72" t="s">
        <v>382</v>
      </c>
      <c r="AE72" t="s">
        <v>242</v>
      </c>
      <c r="AF72" t="s">
        <v>1525</v>
      </c>
      <c r="AG72" t="s">
        <v>252</v>
      </c>
      <c r="AH72">
        <v>1</v>
      </c>
      <c r="AI72" t="s">
        <v>253</v>
      </c>
      <c r="AJ72" t="s">
        <v>251</v>
      </c>
      <c r="AK72" t="s">
        <v>581</v>
      </c>
      <c r="AL72" t="s">
        <v>159</v>
      </c>
      <c r="AM72" t="s">
        <v>596</v>
      </c>
      <c r="AN72">
        <v>1</v>
      </c>
      <c r="AO72" s="17">
        <v>46251</v>
      </c>
      <c r="AP72" s="37">
        <v>0.49722222222222223</v>
      </c>
      <c r="AQ72" s="17">
        <v>46252</v>
      </c>
      <c r="AR72" s="37">
        <v>0.63888888888888884</v>
      </c>
      <c r="AS72" t="s">
        <v>204</v>
      </c>
      <c r="AT72" t="s">
        <v>630</v>
      </c>
      <c r="AU72" t="s">
        <v>628</v>
      </c>
      <c r="AV72" t="s">
        <v>634</v>
      </c>
      <c r="AX72">
        <v>1.5</v>
      </c>
      <c r="AY72" t="s">
        <v>89</v>
      </c>
      <c r="AZ72" t="s">
        <v>67</v>
      </c>
      <c r="BA72" t="s">
        <v>220</v>
      </c>
      <c r="BB72" t="s">
        <v>672</v>
      </c>
      <c r="BC72">
        <v>23.5</v>
      </c>
      <c r="BD72">
        <v>0</v>
      </c>
      <c r="BE72">
        <v>1</v>
      </c>
      <c r="BJ72"/>
      <c r="BK72"/>
    </row>
    <row r="73" spans="1:63" x14ac:dyDescent="0.3">
      <c r="A73" s="17">
        <v>46235</v>
      </c>
      <c r="B73" t="s">
        <v>144</v>
      </c>
      <c r="C73" t="s">
        <v>352</v>
      </c>
      <c r="D73" t="s">
        <v>45</v>
      </c>
      <c r="E73" t="s">
        <v>68</v>
      </c>
      <c r="F73" t="s">
        <v>314</v>
      </c>
      <c r="G73" t="s">
        <v>1169</v>
      </c>
      <c r="H73" t="s">
        <v>1523</v>
      </c>
      <c r="I73" t="s">
        <v>422</v>
      </c>
      <c r="J73">
        <v>15</v>
      </c>
      <c r="K73">
        <v>15</v>
      </c>
      <c r="L73" t="s">
        <v>1170</v>
      </c>
      <c r="M73" s="15">
        <v>46230.391215277778</v>
      </c>
      <c r="N73" s="15">
        <v>46237.390972222223</v>
      </c>
      <c r="O73" s="15">
        <v>46230.46465277778</v>
      </c>
      <c r="P73" s="15">
        <v>46231.458333333336</v>
      </c>
      <c r="Q73" s="15"/>
      <c r="S73" t="s">
        <v>366</v>
      </c>
      <c r="U73" t="s">
        <v>1594</v>
      </c>
      <c r="V73" t="s">
        <v>366</v>
      </c>
      <c r="W73">
        <v>109</v>
      </c>
      <c r="X73" t="s">
        <v>382</v>
      </c>
      <c r="Y73" t="s">
        <v>242</v>
      </c>
      <c r="Z73" t="s">
        <v>522</v>
      </c>
      <c r="AB73" t="s">
        <v>355</v>
      </c>
      <c r="AC73" t="s">
        <v>355</v>
      </c>
      <c r="AD73" t="s">
        <v>382</v>
      </c>
      <c r="AE73" t="s">
        <v>242</v>
      </c>
      <c r="AF73" t="s">
        <v>1595</v>
      </c>
      <c r="AG73" t="s">
        <v>252</v>
      </c>
      <c r="AH73">
        <v>1</v>
      </c>
      <c r="AI73" t="s">
        <v>253</v>
      </c>
      <c r="AJ73" t="s">
        <v>251</v>
      </c>
      <c r="AK73" t="s">
        <v>581</v>
      </c>
      <c r="AL73" t="s">
        <v>159</v>
      </c>
      <c r="AM73" t="s">
        <v>596</v>
      </c>
      <c r="AN73">
        <v>1</v>
      </c>
      <c r="AO73" s="17">
        <v>46230</v>
      </c>
      <c r="AP73" s="37">
        <v>0.4646527777777778</v>
      </c>
      <c r="AQ73" s="17">
        <v>46231</v>
      </c>
      <c r="AR73" s="37">
        <v>0.45833333333333331</v>
      </c>
      <c r="AS73" t="s">
        <v>204</v>
      </c>
      <c r="AT73" t="s">
        <v>631</v>
      </c>
      <c r="AU73" t="s">
        <v>628</v>
      </c>
      <c r="AV73" t="s">
        <v>634</v>
      </c>
      <c r="AX73">
        <v>1.5</v>
      </c>
      <c r="AY73" t="s">
        <v>89</v>
      </c>
      <c r="AZ73" t="s">
        <v>67</v>
      </c>
      <c r="BA73" t="s">
        <v>220</v>
      </c>
      <c r="BB73" t="s">
        <v>672</v>
      </c>
      <c r="BC73">
        <v>23.5</v>
      </c>
      <c r="BD73">
        <v>0</v>
      </c>
      <c r="BE73">
        <v>1</v>
      </c>
      <c r="BJ73"/>
      <c r="BK73"/>
    </row>
    <row r="74" spans="1:63" x14ac:dyDescent="0.3">
      <c r="A74" s="17">
        <v>46230</v>
      </c>
      <c r="B74" t="s">
        <v>144</v>
      </c>
      <c r="C74" t="s">
        <v>352</v>
      </c>
      <c r="D74" t="s">
        <v>45</v>
      </c>
      <c r="E74" t="s">
        <v>68</v>
      </c>
      <c r="F74" t="s">
        <v>314</v>
      </c>
      <c r="G74" t="s">
        <v>1227</v>
      </c>
      <c r="H74" t="s">
        <v>1690</v>
      </c>
      <c r="I74" t="s">
        <v>422</v>
      </c>
      <c r="J74">
        <v>10</v>
      </c>
      <c r="K74">
        <v>10</v>
      </c>
      <c r="L74" t="s">
        <v>1228</v>
      </c>
      <c r="M74" s="15">
        <v>46230.398877314816</v>
      </c>
      <c r="N74" s="15">
        <v>46237.398611111108</v>
      </c>
      <c r="O74" s="15">
        <v>46230.632638888892</v>
      </c>
      <c r="P74" s="15">
        <v>46232.696527777778</v>
      </c>
      <c r="Q74" s="15"/>
      <c r="S74" t="s">
        <v>366</v>
      </c>
      <c r="T74" t="s">
        <v>423</v>
      </c>
      <c r="U74" t="s">
        <v>1691</v>
      </c>
      <c r="V74" t="s">
        <v>366</v>
      </c>
      <c r="W74">
        <v>109</v>
      </c>
      <c r="X74" t="s">
        <v>382</v>
      </c>
      <c r="Y74" t="s">
        <v>242</v>
      </c>
      <c r="Z74" t="s">
        <v>522</v>
      </c>
      <c r="AB74" t="s">
        <v>355</v>
      </c>
      <c r="AC74" t="s">
        <v>355</v>
      </c>
      <c r="AD74" t="s">
        <v>382</v>
      </c>
      <c r="AE74" t="s">
        <v>242</v>
      </c>
      <c r="AF74" t="s">
        <v>1692</v>
      </c>
      <c r="AG74" t="s">
        <v>252</v>
      </c>
      <c r="AH74">
        <v>1</v>
      </c>
      <c r="AI74" t="s">
        <v>253</v>
      </c>
      <c r="AJ74" t="s">
        <v>251</v>
      </c>
      <c r="AK74" t="s">
        <v>581</v>
      </c>
      <c r="AL74" t="s">
        <v>159</v>
      </c>
      <c r="AM74" t="s">
        <v>596</v>
      </c>
      <c r="AN74">
        <v>1</v>
      </c>
      <c r="AO74" s="17">
        <v>46230</v>
      </c>
      <c r="AP74" s="37">
        <v>0.63263888888888886</v>
      </c>
      <c r="AQ74" s="17">
        <v>46232</v>
      </c>
      <c r="AR74" s="37">
        <v>0.69652777777777775</v>
      </c>
      <c r="AS74" t="s">
        <v>204</v>
      </c>
      <c r="AT74" t="s">
        <v>630</v>
      </c>
      <c r="AU74" t="s">
        <v>628</v>
      </c>
      <c r="AV74" t="s">
        <v>634</v>
      </c>
      <c r="AX74">
        <v>1</v>
      </c>
      <c r="AY74" t="s">
        <v>89</v>
      </c>
      <c r="AZ74" t="s">
        <v>67</v>
      </c>
      <c r="BA74" t="s">
        <v>220</v>
      </c>
      <c r="BB74" t="s">
        <v>672</v>
      </c>
      <c r="BC74">
        <v>23.5</v>
      </c>
      <c r="BE74">
        <v>1</v>
      </c>
      <c r="BJ74"/>
      <c r="BK74"/>
    </row>
    <row r="75" spans="1:63" x14ac:dyDescent="0.3">
      <c r="A75" s="17">
        <v>46230</v>
      </c>
      <c r="B75" t="s">
        <v>144</v>
      </c>
      <c r="C75" t="s">
        <v>352</v>
      </c>
      <c r="D75" t="s">
        <v>48</v>
      </c>
      <c r="E75" t="s">
        <v>68</v>
      </c>
      <c r="F75" t="s">
        <v>314</v>
      </c>
      <c r="G75" t="s">
        <v>1148</v>
      </c>
      <c r="H75" t="s">
        <v>1439</v>
      </c>
      <c r="I75" t="s">
        <v>1047</v>
      </c>
      <c r="J75">
        <v>25</v>
      </c>
      <c r="K75">
        <v>25</v>
      </c>
      <c r="L75" t="s">
        <v>1149</v>
      </c>
      <c r="M75" s="15">
        <v>46252.576365740744</v>
      </c>
      <c r="N75" s="15">
        <v>46259.575694444444</v>
      </c>
      <c r="O75" s="15">
        <v>46253.647222222222</v>
      </c>
      <c r="P75" s="15">
        <v>46255.477083333331</v>
      </c>
      <c r="Q75" s="15"/>
      <c r="S75" t="s">
        <v>366</v>
      </c>
      <c r="T75" t="s">
        <v>423</v>
      </c>
      <c r="V75" t="s">
        <v>366</v>
      </c>
      <c r="W75">
        <v>109</v>
      </c>
      <c r="X75" t="s">
        <v>382</v>
      </c>
      <c r="Y75" t="s">
        <v>242</v>
      </c>
      <c r="Z75" t="s">
        <v>522</v>
      </c>
      <c r="AB75" t="s">
        <v>355</v>
      </c>
      <c r="AC75" t="s">
        <v>355</v>
      </c>
      <c r="AD75" t="s">
        <v>382</v>
      </c>
      <c r="AE75" t="s">
        <v>242</v>
      </c>
      <c r="AF75" t="s">
        <v>1559</v>
      </c>
      <c r="AG75" t="s">
        <v>252</v>
      </c>
      <c r="AH75">
        <v>1</v>
      </c>
      <c r="AI75" t="s">
        <v>253</v>
      </c>
      <c r="AJ75" t="s">
        <v>251</v>
      </c>
      <c r="AK75" t="s">
        <v>581</v>
      </c>
      <c r="AL75" t="s">
        <v>159</v>
      </c>
      <c r="AM75" t="s">
        <v>599</v>
      </c>
      <c r="AN75">
        <v>1</v>
      </c>
      <c r="AO75" s="17">
        <v>46253</v>
      </c>
      <c r="AP75" s="37">
        <v>0.64722222222222225</v>
      </c>
      <c r="AQ75" s="17">
        <v>46255</v>
      </c>
      <c r="AR75" s="37">
        <v>0.47708333333333336</v>
      </c>
      <c r="AS75" t="s">
        <v>204</v>
      </c>
      <c r="AT75" t="s">
        <v>630</v>
      </c>
      <c r="AU75" t="s">
        <v>628</v>
      </c>
      <c r="AV75" t="s">
        <v>636</v>
      </c>
      <c r="AX75">
        <v>2.5</v>
      </c>
      <c r="AY75" t="s">
        <v>89</v>
      </c>
      <c r="AZ75" t="s">
        <v>90</v>
      </c>
      <c r="BA75" t="s">
        <v>220</v>
      </c>
      <c r="BB75" t="s">
        <v>672</v>
      </c>
      <c r="BC75">
        <v>23.5</v>
      </c>
      <c r="BD75">
        <v>0</v>
      </c>
      <c r="BE75">
        <v>1</v>
      </c>
      <c r="BJ75"/>
      <c r="BK75"/>
    </row>
    <row r="76" spans="1:63" x14ac:dyDescent="0.3">
      <c r="A76" s="17">
        <v>46237</v>
      </c>
      <c r="B76" t="s">
        <v>144</v>
      </c>
      <c r="C76" t="s">
        <v>352</v>
      </c>
      <c r="D76" t="s">
        <v>48</v>
      </c>
      <c r="E76" t="s">
        <v>68</v>
      </c>
      <c r="F76" t="s">
        <v>314</v>
      </c>
      <c r="G76" t="s">
        <v>1150</v>
      </c>
      <c r="H76" t="s">
        <v>1439</v>
      </c>
      <c r="I76" t="s">
        <v>1047</v>
      </c>
      <c r="J76">
        <v>15</v>
      </c>
      <c r="K76">
        <v>15</v>
      </c>
      <c r="L76" t="s">
        <v>1151</v>
      </c>
      <c r="M76" s="15">
        <v>46252.581203703703</v>
      </c>
      <c r="N76" s="15">
        <v>46259.580555555556</v>
      </c>
      <c r="O76" s="15">
        <v>46254.392361111109</v>
      </c>
      <c r="P76" s="15">
        <v>46255.477083333331</v>
      </c>
      <c r="Q76" s="15"/>
      <c r="S76" t="s">
        <v>366</v>
      </c>
      <c r="V76" t="s">
        <v>366</v>
      </c>
      <c r="W76">
        <v>109</v>
      </c>
      <c r="X76" t="s">
        <v>382</v>
      </c>
      <c r="Y76" t="s">
        <v>242</v>
      </c>
      <c r="Z76" t="s">
        <v>522</v>
      </c>
      <c r="AB76" t="s">
        <v>355</v>
      </c>
      <c r="AC76" t="s">
        <v>355</v>
      </c>
      <c r="AD76" t="s">
        <v>382</v>
      </c>
      <c r="AE76" t="s">
        <v>242</v>
      </c>
      <c r="AF76" t="s">
        <v>1560</v>
      </c>
      <c r="AG76" t="s">
        <v>252</v>
      </c>
      <c r="AH76">
        <v>1</v>
      </c>
      <c r="AI76" t="s">
        <v>253</v>
      </c>
      <c r="AJ76" t="s">
        <v>251</v>
      </c>
      <c r="AK76" t="s">
        <v>581</v>
      </c>
      <c r="AL76" t="s">
        <v>159</v>
      </c>
      <c r="AM76" t="s">
        <v>599</v>
      </c>
      <c r="AN76">
        <v>1</v>
      </c>
      <c r="AO76" s="17">
        <v>46254</v>
      </c>
      <c r="AP76" s="37">
        <v>0.3923611111111111</v>
      </c>
      <c r="AQ76" s="17">
        <v>46255</v>
      </c>
      <c r="AR76" s="37">
        <v>0.47708333333333336</v>
      </c>
      <c r="AS76" t="s">
        <v>204</v>
      </c>
      <c r="AT76" t="s">
        <v>630</v>
      </c>
      <c r="AU76" t="s">
        <v>628</v>
      </c>
      <c r="AV76" t="s">
        <v>636</v>
      </c>
      <c r="AX76">
        <v>1.5</v>
      </c>
      <c r="AY76" t="s">
        <v>89</v>
      </c>
      <c r="AZ76" t="s">
        <v>90</v>
      </c>
      <c r="BA76" t="s">
        <v>220</v>
      </c>
      <c r="BB76" t="s">
        <v>672</v>
      </c>
      <c r="BC76">
        <v>23.5</v>
      </c>
      <c r="BD76">
        <v>0</v>
      </c>
      <c r="BJ76"/>
      <c r="BK76"/>
    </row>
    <row r="77" spans="1:63" x14ac:dyDescent="0.3">
      <c r="A77" s="17">
        <v>46235</v>
      </c>
      <c r="B77" t="s">
        <v>144</v>
      </c>
      <c r="C77" t="s">
        <v>352</v>
      </c>
      <c r="D77" t="s">
        <v>48</v>
      </c>
      <c r="E77" t="s">
        <v>68</v>
      </c>
      <c r="F77" t="s">
        <v>314</v>
      </c>
      <c r="G77" t="s">
        <v>1176</v>
      </c>
      <c r="H77" t="s">
        <v>1602</v>
      </c>
      <c r="I77" t="s">
        <v>1177</v>
      </c>
      <c r="J77">
        <v>10</v>
      </c>
      <c r="K77">
        <v>10</v>
      </c>
      <c r="L77" t="s">
        <v>1178</v>
      </c>
      <c r="M77" s="15">
        <v>46231.625231481485</v>
      </c>
      <c r="N77" s="15">
        <v>46238.625</v>
      </c>
      <c r="O77" s="15">
        <v>46234.652581018519</v>
      </c>
      <c r="P77" s="15">
        <v>46238.509722222225</v>
      </c>
      <c r="Q77" s="15"/>
      <c r="S77" t="s">
        <v>366</v>
      </c>
      <c r="T77" t="s">
        <v>1603</v>
      </c>
      <c r="V77" t="s">
        <v>366</v>
      </c>
      <c r="W77">
        <v>109</v>
      </c>
      <c r="X77" t="s">
        <v>382</v>
      </c>
      <c r="Y77" t="s">
        <v>242</v>
      </c>
      <c r="Z77" t="s">
        <v>522</v>
      </c>
      <c r="AB77" t="s">
        <v>355</v>
      </c>
      <c r="AC77" t="s">
        <v>355</v>
      </c>
      <c r="AD77" t="s">
        <v>382</v>
      </c>
      <c r="AE77" t="s">
        <v>242</v>
      </c>
      <c r="AF77" t="s">
        <v>1604</v>
      </c>
      <c r="AG77" t="s">
        <v>252</v>
      </c>
      <c r="AH77">
        <v>1</v>
      </c>
      <c r="AI77" t="s">
        <v>253</v>
      </c>
      <c r="AJ77" t="s">
        <v>251</v>
      </c>
      <c r="AK77" t="s">
        <v>581</v>
      </c>
      <c r="AL77" t="s">
        <v>159</v>
      </c>
      <c r="AM77" t="s">
        <v>599</v>
      </c>
      <c r="AN77">
        <v>1</v>
      </c>
      <c r="AO77" s="17">
        <v>46234</v>
      </c>
      <c r="AP77" s="37">
        <v>0.65258101851851846</v>
      </c>
      <c r="AQ77" s="17">
        <v>46238</v>
      </c>
      <c r="AR77" s="37">
        <v>0.50972222222222219</v>
      </c>
      <c r="AS77" t="s">
        <v>204</v>
      </c>
      <c r="AT77" t="s">
        <v>630</v>
      </c>
      <c r="AU77" t="s">
        <v>628</v>
      </c>
      <c r="AV77" t="s">
        <v>636</v>
      </c>
      <c r="AX77">
        <v>1</v>
      </c>
      <c r="AY77" t="s">
        <v>89</v>
      </c>
      <c r="AZ77" t="s">
        <v>90</v>
      </c>
      <c r="BA77" t="s">
        <v>220</v>
      </c>
      <c r="BB77" t="s">
        <v>672</v>
      </c>
      <c r="BC77">
        <v>23.5</v>
      </c>
      <c r="BD77">
        <v>0</v>
      </c>
      <c r="BE77">
        <v>1</v>
      </c>
      <c r="BJ77"/>
      <c r="BK77"/>
    </row>
    <row r="78" spans="1:63" x14ac:dyDescent="0.3">
      <c r="A78" s="17">
        <v>46235</v>
      </c>
      <c r="B78" t="s">
        <v>144</v>
      </c>
      <c r="C78" t="s">
        <v>352</v>
      </c>
      <c r="D78" t="s">
        <v>48</v>
      </c>
      <c r="E78" t="s">
        <v>68</v>
      </c>
      <c r="F78" t="s">
        <v>314</v>
      </c>
      <c r="G78" t="s">
        <v>1171</v>
      </c>
      <c r="H78" t="s">
        <v>1523</v>
      </c>
      <c r="I78" t="s">
        <v>422</v>
      </c>
      <c r="J78">
        <v>16</v>
      </c>
      <c r="K78">
        <v>16</v>
      </c>
      <c r="L78" t="s">
        <v>1172</v>
      </c>
      <c r="M78" s="15">
        <v>46227.725787037038</v>
      </c>
      <c r="N78" s="15">
        <v>46237.333333333336</v>
      </c>
      <c r="O78" s="15">
        <v>46232.603437500002</v>
      </c>
      <c r="P78" s="15">
        <v>46234.413194444445</v>
      </c>
      <c r="Q78" s="15"/>
      <c r="S78" t="s">
        <v>366</v>
      </c>
      <c r="T78" t="s">
        <v>1596</v>
      </c>
      <c r="V78" t="s">
        <v>366</v>
      </c>
      <c r="W78">
        <v>109</v>
      </c>
      <c r="X78" t="s">
        <v>382</v>
      </c>
      <c r="Y78" t="s">
        <v>242</v>
      </c>
      <c r="Z78" t="s">
        <v>522</v>
      </c>
      <c r="AB78" t="s">
        <v>355</v>
      </c>
      <c r="AC78" t="s">
        <v>355</v>
      </c>
      <c r="AD78" t="s">
        <v>382</v>
      </c>
      <c r="AE78" t="s">
        <v>242</v>
      </c>
      <c r="AF78" t="s">
        <v>1597</v>
      </c>
      <c r="AG78" t="s">
        <v>252</v>
      </c>
      <c r="AH78">
        <v>1</v>
      </c>
      <c r="AI78" t="s">
        <v>253</v>
      </c>
      <c r="AJ78" t="s">
        <v>251</v>
      </c>
      <c r="AK78" t="s">
        <v>581</v>
      </c>
      <c r="AL78" t="s">
        <v>159</v>
      </c>
      <c r="AM78" t="s">
        <v>599</v>
      </c>
      <c r="AN78">
        <v>1</v>
      </c>
      <c r="AO78" s="17">
        <v>46232</v>
      </c>
      <c r="AP78" s="37">
        <v>0.60343749999999996</v>
      </c>
      <c r="AQ78" s="17">
        <v>46234</v>
      </c>
      <c r="AR78" s="37">
        <v>0.41319444444444442</v>
      </c>
      <c r="AS78" t="s">
        <v>204</v>
      </c>
      <c r="AT78" t="s">
        <v>630</v>
      </c>
      <c r="AU78" t="s">
        <v>628</v>
      </c>
      <c r="AV78" t="s">
        <v>636</v>
      </c>
      <c r="AX78">
        <v>1.6</v>
      </c>
      <c r="AY78" t="s">
        <v>89</v>
      </c>
      <c r="AZ78" t="s">
        <v>90</v>
      </c>
      <c r="BA78" t="s">
        <v>220</v>
      </c>
      <c r="BB78" t="s">
        <v>672</v>
      </c>
      <c r="BC78">
        <v>23.5</v>
      </c>
      <c r="BD78">
        <v>0</v>
      </c>
      <c r="BE78">
        <v>1</v>
      </c>
      <c r="BJ78"/>
      <c r="BK78"/>
    </row>
    <row r="79" spans="1:63" x14ac:dyDescent="0.3">
      <c r="A79" s="17">
        <v>46235</v>
      </c>
      <c r="B79" t="s">
        <v>144</v>
      </c>
      <c r="C79" t="s">
        <v>352</v>
      </c>
      <c r="D79" t="s">
        <v>45</v>
      </c>
      <c r="E79" t="s">
        <v>68</v>
      </c>
      <c r="F79" t="s">
        <v>314</v>
      </c>
      <c r="G79" t="s">
        <v>1106</v>
      </c>
      <c r="H79" t="s">
        <v>447</v>
      </c>
      <c r="I79" t="s">
        <v>433</v>
      </c>
      <c r="J79">
        <v>5</v>
      </c>
      <c r="K79">
        <v>5</v>
      </c>
      <c r="L79" t="s">
        <v>1107</v>
      </c>
      <c r="M79" s="15">
        <v>46245.50304398148</v>
      </c>
      <c r="N79" s="15">
        <v>46252.5</v>
      </c>
      <c r="O79" s="15">
        <v>46245.540277777778</v>
      </c>
      <c r="P79" s="15">
        <v>46247.46875</v>
      </c>
      <c r="Q79" s="15"/>
      <c r="S79" t="s">
        <v>533</v>
      </c>
      <c r="U79" t="s">
        <v>1519</v>
      </c>
      <c r="V79" t="s">
        <v>533</v>
      </c>
      <c r="W79">
        <v>288</v>
      </c>
      <c r="X79" t="s">
        <v>382</v>
      </c>
      <c r="Y79" t="s">
        <v>242</v>
      </c>
      <c r="Z79" t="s">
        <v>522</v>
      </c>
      <c r="AB79" t="s">
        <v>355</v>
      </c>
      <c r="AC79" t="s">
        <v>355</v>
      </c>
      <c r="AD79" t="s">
        <v>382</v>
      </c>
      <c r="AE79" t="s">
        <v>242</v>
      </c>
      <c r="AF79" t="s">
        <v>1520</v>
      </c>
      <c r="AG79" t="s">
        <v>252</v>
      </c>
      <c r="AH79">
        <v>1</v>
      </c>
      <c r="AI79" t="s">
        <v>253</v>
      </c>
      <c r="AJ79" t="s">
        <v>251</v>
      </c>
      <c r="AK79" t="s">
        <v>581</v>
      </c>
      <c r="AL79" t="s">
        <v>159</v>
      </c>
      <c r="AM79" t="s">
        <v>596</v>
      </c>
      <c r="AN79">
        <v>1</v>
      </c>
      <c r="AO79" s="17">
        <v>46245</v>
      </c>
      <c r="AP79" s="37">
        <v>0.54027777777777775</v>
      </c>
      <c r="AQ79" s="17">
        <v>46247</v>
      </c>
      <c r="AR79" s="37">
        <v>0.46875</v>
      </c>
      <c r="AS79" t="s">
        <v>204</v>
      </c>
      <c r="AT79" t="s">
        <v>630</v>
      </c>
      <c r="AU79" t="s">
        <v>628</v>
      </c>
      <c r="AV79" t="s">
        <v>634</v>
      </c>
      <c r="AX79">
        <v>1</v>
      </c>
      <c r="AY79" t="s">
        <v>89</v>
      </c>
      <c r="AZ79" t="s">
        <v>67</v>
      </c>
      <c r="BA79" t="s">
        <v>220</v>
      </c>
      <c r="BB79" t="s">
        <v>674</v>
      </c>
      <c r="BE79">
        <v>1</v>
      </c>
      <c r="BJ79"/>
      <c r="BK79"/>
    </row>
    <row r="80" spans="1:63" x14ac:dyDescent="0.3">
      <c r="A80" s="17">
        <v>46235</v>
      </c>
      <c r="B80" t="s">
        <v>144</v>
      </c>
      <c r="C80" t="s">
        <v>352</v>
      </c>
      <c r="D80" t="s">
        <v>45</v>
      </c>
      <c r="E80" t="s">
        <v>68</v>
      </c>
      <c r="F80" t="s">
        <v>314</v>
      </c>
      <c r="G80" t="s">
        <v>1108</v>
      </c>
      <c r="H80" t="s">
        <v>447</v>
      </c>
      <c r="I80" t="s">
        <v>433</v>
      </c>
      <c r="J80">
        <v>11</v>
      </c>
      <c r="K80">
        <v>11</v>
      </c>
      <c r="L80" t="s">
        <v>1109</v>
      </c>
      <c r="M80" s="15">
        <v>46245.502650462964</v>
      </c>
      <c r="N80" s="15">
        <v>46252.5</v>
      </c>
      <c r="O80" s="15">
        <v>46245.53125</v>
      </c>
      <c r="P80" s="15">
        <v>46247.46875</v>
      </c>
      <c r="Q80" s="15"/>
      <c r="S80" t="s">
        <v>533</v>
      </c>
      <c r="U80" t="s">
        <v>1521</v>
      </c>
      <c r="V80" t="s">
        <v>533</v>
      </c>
      <c r="W80">
        <v>288</v>
      </c>
      <c r="X80" t="s">
        <v>382</v>
      </c>
      <c r="Y80" t="s">
        <v>242</v>
      </c>
      <c r="Z80" t="s">
        <v>522</v>
      </c>
      <c r="AB80" t="s">
        <v>355</v>
      </c>
      <c r="AC80" t="s">
        <v>355</v>
      </c>
      <c r="AD80" t="s">
        <v>382</v>
      </c>
      <c r="AE80" t="s">
        <v>242</v>
      </c>
      <c r="AF80" t="s">
        <v>1522</v>
      </c>
      <c r="AG80" t="s">
        <v>252</v>
      </c>
      <c r="AH80">
        <v>1</v>
      </c>
      <c r="AI80" t="s">
        <v>253</v>
      </c>
      <c r="AJ80" t="s">
        <v>251</v>
      </c>
      <c r="AK80" t="s">
        <v>581</v>
      </c>
      <c r="AL80" t="s">
        <v>159</v>
      </c>
      <c r="AM80" t="s">
        <v>596</v>
      </c>
      <c r="AN80">
        <v>1</v>
      </c>
      <c r="AO80" s="17">
        <v>46245</v>
      </c>
      <c r="AP80" s="37">
        <v>0.53125</v>
      </c>
      <c r="AQ80" s="17">
        <v>46247</v>
      </c>
      <c r="AR80" s="37">
        <v>0.46875</v>
      </c>
      <c r="AS80" t="s">
        <v>204</v>
      </c>
      <c r="AT80" t="s">
        <v>630</v>
      </c>
      <c r="AU80" t="s">
        <v>628</v>
      </c>
      <c r="AV80" t="s">
        <v>634</v>
      </c>
      <c r="AX80">
        <v>1.1000000000000001</v>
      </c>
      <c r="AY80" t="s">
        <v>89</v>
      </c>
      <c r="AZ80" t="s">
        <v>67</v>
      </c>
      <c r="BA80" t="s">
        <v>220</v>
      </c>
      <c r="BB80" t="s">
        <v>674</v>
      </c>
      <c r="BJ80"/>
      <c r="BK80"/>
    </row>
    <row r="81" spans="1:63" x14ac:dyDescent="0.3">
      <c r="A81" s="17">
        <v>46237</v>
      </c>
      <c r="B81" t="s">
        <v>144</v>
      </c>
      <c r="C81" t="s">
        <v>352</v>
      </c>
      <c r="D81" t="s">
        <v>48</v>
      </c>
      <c r="E81" t="s">
        <v>68</v>
      </c>
      <c r="F81" t="s">
        <v>314</v>
      </c>
      <c r="G81" t="s">
        <v>1152</v>
      </c>
      <c r="H81" t="s">
        <v>1561</v>
      </c>
      <c r="I81" t="s">
        <v>433</v>
      </c>
      <c r="J81">
        <v>5</v>
      </c>
      <c r="K81">
        <v>5</v>
      </c>
      <c r="L81" t="s">
        <v>1153</v>
      </c>
      <c r="M81" s="15">
        <v>46252.486481481479</v>
      </c>
      <c r="N81" s="15">
        <v>46259.486111111109</v>
      </c>
      <c r="O81" s="15">
        <v>46253.540277777778</v>
      </c>
      <c r="P81" s="15">
        <v>46254.458333333336</v>
      </c>
      <c r="Q81" s="15"/>
      <c r="S81" t="s">
        <v>533</v>
      </c>
      <c r="V81" t="s">
        <v>533</v>
      </c>
      <c r="W81">
        <v>288</v>
      </c>
      <c r="X81" t="s">
        <v>382</v>
      </c>
      <c r="Y81" t="s">
        <v>242</v>
      </c>
      <c r="Z81" t="s">
        <v>522</v>
      </c>
      <c r="AB81" t="s">
        <v>355</v>
      </c>
      <c r="AC81" t="s">
        <v>355</v>
      </c>
      <c r="AD81" t="s">
        <v>382</v>
      </c>
      <c r="AE81" t="s">
        <v>242</v>
      </c>
      <c r="AF81" t="s">
        <v>1562</v>
      </c>
      <c r="AG81" t="s">
        <v>252</v>
      </c>
      <c r="AH81">
        <v>1</v>
      </c>
      <c r="AI81" t="s">
        <v>253</v>
      </c>
      <c r="AJ81" t="s">
        <v>251</v>
      </c>
      <c r="AK81" t="s">
        <v>581</v>
      </c>
      <c r="AL81" t="s">
        <v>159</v>
      </c>
      <c r="AM81" t="s">
        <v>599</v>
      </c>
      <c r="AN81">
        <v>1</v>
      </c>
      <c r="AO81" s="17">
        <v>46253</v>
      </c>
      <c r="AP81" s="37">
        <v>0.54027777777777775</v>
      </c>
      <c r="AQ81" s="17">
        <v>46254</v>
      </c>
      <c r="AR81" s="37">
        <v>0.45833333333333331</v>
      </c>
      <c r="AS81" t="s">
        <v>204</v>
      </c>
      <c r="AT81" t="s">
        <v>631</v>
      </c>
      <c r="AU81" t="s">
        <v>628</v>
      </c>
      <c r="AV81" t="s">
        <v>636</v>
      </c>
      <c r="AX81">
        <v>1</v>
      </c>
      <c r="AY81" t="s">
        <v>89</v>
      </c>
      <c r="AZ81" t="s">
        <v>90</v>
      </c>
      <c r="BA81" t="s">
        <v>220</v>
      </c>
      <c r="BB81" t="s">
        <v>674</v>
      </c>
      <c r="BE81">
        <v>1</v>
      </c>
      <c r="BJ81"/>
      <c r="BK81"/>
    </row>
    <row r="82" spans="1:63" x14ac:dyDescent="0.3">
      <c r="A82" s="17">
        <v>46230</v>
      </c>
      <c r="B82" t="s">
        <v>144</v>
      </c>
      <c r="C82" t="s">
        <v>352</v>
      </c>
      <c r="D82" t="s">
        <v>48</v>
      </c>
      <c r="E82" t="s">
        <v>68</v>
      </c>
      <c r="F82" t="s">
        <v>314</v>
      </c>
      <c r="G82" t="s">
        <v>1214</v>
      </c>
      <c r="H82" t="s">
        <v>445</v>
      </c>
      <c r="I82" t="s">
        <v>420</v>
      </c>
      <c r="J82">
        <v>1</v>
      </c>
      <c r="K82">
        <v>1</v>
      </c>
      <c r="L82" t="s">
        <v>1215</v>
      </c>
      <c r="M82" s="15">
        <v>46231.743472222224</v>
      </c>
      <c r="N82" s="15">
        <v>46239.333333333336</v>
      </c>
      <c r="O82" s="15">
        <v>46239.520138888889</v>
      </c>
      <c r="P82" s="15">
        <v>46240.513194444444</v>
      </c>
      <c r="Q82" s="15"/>
      <c r="S82" t="s">
        <v>365</v>
      </c>
      <c r="T82" t="s">
        <v>1675</v>
      </c>
      <c r="V82" t="s">
        <v>365</v>
      </c>
      <c r="W82">
        <v>2200</v>
      </c>
      <c r="X82" t="s">
        <v>382</v>
      </c>
      <c r="Y82" t="s">
        <v>242</v>
      </c>
      <c r="Z82" t="s">
        <v>522</v>
      </c>
      <c r="AB82" t="s">
        <v>355</v>
      </c>
      <c r="AC82" t="s">
        <v>355</v>
      </c>
      <c r="AD82" t="s">
        <v>382</v>
      </c>
      <c r="AE82" t="s">
        <v>242</v>
      </c>
      <c r="AF82" t="s">
        <v>1676</v>
      </c>
      <c r="AG82" t="s">
        <v>252</v>
      </c>
      <c r="AH82">
        <v>1</v>
      </c>
      <c r="AI82" t="s">
        <v>253</v>
      </c>
      <c r="AJ82" t="s">
        <v>251</v>
      </c>
      <c r="AK82" t="s">
        <v>581</v>
      </c>
      <c r="AL82" t="s">
        <v>159</v>
      </c>
      <c r="AM82" t="s">
        <v>599</v>
      </c>
      <c r="AN82">
        <v>1</v>
      </c>
      <c r="AO82" s="17">
        <v>46239</v>
      </c>
      <c r="AP82" s="37">
        <v>0.52013888888888893</v>
      </c>
      <c r="AQ82" s="17">
        <v>46240</v>
      </c>
      <c r="AR82" s="37">
        <v>0.5131944444444444</v>
      </c>
      <c r="AS82" t="s">
        <v>204</v>
      </c>
      <c r="AT82" t="s">
        <v>630</v>
      </c>
      <c r="AU82" t="s">
        <v>628</v>
      </c>
      <c r="AV82" t="s">
        <v>636</v>
      </c>
      <c r="AX82">
        <v>1</v>
      </c>
      <c r="AY82" t="s">
        <v>89</v>
      </c>
      <c r="AZ82" t="s">
        <v>90</v>
      </c>
      <c r="BA82" t="s">
        <v>220</v>
      </c>
      <c r="BB82" t="s">
        <v>670</v>
      </c>
      <c r="BC82">
        <v>23.5</v>
      </c>
      <c r="BD82">
        <v>0</v>
      </c>
      <c r="BE82">
        <v>1</v>
      </c>
      <c r="BJ82"/>
      <c r="BK82"/>
    </row>
    <row r="83" spans="1:63" x14ac:dyDescent="0.3">
      <c r="A83" s="17">
        <v>46230</v>
      </c>
      <c r="B83" t="s">
        <v>144</v>
      </c>
      <c r="C83" t="s">
        <v>352</v>
      </c>
      <c r="D83" t="s">
        <v>48</v>
      </c>
      <c r="E83" t="s">
        <v>68</v>
      </c>
      <c r="F83" t="s">
        <v>314</v>
      </c>
      <c r="G83" t="s">
        <v>1225</v>
      </c>
      <c r="H83" t="s">
        <v>418</v>
      </c>
      <c r="I83" t="s">
        <v>419</v>
      </c>
      <c r="J83">
        <v>1</v>
      </c>
      <c r="K83">
        <v>1</v>
      </c>
      <c r="L83" t="s">
        <v>1226</v>
      </c>
      <c r="M83" s="15">
        <v>46231.307928240742</v>
      </c>
      <c r="N83" s="15">
        <v>46238.333333333336</v>
      </c>
      <c r="O83" s="15">
        <v>46231.367361111108</v>
      </c>
      <c r="P83" s="15">
        <v>46232.486111111109</v>
      </c>
      <c r="Q83" s="15"/>
      <c r="S83" t="s">
        <v>367</v>
      </c>
      <c r="T83" t="s">
        <v>423</v>
      </c>
      <c r="V83" t="s">
        <v>367</v>
      </c>
      <c r="W83">
        <v>101</v>
      </c>
      <c r="X83" t="s">
        <v>382</v>
      </c>
      <c r="Y83" t="s">
        <v>242</v>
      </c>
      <c r="Z83" t="s">
        <v>522</v>
      </c>
      <c r="AB83" t="s">
        <v>355</v>
      </c>
      <c r="AC83" t="s">
        <v>355</v>
      </c>
      <c r="AD83" t="s">
        <v>382</v>
      </c>
      <c r="AE83" t="s">
        <v>242</v>
      </c>
      <c r="AF83" t="s">
        <v>1689</v>
      </c>
      <c r="AG83" t="s">
        <v>252</v>
      </c>
      <c r="AH83">
        <v>1</v>
      </c>
      <c r="AI83" t="s">
        <v>253</v>
      </c>
      <c r="AJ83" t="s">
        <v>251</v>
      </c>
      <c r="AK83" t="s">
        <v>581</v>
      </c>
      <c r="AL83" t="s">
        <v>159</v>
      </c>
      <c r="AM83" t="s">
        <v>599</v>
      </c>
      <c r="AN83">
        <v>1</v>
      </c>
      <c r="AO83" s="17">
        <v>46231</v>
      </c>
      <c r="AP83" s="37">
        <v>0.36736111111111114</v>
      </c>
      <c r="AQ83" s="17">
        <v>46232</v>
      </c>
      <c r="AR83" s="37">
        <v>0.4861111111111111</v>
      </c>
      <c r="AS83" t="s">
        <v>204</v>
      </c>
      <c r="AT83" t="s">
        <v>630</v>
      </c>
      <c r="AU83" t="s">
        <v>628</v>
      </c>
      <c r="AV83" t="s">
        <v>636</v>
      </c>
      <c r="AX83">
        <v>1</v>
      </c>
      <c r="AY83" t="s">
        <v>89</v>
      </c>
      <c r="AZ83" t="s">
        <v>90</v>
      </c>
      <c r="BA83" t="s">
        <v>220</v>
      </c>
      <c r="BB83" t="s">
        <v>675</v>
      </c>
      <c r="BC83">
        <v>23</v>
      </c>
      <c r="BD83">
        <v>0</v>
      </c>
      <c r="BE83">
        <v>1</v>
      </c>
      <c r="BJ83"/>
      <c r="BK83"/>
    </row>
    <row r="84" spans="1:63" x14ac:dyDescent="0.3">
      <c r="A84" s="17">
        <v>46230</v>
      </c>
      <c r="B84" t="s">
        <v>144</v>
      </c>
      <c r="C84" t="s">
        <v>352</v>
      </c>
      <c r="D84" t="s">
        <v>48</v>
      </c>
      <c r="E84" t="s">
        <v>68</v>
      </c>
      <c r="F84" t="s">
        <v>314</v>
      </c>
      <c r="G84" t="s">
        <v>1229</v>
      </c>
      <c r="H84" t="s">
        <v>446</v>
      </c>
      <c r="I84" t="s">
        <v>420</v>
      </c>
      <c r="J84">
        <v>1</v>
      </c>
      <c r="K84">
        <v>1</v>
      </c>
      <c r="L84" t="s">
        <v>1230</v>
      </c>
      <c r="M84" s="15">
        <v>46227.576932870368</v>
      </c>
      <c r="N84" s="15">
        <v>46234.576388888891</v>
      </c>
      <c r="O84" s="15">
        <v>46233.393819444442</v>
      </c>
      <c r="P84" s="15">
        <v>46234.439583333333</v>
      </c>
      <c r="Q84" s="15"/>
      <c r="S84" t="s">
        <v>364</v>
      </c>
      <c r="T84" t="s">
        <v>1693</v>
      </c>
      <c r="V84" t="s">
        <v>364</v>
      </c>
      <c r="W84">
        <v>50</v>
      </c>
      <c r="X84" t="s">
        <v>382</v>
      </c>
      <c r="Y84" t="s">
        <v>242</v>
      </c>
      <c r="Z84" t="s">
        <v>522</v>
      </c>
      <c r="AB84" t="s">
        <v>355</v>
      </c>
      <c r="AC84" t="s">
        <v>355</v>
      </c>
      <c r="AD84" t="s">
        <v>382</v>
      </c>
      <c r="AE84" t="s">
        <v>242</v>
      </c>
      <c r="AF84" t="s">
        <v>1694</v>
      </c>
      <c r="AG84" t="s">
        <v>252</v>
      </c>
      <c r="AH84">
        <v>1</v>
      </c>
      <c r="AI84" t="s">
        <v>253</v>
      </c>
      <c r="AJ84" t="s">
        <v>251</v>
      </c>
      <c r="AK84" t="s">
        <v>581</v>
      </c>
      <c r="AL84" t="s">
        <v>159</v>
      </c>
      <c r="AM84" t="s">
        <v>599</v>
      </c>
      <c r="AN84">
        <v>1</v>
      </c>
      <c r="AO84" s="17">
        <v>46233</v>
      </c>
      <c r="AP84" s="37">
        <v>0.39381944444444444</v>
      </c>
      <c r="AQ84" s="17">
        <v>46234</v>
      </c>
      <c r="AR84" s="37">
        <v>0.43958333333333333</v>
      </c>
      <c r="AS84" t="s">
        <v>204</v>
      </c>
      <c r="AT84" t="s">
        <v>630</v>
      </c>
      <c r="AU84" t="s">
        <v>628</v>
      </c>
      <c r="AV84" t="s">
        <v>636</v>
      </c>
      <c r="AX84">
        <v>1</v>
      </c>
      <c r="AY84" t="s">
        <v>89</v>
      </c>
      <c r="AZ84" t="s">
        <v>90</v>
      </c>
      <c r="BA84" t="s">
        <v>220</v>
      </c>
      <c r="BB84" t="s">
        <v>673</v>
      </c>
      <c r="BC84">
        <v>16.3</v>
      </c>
      <c r="BD84">
        <v>0</v>
      </c>
      <c r="BE84">
        <v>1</v>
      </c>
      <c r="BJ84"/>
      <c r="BK84"/>
    </row>
    <row r="85" spans="1:63" x14ac:dyDescent="0.3">
      <c r="A85" s="17">
        <v>46230</v>
      </c>
      <c r="B85" t="s">
        <v>144</v>
      </c>
      <c r="C85" t="s">
        <v>352</v>
      </c>
      <c r="D85" t="s">
        <v>57</v>
      </c>
      <c r="E85" t="s">
        <v>117</v>
      </c>
      <c r="F85" t="s">
        <v>314</v>
      </c>
      <c r="G85" t="s">
        <v>980</v>
      </c>
      <c r="H85" t="s">
        <v>418</v>
      </c>
      <c r="I85" t="s">
        <v>419</v>
      </c>
      <c r="J85">
        <v>1</v>
      </c>
      <c r="K85">
        <v>1</v>
      </c>
      <c r="L85" t="s">
        <v>981</v>
      </c>
      <c r="M85" s="15">
        <v>46248.437847222223</v>
      </c>
      <c r="N85" s="15">
        <v>46255.4375</v>
      </c>
      <c r="O85" s="15">
        <v>46248.662499999999</v>
      </c>
      <c r="P85" s="15">
        <v>46253.628472222219</v>
      </c>
      <c r="Q85" s="15"/>
      <c r="S85" t="s">
        <v>367</v>
      </c>
      <c r="U85" t="s">
        <v>1356</v>
      </c>
      <c r="V85" t="s">
        <v>367</v>
      </c>
      <c r="W85">
        <v>101</v>
      </c>
      <c r="X85" t="s">
        <v>382</v>
      </c>
      <c r="Y85" t="s">
        <v>242</v>
      </c>
      <c r="Z85" t="s">
        <v>523</v>
      </c>
      <c r="AB85" t="s">
        <v>355</v>
      </c>
      <c r="AC85" t="s">
        <v>7</v>
      </c>
      <c r="AD85" t="s">
        <v>7</v>
      </c>
      <c r="AE85" t="s">
        <v>7</v>
      </c>
      <c r="AF85" t="s">
        <v>1578</v>
      </c>
      <c r="AG85" t="s">
        <v>252</v>
      </c>
      <c r="AH85">
        <v>2</v>
      </c>
      <c r="AI85" t="s">
        <v>253</v>
      </c>
      <c r="AJ85" t="s">
        <v>254</v>
      </c>
      <c r="AK85" t="s">
        <v>581</v>
      </c>
      <c r="AL85" t="s">
        <v>159</v>
      </c>
      <c r="AM85" t="s">
        <v>601</v>
      </c>
      <c r="AN85"/>
      <c r="AO85" s="17">
        <v>46248</v>
      </c>
      <c r="AP85" s="37">
        <v>0.66249999999999998</v>
      </c>
      <c r="AQ85" s="17">
        <v>46253</v>
      </c>
      <c r="AR85" s="37">
        <v>0.62847222222222221</v>
      </c>
      <c r="AS85" t="s">
        <v>204</v>
      </c>
      <c r="AT85" t="s">
        <v>631</v>
      </c>
      <c r="AU85" t="s">
        <v>628</v>
      </c>
      <c r="AV85" t="s">
        <v>641</v>
      </c>
      <c r="AX85">
        <v>1</v>
      </c>
      <c r="AY85" t="s">
        <v>126</v>
      </c>
      <c r="AZ85" t="s">
        <v>127</v>
      </c>
      <c r="BA85" t="s">
        <v>236</v>
      </c>
      <c r="BB85" t="s">
        <v>667</v>
      </c>
      <c r="BE85">
        <v>1</v>
      </c>
      <c r="BJ85"/>
      <c r="BK85"/>
    </row>
    <row r="86" spans="1:63" x14ac:dyDescent="0.3">
      <c r="A86" s="17">
        <v>46230</v>
      </c>
      <c r="B86" t="s">
        <v>144</v>
      </c>
      <c r="C86" t="s">
        <v>352</v>
      </c>
      <c r="D86" t="s">
        <v>282</v>
      </c>
      <c r="E86" t="s">
        <v>195</v>
      </c>
      <c r="F86" t="s">
        <v>314</v>
      </c>
      <c r="G86" t="s">
        <v>980</v>
      </c>
      <c r="H86" t="s">
        <v>418</v>
      </c>
      <c r="I86" t="s">
        <v>419</v>
      </c>
      <c r="J86">
        <v>8</v>
      </c>
      <c r="K86">
        <v>8</v>
      </c>
      <c r="L86" t="s">
        <v>981</v>
      </c>
      <c r="M86" s="15">
        <v>46248.437847222223</v>
      </c>
      <c r="N86" s="15">
        <v>46255.4375</v>
      </c>
      <c r="O86" s="15">
        <v>46248.662499999999</v>
      </c>
      <c r="P86" s="15">
        <v>46253.628472222219</v>
      </c>
      <c r="Q86" s="15"/>
      <c r="S86" t="s">
        <v>367</v>
      </c>
      <c r="U86" t="s">
        <v>1356</v>
      </c>
      <c r="V86" t="s">
        <v>367</v>
      </c>
      <c r="W86">
        <v>101</v>
      </c>
      <c r="X86" t="s">
        <v>382</v>
      </c>
      <c r="Y86" t="s">
        <v>242</v>
      </c>
      <c r="Z86" t="s">
        <v>523</v>
      </c>
      <c r="AB86" t="s">
        <v>355</v>
      </c>
      <c r="AC86" t="s">
        <v>7</v>
      </c>
      <c r="AD86" t="s">
        <v>7</v>
      </c>
      <c r="AE86" t="s">
        <v>7</v>
      </c>
      <c r="AF86" t="s">
        <v>1357</v>
      </c>
      <c r="AG86" t="s">
        <v>252</v>
      </c>
      <c r="AH86">
        <v>2</v>
      </c>
      <c r="AI86" t="s">
        <v>253</v>
      </c>
      <c r="AJ86" t="s">
        <v>251</v>
      </c>
      <c r="AK86" t="s">
        <v>581</v>
      </c>
      <c r="AL86" t="s">
        <v>159</v>
      </c>
      <c r="AM86" t="s">
        <v>600</v>
      </c>
      <c r="AN86">
        <v>3</v>
      </c>
      <c r="AO86" s="17">
        <v>46248</v>
      </c>
      <c r="AP86" s="37">
        <v>0.66249999999999998</v>
      </c>
      <c r="AQ86" s="17">
        <v>46253</v>
      </c>
      <c r="AR86" s="37">
        <v>0.62847222222222221</v>
      </c>
      <c r="AS86" t="s">
        <v>204</v>
      </c>
      <c r="AT86" t="s">
        <v>631</v>
      </c>
      <c r="AU86" t="s">
        <v>628</v>
      </c>
      <c r="AV86" t="s">
        <v>638</v>
      </c>
      <c r="AW86">
        <v>1</v>
      </c>
      <c r="AX86">
        <v>8</v>
      </c>
      <c r="AY86" t="s">
        <v>125</v>
      </c>
      <c r="AZ86" t="s">
        <v>122</v>
      </c>
      <c r="BA86" t="s">
        <v>235</v>
      </c>
      <c r="BB86" t="s">
        <v>667</v>
      </c>
      <c r="BJ86"/>
      <c r="BK86"/>
    </row>
    <row r="87" spans="1:63" x14ac:dyDescent="0.3">
      <c r="A87" s="17">
        <v>46230</v>
      </c>
      <c r="B87" t="s">
        <v>144</v>
      </c>
      <c r="C87" t="s">
        <v>352</v>
      </c>
      <c r="D87" t="s">
        <v>57</v>
      </c>
      <c r="E87" t="s">
        <v>117</v>
      </c>
      <c r="F87" t="s">
        <v>314</v>
      </c>
      <c r="G87" t="s">
        <v>982</v>
      </c>
      <c r="H87" t="s">
        <v>418</v>
      </c>
      <c r="I87" t="s">
        <v>419</v>
      </c>
      <c r="J87">
        <v>1</v>
      </c>
      <c r="K87">
        <v>1</v>
      </c>
      <c r="L87" t="s">
        <v>983</v>
      </c>
      <c r="M87" s="15">
        <v>46239.634884259256</v>
      </c>
      <c r="N87" s="15">
        <v>46246.634722222225</v>
      </c>
      <c r="O87" s="15">
        <v>46240.408333333333</v>
      </c>
      <c r="P87" s="15">
        <v>46246.645833333336</v>
      </c>
      <c r="Q87" s="15"/>
      <c r="S87" t="s">
        <v>367</v>
      </c>
      <c r="U87" t="s">
        <v>1359</v>
      </c>
      <c r="V87" t="s">
        <v>367</v>
      </c>
      <c r="W87">
        <v>101</v>
      </c>
      <c r="X87" t="s">
        <v>382</v>
      </c>
      <c r="Y87" t="s">
        <v>242</v>
      </c>
      <c r="Z87" t="s">
        <v>523</v>
      </c>
      <c r="AB87" t="s">
        <v>355</v>
      </c>
      <c r="AC87" t="s">
        <v>7</v>
      </c>
      <c r="AD87" t="s">
        <v>7</v>
      </c>
      <c r="AE87" t="s">
        <v>7</v>
      </c>
      <c r="AF87" t="s">
        <v>1579</v>
      </c>
      <c r="AG87" t="s">
        <v>252</v>
      </c>
      <c r="AH87">
        <v>2</v>
      </c>
      <c r="AI87" t="s">
        <v>253</v>
      </c>
      <c r="AJ87" t="s">
        <v>254</v>
      </c>
      <c r="AK87" t="s">
        <v>581</v>
      </c>
      <c r="AL87" t="s">
        <v>159</v>
      </c>
      <c r="AM87" t="s">
        <v>601</v>
      </c>
      <c r="AN87"/>
      <c r="AO87" s="17">
        <v>46240</v>
      </c>
      <c r="AP87" s="37">
        <v>0.40833333333333333</v>
      </c>
      <c r="AQ87" s="17">
        <v>46246</v>
      </c>
      <c r="AR87" s="37">
        <v>0.64583333333333337</v>
      </c>
      <c r="AS87" t="s">
        <v>204</v>
      </c>
      <c r="AT87" t="s">
        <v>631</v>
      </c>
      <c r="AU87" t="s">
        <v>628</v>
      </c>
      <c r="AV87" t="s">
        <v>641</v>
      </c>
      <c r="AX87">
        <v>1</v>
      </c>
      <c r="AY87" t="s">
        <v>126</v>
      </c>
      <c r="AZ87" t="s">
        <v>127</v>
      </c>
      <c r="BA87" t="s">
        <v>236</v>
      </c>
      <c r="BB87" t="s">
        <v>667</v>
      </c>
      <c r="BE87">
        <v>35.200000000000003</v>
      </c>
      <c r="BJ87"/>
      <c r="BK87"/>
    </row>
    <row r="88" spans="1:63" x14ac:dyDescent="0.3">
      <c r="A88" s="17">
        <v>46230</v>
      </c>
      <c r="B88" t="s">
        <v>144</v>
      </c>
      <c r="C88" t="s">
        <v>352</v>
      </c>
      <c r="D88" t="s">
        <v>282</v>
      </c>
      <c r="E88" t="s">
        <v>195</v>
      </c>
      <c r="F88" t="s">
        <v>314</v>
      </c>
      <c r="G88" t="s">
        <v>982</v>
      </c>
      <c r="H88" t="s">
        <v>418</v>
      </c>
      <c r="I88" t="s">
        <v>419</v>
      </c>
      <c r="J88">
        <v>350</v>
      </c>
      <c r="K88">
        <v>350</v>
      </c>
      <c r="L88" t="s">
        <v>983</v>
      </c>
      <c r="M88" s="15">
        <v>46239.634884259256</v>
      </c>
      <c r="N88" s="15">
        <v>46246.634722222225</v>
      </c>
      <c r="O88" s="15">
        <v>46240.408333333333</v>
      </c>
      <c r="P88" s="15">
        <v>46246.645833333336</v>
      </c>
      <c r="Q88" s="15"/>
      <c r="S88" t="s">
        <v>367</v>
      </c>
      <c r="U88" t="s">
        <v>1359</v>
      </c>
      <c r="V88" t="s">
        <v>367</v>
      </c>
      <c r="W88">
        <v>101</v>
      </c>
      <c r="X88" t="s">
        <v>382</v>
      </c>
      <c r="Y88" t="s">
        <v>242</v>
      </c>
      <c r="Z88" t="s">
        <v>523</v>
      </c>
      <c r="AB88" t="s">
        <v>355</v>
      </c>
      <c r="AC88" t="s">
        <v>7</v>
      </c>
      <c r="AD88" t="s">
        <v>7</v>
      </c>
      <c r="AE88" t="s">
        <v>7</v>
      </c>
      <c r="AF88" t="s">
        <v>1360</v>
      </c>
      <c r="AG88" t="s">
        <v>252</v>
      </c>
      <c r="AH88">
        <v>2</v>
      </c>
      <c r="AI88" t="s">
        <v>253</v>
      </c>
      <c r="AJ88" t="s">
        <v>251</v>
      </c>
      <c r="AK88" t="s">
        <v>581</v>
      </c>
      <c r="AL88" t="s">
        <v>159</v>
      </c>
      <c r="AM88" t="s">
        <v>600</v>
      </c>
      <c r="AN88">
        <v>3</v>
      </c>
      <c r="AO88" s="17">
        <v>46240</v>
      </c>
      <c r="AP88" s="37">
        <v>0.40833333333333333</v>
      </c>
      <c r="AQ88" s="17">
        <v>46246</v>
      </c>
      <c r="AR88" s="37">
        <v>0.64583333333333337</v>
      </c>
      <c r="AS88" t="s">
        <v>204</v>
      </c>
      <c r="AT88" t="s">
        <v>630</v>
      </c>
      <c r="AU88" t="s">
        <v>628</v>
      </c>
      <c r="AV88" t="s">
        <v>638</v>
      </c>
      <c r="AW88">
        <v>1</v>
      </c>
      <c r="AX88">
        <v>350</v>
      </c>
      <c r="AY88" t="s">
        <v>125</v>
      </c>
      <c r="AZ88" t="s">
        <v>122</v>
      </c>
      <c r="BA88" t="s">
        <v>235</v>
      </c>
      <c r="BB88" t="s">
        <v>667</v>
      </c>
      <c r="BJ88"/>
      <c r="BK88"/>
    </row>
    <row r="89" spans="1:63" x14ac:dyDescent="0.3">
      <c r="A89" s="17">
        <v>46230</v>
      </c>
      <c r="B89" t="s">
        <v>144</v>
      </c>
      <c r="C89" t="s">
        <v>352</v>
      </c>
      <c r="D89" t="s">
        <v>57</v>
      </c>
      <c r="E89" t="s">
        <v>117</v>
      </c>
      <c r="F89" t="s">
        <v>314</v>
      </c>
      <c r="G89" t="s">
        <v>984</v>
      </c>
      <c r="H89" t="s">
        <v>463</v>
      </c>
      <c r="I89" t="s">
        <v>429</v>
      </c>
      <c r="J89">
        <v>1</v>
      </c>
      <c r="K89">
        <v>1</v>
      </c>
      <c r="L89" t="s">
        <v>985</v>
      </c>
      <c r="M89" s="15">
        <v>46245.601261574076</v>
      </c>
      <c r="N89" s="15">
        <v>46252.600694444445</v>
      </c>
      <c r="O89" s="15">
        <v>46246.638194444444</v>
      </c>
      <c r="P89" s="15">
        <v>46252.386805555558</v>
      </c>
      <c r="Q89" s="15"/>
      <c r="S89" t="s">
        <v>365</v>
      </c>
      <c r="U89" t="s">
        <v>1362</v>
      </c>
      <c r="V89" t="s">
        <v>365</v>
      </c>
      <c r="W89">
        <v>2200</v>
      </c>
      <c r="X89" t="s">
        <v>382</v>
      </c>
      <c r="Y89" t="s">
        <v>242</v>
      </c>
      <c r="Z89" t="s">
        <v>523</v>
      </c>
      <c r="AB89" t="s">
        <v>355</v>
      </c>
      <c r="AC89" t="s">
        <v>7</v>
      </c>
      <c r="AD89" t="s">
        <v>7</v>
      </c>
      <c r="AE89" t="s">
        <v>7</v>
      </c>
      <c r="AF89" t="s">
        <v>1580</v>
      </c>
      <c r="AG89" t="s">
        <v>252</v>
      </c>
      <c r="AH89">
        <v>2</v>
      </c>
      <c r="AI89" t="s">
        <v>253</v>
      </c>
      <c r="AJ89" t="s">
        <v>254</v>
      </c>
      <c r="AK89" t="s">
        <v>581</v>
      </c>
      <c r="AL89" t="s">
        <v>159</v>
      </c>
      <c r="AM89" t="s">
        <v>601</v>
      </c>
      <c r="AN89"/>
      <c r="AO89" s="17">
        <v>46246</v>
      </c>
      <c r="AP89" s="37">
        <v>0.6381944444444444</v>
      </c>
      <c r="AQ89" s="17">
        <v>46252</v>
      </c>
      <c r="AR89" s="37">
        <v>0.38680555555555557</v>
      </c>
      <c r="AS89" t="s">
        <v>204</v>
      </c>
      <c r="AT89" t="s">
        <v>631</v>
      </c>
      <c r="AU89" t="s">
        <v>628</v>
      </c>
      <c r="AV89" t="s">
        <v>641</v>
      </c>
      <c r="AX89">
        <v>1</v>
      </c>
      <c r="AY89" t="s">
        <v>126</v>
      </c>
      <c r="AZ89" t="s">
        <v>127</v>
      </c>
      <c r="BA89" t="s">
        <v>236</v>
      </c>
      <c r="BB89" t="s">
        <v>668</v>
      </c>
      <c r="BE89">
        <v>47.3</v>
      </c>
      <c r="BJ89"/>
      <c r="BK89"/>
    </row>
    <row r="90" spans="1:63" x14ac:dyDescent="0.3">
      <c r="A90" s="17">
        <v>46230</v>
      </c>
      <c r="B90" t="s">
        <v>144</v>
      </c>
      <c r="C90" t="s">
        <v>352</v>
      </c>
      <c r="D90" t="s">
        <v>282</v>
      </c>
      <c r="E90" t="s">
        <v>195</v>
      </c>
      <c r="F90" t="s">
        <v>314</v>
      </c>
      <c r="G90" t="s">
        <v>984</v>
      </c>
      <c r="H90" t="s">
        <v>463</v>
      </c>
      <c r="I90" t="s">
        <v>429</v>
      </c>
      <c r="J90">
        <v>471</v>
      </c>
      <c r="K90">
        <v>471</v>
      </c>
      <c r="L90" t="s">
        <v>985</v>
      </c>
      <c r="M90" s="15">
        <v>46245.601261574076</v>
      </c>
      <c r="N90" s="15">
        <v>46252.600694444445</v>
      </c>
      <c r="O90" s="15">
        <v>46246.638194444444</v>
      </c>
      <c r="P90" s="15">
        <v>46252.386805555558</v>
      </c>
      <c r="Q90" s="15"/>
      <c r="S90" t="s">
        <v>365</v>
      </c>
      <c r="U90" t="s">
        <v>1362</v>
      </c>
      <c r="V90" t="s">
        <v>365</v>
      </c>
      <c r="W90">
        <v>2200</v>
      </c>
      <c r="X90" t="s">
        <v>382</v>
      </c>
      <c r="Y90" t="s">
        <v>242</v>
      </c>
      <c r="Z90" t="s">
        <v>523</v>
      </c>
      <c r="AB90" t="s">
        <v>355</v>
      </c>
      <c r="AC90" t="s">
        <v>7</v>
      </c>
      <c r="AD90" t="s">
        <v>7</v>
      </c>
      <c r="AE90" t="s">
        <v>7</v>
      </c>
      <c r="AF90" t="s">
        <v>1363</v>
      </c>
      <c r="AG90" t="s">
        <v>252</v>
      </c>
      <c r="AH90">
        <v>2</v>
      </c>
      <c r="AI90" t="s">
        <v>253</v>
      </c>
      <c r="AJ90" t="s">
        <v>251</v>
      </c>
      <c r="AK90" t="s">
        <v>581</v>
      </c>
      <c r="AL90" t="s">
        <v>159</v>
      </c>
      <c r="AM90" t="s">
        <v>600</v>
      </c>
      <c r="AN90">
        <v>3</v>
      </c>
      <c r="AO90" s="17">
        <v>46246</v>
      </c>
      <c r="AP90" s="37">
        <v>0.6381944444444444</v>
      </c>
      <c r="AQ90" s="17">
        <v>46252</v>
      </c>
      <c r="AR90" s="37">
        <v>0.38680555555555557</v>
      </c>
      <c r="AS90" t="s">
        <v>204</v>
      </c>
      <c r="AT90" t="s">
        <v>630</v>
      </c>
      <c r="AU90" t="s">
        <v>628</v>
      </c>
      <c r="AV90" t="s">
        <v>638</v>
      </c>
      <c r="AW90">
        <v>1</v>
      </c>
      <c r="AX90">
        <v>471</v>
      </c>
      <c r="AY90" t="s">
        <v>125</v>
      </c>
      <c r="AZ90" t="s">
        <v>122</v>
      </c>
      <c r="BA90" t="s">
        <v>235</v>
      </c>
      <c r="BB90" t="s">
        <v>668</v>
      </c>
      <c r="BJ90"/>
      <c r="BK90"/>
    </row>
    <row r="91" spans="1:63" x14ac:dyDescent="0.3">
      <c r="A91" s="17">
        <v>46237</v>
      </c>
      <c r="B91" t="s">
        <v>144</v>
      </c>
      <c r="C91" t="s">
        <v>352</v>
      </c>
      <c r="D91" t="s">
        <v>57</v>
      </c>
      <c r="E91" t="s">
        <v>117</v>
      </c>
      <c r="F91" t="s">
        <v>314</v>
      </c>
      <c r="G91" t="s">
        <v>986</v>
      </c>
      <c r="H91" t="s">
        <v>445</v>
      </c>
      <c r="I91" t="s">
        <v>420</v>
      </c>
      <c r="J91">
        <v>5</v>
      </c>
      <c r="K91">
        <v>5</v>
      </c>
      <c r="L91" t="s">
        <v>987</v>
      </c>
      <c r="M91" s="15">
        <v>46245.375648148147</v>
      </c>
      <c r="N91" s="15">
        <v>46252.375</v>
      </c>
      <c r="O91" s="15">
        <v>46246.395138888889</v>
      </c>
      <c r="P91" s="15">
        <v>46248.681250000001</v>
      </c>
      <c r="Q91" s="15"/>
      <c r="S91" t="s">
        <v>365</v>
      </c>
      <c r="V91" t="s">
        <v>365</v>
      </c>
      <c r="W91">
        <v>2200</v>
      </c>
      <c r="X91" t="s">
        <v>382</v>
      </c>
      <c r="Y91" t="s">
        <v>242</v>
      </c>
      <c r="Z91" t="s">
        <v>523</v>
      </c>
      <c r="AB91" t="s">
        <v>355</v>
      </c>
      <c r="AC91" t="s">
        <v>7</v>
      </c>
      <c r="AD91" t="s">
        <v>7</v>
      </c>
      <c r="AE91" t="s">
        <v>7</v>
      </c>
      <c r="AF91" t="s">
        <v>1581</v>
      </c>
      <c r="AG91" t="s">
        <v>252</v>
      </c>
      <c r="AH91">
        <v>2</v>
      </c>
      <c r="AI91" t="s">
        <v>253</v>
      </c>
      <c r="AJ91" t="s">
        <v>254</v>
      </c>
      <c r="AK91" t="s">
        <v>581</v>
      </c>
      <c r="AL91" t="s">
        <v>159</v>
      </c>
      <c r="AM91" t="s">
        <v>601</v>
      </c>
      <c r="AN91"/>
      <c r="AO91" s="17">
        <v>46246</v>
      </c>
      <c r="AP91" s="37">
        <v>0.39513888888888887</v>
      </c>
      <c r="AQ91" s="17">
        <v>46248</v>
      </c>
      <c r="AR91" s="37">
        <v>0.68125000000000002</v>
      </c>
      <c r="AS91" t="s">
        <v>204</v>
      </c>
      <c r="AT91" t="s">
        <v>631</v>
      </c>
      <c r="AU91" t="s">
        <v>628</v>
      </c>
      <c r="AV91" t="s">
        <v>641</v>
      </c>
      <c r="AX91">
        <v>1</v>
      </c>
      <c r="AY91" t="s">
        <v>126</v>
      </c>
      <c r="AZ91" t="s">
        <v>127</v>
      </c>
      <c r="BA91" t="s">
        <v>236</v>
      </c>
      <c r="BB91" t="s">
        <v>668</v>
      </c>
      <c r="BE91">
        <v>181.1</v>
      </c>
      <c r="BJ91"/>
      <c r="BK91"/>
    </row>
    <row r="92" spans="1:63" x14ac:dyDescent="0.3">
      <c r="A92" s="17">
        <v>46237</v>
      </c>
      <c r="B92" t="s">
        <v>144</v>
      </c>
      <c r="C92" t="s">
        <v>352</v>
      </c>
      <c r="D92" t="s">
        <v>282</v>
      </c>
      <c r="E92" t="s">
        <v>195</v>
      </c>
      <c r="F92" t="s">
        <v>314</v>
      </c>
      <c r="G92" t="s">
        <v>986</v>
      </c>
      <c r="H92" t="s">
        <v>445</v>
      </c>
      <c r="I92" t="s">
        <v>420</v>
      </c>
      <c r="J92">
        <v>1805</v>
      </c>
      <c r="K92">
        <v>1805</v>
      </c>
      <c r="L92" t="s">
        <v>987</v>
      </c>
      <c r="M92" s="15">
        <v>46245.375648148147</v>
      </c>
      <c r="N92" s="15">
        <v>46252.375</v>
      </c>
      <c r="O92" s="15">
        <v>46246.395138888889</v>
      </c>
      <c r="P92" s="15">
        <v>46248.681250000001</v>
      </c>
      <c r="Q92" s="15"/>
      <c r="S92" t="s">
        <v>365</v>
      </c>
      <c r="V92" t="s">
        <v>365</v>
      </c>
      <c r="W92">
        <v>2200</v>
      </c>
      <c r="X92" t="s">
        <v>382</v>
      </c>
      <c r="Y92" t="s">
        <v>242</v>
      </c>
      <c r="Z92" t="s">
        <v>523</v>
      </c>
      <c r="AB92" t="s">
        <v>355</v>
      </c>
      <c r="AC92" t="s">
        <v>7</v>
      </c>
      <c r="AD92" t="s">
        <v>7</v>
      </c>
      <c r="AE92" t="s">
        <v>7</v>
      </c>
      <c r="AF92" t="s">
        <v>1364</v>
      </c>
      <c r="AG92" t="s">
        <v>252</v>
      </c>
      <c r="AH92">
        <v>2</v>
      </c>
      <c r="AI92" t="s">
        <v>253</v>
      </c>
      <c r="AJ92" t="s">
        <v>251</v>
      </c>
      <c r="AK92" t="s">
        <v>581</v>
      </c>
      <c r="AL92" t="s">
        <v>159</v>
      </c>
      <c r="AM92" t="s">
        <v>600</v>
      </c>
      <c r="AN92">
        <v>3</v>
      </c>
      <c r="AO92" s="17">
        <v>46246</v>
      </c>
      <c r="AP92" s="37">
        <v>0.39513888888888887</v>
      </c>
      <c r="AQ92" s="17">
        <v>46248</v>
      </c>
      <c r="AR92" s="37">
        <v>0.68125000000000002</v>
      </c>
      <c r="AS92" t="s">
        <v>204</v>
      </c>
      <c r="AT92" t="s">
        <v>631</v>
      </c>
      <c r="AU92" t="s">
        <v>628</v>
      </c>
      <c r="AV92" t="s">
        <v>638</v>
      </c>
      <c r="AW92">
        <v>1</v>
      </c>
      <c r="AX92">
        <v>1805</v>
      </c>
      <c r="AY92" t="s">
        <v>125</v>
      </c>
      <c r="AZ92" t="s">
        <v>122</v>
      </c>
      <c r="BA92" t="s">
        <v>235</v>
      </c>
      <c r="BB92" t="s">
        <v>668</v>
      </c>
      <c r="BJ92"/>
      <c r="BK92"/>
    </row>
    <row r="93" spans="1:63" x14ac:dyDescent="0.3">
      <c r="A93" s="17">
        <v>46237</v>
      </c>
      <c r="B93" t="s">
        <v>144</v>
      </c>
      <c r="C93" t="s">
        <v>352</v>
      </c>
      <c r="D93" t="s">
        <v>57</v>
      </c>
      <c r="E93" t="s">
        <v>117</v>
      </c>
      <c r="F93" t="s">
        <v>314</v>
      </c>
      <c r="G93" t="s">
        <v>988</v>
      </c>
      <c r="H93" t="s">
        <v>445</v>
      </c>
      <c r="I93" t="s">
        <v>420</v>
      </c>
      <c r="J93">
        <v>3</v>
      </c>
      <c r="K93">
        <v>3</v>
      </c>
      <c r="L93" t="s">
        <v>989</v>
      </c>
      <c r="M93" s="15">
        <v>46239.715613425928</v>
      </c>
      <c r="N93" s="15">
        <v>46247.333333333336</v>
      </c>
      <c r="O93" s="15">
        <v>46241.71597222222</v>
      </c>
      <c r="P93" s="15">
        <v>46246.671527777777</v>
      </c>
      <c r="Q93" s="15"/>
      <c r="S93" t="s">
        <v>365</v>
      </c>
      <c r="V93" t="s">
        <v>365</v>
      </c>
      <c r="W93">
        <v>2200</v>
      </c>
      <c r="X93" t="s">
        <v>382</v>
      </c>
      <c r="Y93" t="s">
        <v>242</v>
      </c>
      <c r="Z93" t="s">
        <v>523</v>
      </c>
      <c r="AB93" t="s">
        <v>355</v>
      </c>
      <c r="AC93" t="s">
        <v>7</v>
      </c>
      <c r="AD93" t="s">
        <v>7</v>
      </c>
      <c r="AE93" t="s">
        <v>7</v>
      </c>
      <c r="AF93" t="s">
        <v>1582</v>
      </c>
      <c r="AG93" t="s">
        <v>252</v>
      </c>
      <c r="AH93">
        <v>2</v>
      </c>
      <c r="AI93" t="s">
        <v>253</v>
      </c>
      <c r="AJ93" t="s">
        <v>254</v>
      </c>
      <c r="AK93" t="s">
        <v>581</v>
      </c>
      <c r="AL93" t="s">
        <v>159</v>
      </c>
      <c r="AM93" t="s">
        <v>601</v>
      </c>
      <c r="AN93"/>
      <c r="AO93" s="17">
        <v>46241</v>
      </c>
      <c r="AP93" s="37">
        <v>0.71597222222222223</v>
      </c>
      <c r="AQ93" s="17">
        <v>46246</v>
      </c>
      <c r="AR93" s="37">
        <v>0.67152777777777772</v>
      </c>
      <c r="AS93" t="s">
        <v>204</v>
      </c>
      <c r="AT93" t="s">
        <v>631</v>
      </c>
      <c r="AU93" t="s">
        <v>628</v>
      </c>
      <c r="AV93" t="s">
        <v>641</v>
      </c>
      <c r="AX93">
        <v>1</v>
      </c>
      <c r="AY93" t="s">
        <v>126</v>
      </c>
      <c r="AZ93" t="s">
        <v>127</v>
      </c>
      <c r="BA93" t="s">
        <v>236</v>
      </c>
      <c r="BB93" t="s">
        <v>668</v>
      </c>
      <c r="BE93">
        <v>283.2</v>
      </c>
      <c r="BJ93"/>
      <c r="BK93"/>
    </row>
    <row r="94" spans="1:63" x14ac:dyDescent="0.3">
      <c r="A94" s="17">
        <v>46237</v>
      </c>
      <c r="B94" t="s">
        <v>144</v>
      </c>
      <c r="C94" t="s">
        <v>352</v>
      </c>
      <c r="D94" t="s">
        <v>282</v>
      </c>
      <c r="E94" t="s">
        <v>195</v>
      </c>
      <c r="F94" t="s">
        <v>314</v>
      </c>
      <c r="G94" t="s">
        <v>988</v>
      </c>
      <c r="H94" t="s">
        <v>445</v>
      </c>
      <c r="I94" t="s">
        <v>420</v>
      </c>
      <c r="J94">
        <v>1580</v>
      </c>
      <c r="K94">
        <v>1580</v>
      </c>
      <c r="L94" t="s">
        <v>989</v>
      </c>
      <c r="M94" s="15">
        <v>46239.715613425928</v>
      </c>
      <c r="N94" s="15">
        <v>46247.333333333336</v>
      </c>
      <c r="O94" s="15">
        <v>46241.71597222222</v>
      </c>
      <c r="P94" s="15">
        <v>46246.671527777777</v>
      </c>
      <c r="Q94" s="15"/>
      <c r="S94" t="s">
        <v>365</v>
      </c>
      <c r="V94" t="s">
        <v>365</v>
      </c>
      <c r="W94">
        <v>2200</v>
      </c>
      <c r="X94" t="s">
        <v>382</v>
      </c>
      <c r="Y94" t="s">
        <v>242</v>
      </c>
      <c r="Z94" t="s">
        <v>523</v>
      </c>
      <c r="AB94" t="s">
        <v>355</v>
      </c>
      <c r="AC94" t="s">
        <v>7</v>
      </c>
      <c r="AD94" t="s">
        <v>7</v>
      </c>
      <c r="AE94" t="s">
        <v>7</v>
      </c>
      <c r="AF94" t="s">
        <v>1367</v>
      </c>
      <c r="AG94" t="s">
        <v>252</v>
      </c>
      <c r="AH94">
        <v>2</v>
      </c>
      <c r="AI94" t="s">
        <v>253</v>
      </c>
      <c r="AJ94" t="s">
        <v>251</v>
      </c>
      <c r="AK94" t="s">
        <v>581</v>
      </c>
      <c r="AL94" t="s">
        <v>159</v>
      </c>
      <c r="AM94" t="s">
        <v>600</v>
      </c>
      <c r="AN94">
        <v>3</v>
      </c>
      <c r="AO94" s="17">
        <v>46241</v>
      </c>
      <c r="AP94" s="37">
        <v>0.71597222222222223</v>
      </c>
      <c r="AQ94" s="17">
        <v>46246</v>
      </c>
      <c r="AR94" s="37">
        <v>0.67152777777777772</v>
      </c>
      <c r="AS94" t="s">
        <v>204</v>
      </c>
      <c r="AT94" t="s">
        <v>631</v>
      </c>
      <c r="AU94" t="s">
        <v>628</v>
      </c>
      <c r="AV94" t="s">
        <v>638</v>
      </c>
      <c r="AW94">
        <v>1</v>
      </c>
      <c r="AX94">
        <v>1580</v>
      </c>
      <c r="AY94" t="s">
        <v>125</v>
      </c>
      <c r="AZ94" t="s">
        <v>122</v>
      </c>
      <c r="BA94" t="s">
        <v>235</v>
      </c>
      <c r="BB94" t="s">
        <v>668</v>
      </c>
      <c r="BJ94"/>
      <c r="BK94"/>
    </row>
    <row r="95" spans="1:63" x14ac:dyDescent="0.3">
      <c r="A95" s="17">
        <v>46237</v>
      </c>
      <c r="B95" t="s">
        <v>144</v>
      </c>
      <c r="C95" t="s">
        <v>352</v>
      </c>
      <c r="D95" t="s">
        <v>57</v>
      </c>
      <c r="E95" t="s">
        <v>117</v>
      </c>
      <c r="F95" t="s">
        <v>314</v>
      </c>
      <c r="G95" t="s">
        <v>990</v>
      </c>
      <c r="H95" t="s">
        <v>445</v>
      </c>
      <c r="I95" t="s">
        <v>420</v>
      </c>
      <c r="J95">
        <v>1</v>
      </c>
      <c r="K95">
        <v>1</v>
      </c>
      <c r="L95" t="s">
        <v>991</v>
      </c>
      <c r="M95" s="15">
        <v>46238.474398148152</v>
      </c>
      <c r="N95" s="15">
        <v>46245.474305555559</v>
      </c>
      <c r="O95" s="15">
        <v>46238.659722222219</v>
      </c>
      <c r="P95" s="15">
        <v>46241.456944444442</v>
      </c>
      <c r="Q95" s="15"/>
      <c r="S95" t="s">
        <v>365</v>
      </c>
      <c r="V95" t="s">
        <v>365</v>
      </c>
      <c r="W95">
        <v>2200</v>
      </c>
      <c r="X95" t="s">
        <v>382</v>
      </c>
      <c r="Y95" t="s">
        <v>242</v>
      </c>
      <c r="Z95" t="s">
        <v>523</v>
      </c>
      <c r="AB95" t="s">
        <v>355</v>
      </c>
      <c r="AC95" t="s">
        <v>7</v>
      </c>
      <c r="AD95" t="s">
        <v>7</v>
      </c>
      <c r="AE95" t="s">
        <v>7</v>
      </c>
      <c r="AF95" t="s">
        <v>1583</v>
      </c>
      <c r="AG95" t="s">
        <v>252</v>
      </c>
      <c r="AH95">
        <v>2</v>
      </c>
      <c r="AI95" t="s">
        <v>253</v>
      </c>
      <c r="AJ95" t="s">
        <v>254</v>
      </c>
      <c r="AK95" t="s">
        <v>581</v>
      </c>
      <c r="AL95" t="s">
        <v>159</v>
      </c>
      <c r="AM95" t="s">
        <v>601</v>
      </c>
      <c r="AN95"/>
      <c r="AO95" s="17">
        <v>46238</v>
      </c>
      <c r="AP95" s="37">
        <v>0.65972222222222221</v>
      </c>
      <c r="AQ95" s="17">
        <v>46241</v>
      </c>
      <c r="AR95" s="37">
        <v>0.45694444444444443</v>
      </c>
      <c r="AS95" t="s">
        <v>204</v>
      </c>
      <c r="AT95" t="s">
        <v>631</v>
      </c>
      <c r="AU95" t="s">
        <v>628</v>
      </c>
      <c r="AV95" t="s">
        <v>641</v>
      </c>
      <c r="AX95">
        <v>1</v>
      </c>
      <c r="AY95" t="s">
        <v>126</v>
      </c>
      <c r="AZ95" t="s">
        <v>127</v>
      </c>
      <c r="BA95" t="s">
        <v>236</v>
      </c>
      <c r="BB95" t="s">
        <v>668</v>
      </c>
      <c r="BE95">
        <v>1.5</v>
      </c>
      <c r="BJ95"/>
      <c r="BK95"/>
    </row>
    <row r="96" spans="1:63" x14ac:dyDescent="0.3">
      <c r="A96" s="17">
        <v>46237</v>
      </c>
      <c r="B96" t="s">
        <v>144</v>
      </c>
      <c r="C96" t="s">
        <v>352</v>
      </c>
      <c r="D96" t="s">
        <v>282</v>
      </c>
      <c r="E96" t="s">
        <v>195</v>
      </c>
      <c r="F96" t="s">
        <v>314</v>
      </c>
      <c r="G96" t="s">
        <v>990</v>
      </c>
      <c r="H96" t="s">
        <v>445</v>
      </c>
      <c r="I96" t="s">
        <v>420</v>
      </c>
      <c r="J96">
        <v>13</v>
      </c>
      <c r="K96">
        <v>13</v>
      </c>
      <c r="L96" t="s">
        <v>991</v>
      </c>
      <c r="M96" s="15">
        <v>46238.474398148152</v>
      </c>
      <c r="N96" s="15">
        <v>46245.474305555559</v>
      </c>
      <c r="O96" s="15">
        <v>46238.659722222219</v>
      </c>
      <c r="P96" s="15">
        <v>46241.456944444442</v>
      </c>
      <c r="Q96" s="15"/>
      <c r="S96" t="s">
        <v>365</v>
      </c>
      <c r="V96" t="s">
        <v>365</v>
      </c>
      <c r="W96">
        <v>2200</v>
      </c>
      <c r="X96" t="s">
        <v>382</v>
      </c>
      <c r="Y96" t="s">
        <v>242</v>
      </c>
      <c r="Z96" t="s">
        <v>523</v>
      </c>
      <c r="AB96" t="s">
        <v>355</v>
      </c>
      <c r="AC96" t="s">
        <v>7</v>
      </c>
      <c r="AD96" t="s">
        <v>7</v>
      </c>
      <c r="AE96" t="s">
        <v>7</v>
      </c>
      <c r="AF96" t="s">
        <v>1369</v>
      </c>
      <c r="AG96" t="s">
        <v>252</v>
      </c>
      <c r="AH96">
        <v>2</v>
      </c>
      <c r="AI96" t="s">
        <v>253</v>
      </c>
      <c r="AJ96" t="s">
        <v>251</v>
      </c>
      <c r="AK96" t="s">
        <v>581</v>
      </c>
      <c r="AL96" t="s">
        <v>159</v>
      </c>
      <c r="AM96" t="s">
        <v>600</v>
      </c>
      <c r="AN96">
        <v>3</v>
      </c>
      <c r="AO96" s="17">
        <v>46238</v>
      </c>
      <c r="AP96" s="37">
        <v>0.65972222222222221</v>
      </c>
      <c r="AQ96" s="17">
        <v>46241</v>
      </c>
      <c r="AR96" s="37">
        <v>0.45694444444444443</v>
      </c>
      <c r="AS96" t="s">
        <v>204</v>
      </c>
      <c r="AT96" t="s">
        <v>631</v>
      </c>
      <c r="AU96" t="s">
        <v>628</v>
      </c>
      <c r="AV96" t="s">
        <v>638</v>
      </c>
      <c r="AW96">
        <v>1</v>
      </c>
      <c r="AX96">
        <v>13</v>
      </c>
      <c r="AY96" t="s">
        <v>125</v>
      </c>
      <c r="AZ96" t="s">
        <v>122</v>
      </c>
      <c r="BA96" t="s">
        <v>235</v>
      </c>
      <c r="BB96" t="s">
        <v>668</v>
      </c>
      <c r="BJ96"/>
      <c r="BK96"/>
    </row>
    <row r="97" spans="1:63" x14ac:dyDescent="0.3">
      <c r="A97" s="17">
        <v>46230</v>
      </c>
      <c r="B97" t="s">
        <v>144</v>
      </c>
      <c r="C97" t="s">
        <v>352</v>
      </c>
      <c r="D97" t="s">
        <v>57</v>
      </c>
      <c r="E97" t="s">
        <v>117</v>
      </c>
      <c r="F97" t="s">
        <v>314</v>
      </c>
      <c r="G97" t="s">
        <v>998</v>
      </c>
      <c r="H97" t="s">
        <v>431</v>
      </c>
      <c r="I97" t="s">
        <v>432</v>
      </c>
      <c r="J97">
        <v>1</v>
      </c>
      <c r="K97">
        <v>1</v>
      </c>
      <c r="L97" t="s">
        <v>999</v>
      </c>
      <c r="M97" s="15">
        <v>46244.43917824074</v>
      </c>
      <c r="N97" s="15">
        <v>46251.438888888886</v>
      </c>
      <c r="O97" s="15">
        <v>46245.671527777777</v>
      </c>
      <c r="P97" s="15">
        <v>46251.602083333331</v>
      </c>
      <c r="Q97" s="15"/>
      <c r="S97" t="s">
        <v>364</v>
      </c>
      <c r="U97" t="s">
        <v>1375</v>
      </c>
      <c r="V97" t="s">
        <v>364</v>
      </c>
      <c r="W97">
        <v>50</v>
      </c>
      <c r="X97" t="s">
        <v>382</v>
      </c>
      <c r="Y97" t="s">
        <v>242</v>
      </c>
      <c r="Z97" t="s">
        <v>523</v>
      </c>
      <c r="AB97" t="s">
        <v>355</v>
      </c>
      <c r="AC97" t="s">
        <v>7</v>
      </c>
      <c r="AD97" t="s">
        <v>7</v>
      </c>
      <c r="AE97" t="s">
        <v>7</v>
      </c>
      <c r="AF97" t="s">
        <v>1584</v>
      </c>
      <c r="AG97" t="s">
        <v>252</v>
      </c>
      <c r="AH97">
        <v>2</v>
      </c>
      <c r="AI97" t="s">
        <v>253</v>
      </c>
      <c r="AJ97" t="s">
        <v>254</v>
      </c>
      <c r="AK97" t="s">
        <v>581</v>
      </c>
      <c r="AL97" t="s">
        <v>159</v>
      </c>
      <c r="AM97" t="s">
        <v>601</v>
      </c>
      <c r="AN97"/>
      <c r="AO97" s="17">
        <v>46245</v>
      </c>
      <c r="AP97" s="37">
        <v>0.67152777777777772</v>
      </c>
      <c r="AQ97" s="17">
        <v>46251</v>
      </c>
      <c r="AR97" s="37">
        <v>0.6020833333333333</v>
      </c>
      <c r="AS97" t="s">
        <v>204</v>
      </c>
      <c r="AT97" t="s">
        <v>631</v>
      </c>
      <c r="AU97" t="s">
        <v>628</v>
      </c>
      <c r="AV97" t="s">
        <v>641</v>
      </c>
      <c r="AX97">
        <v>1</v>
      </c>
      <c r="AY97" t="s">
        <v>126</v>
      </c>
      <c r="AZ97" t="s">
        <v>127</v>
      </c>
      <c r="BA97" t="s">
        <v>236</v>
      </c>
      <c r="BB97" t="s">
        <v>669</v>
      </c>
      <c r="BE97">
        <v>1748.2</v>
      </c>
      <c r="BJ97"/>
      <c r="BK97"/>
    </row>
    <row r="98" spans="1:63" x14ac:dyDescent="0.3">
      <c r="A98" s="17">
        <v>46230</v>
      </c>
      <c r="B98" t="s">
        <v>144</v>
      </c>
      <c r="C98" t="s">
        <v>352</v>
      </c>
      <c r="D98" t="s">
        <v>57</v>
      </c>
      <c r="E98" t="s">
        <v>117</v>
      </c>
      <c r="F98" t="s">
        <v>314</v>
      </c>
      <c r="G98" t="s">
        <v>998</v>
      </c>
      <c r="H98" t="s">
        <v>431</v>
      </c>
      <c r="I98" t="s">
        <v>432</v>
      </c>
      <c r="J98">
        <v>2</v>
      </c>
      <c r="K98">
        <v>2</v>
      </c>
      <c r="L98" t="s">
        <v>999</v>
      </c>
      <c r="M98" s="15">
        <v>46244.43917824074</v>
      </c>
      <c r="N98" s="15">
        <v>46251.438888888886</v>
      </c>
      <c r="O98" s="15">
        <v>46245.671527777777</v>
      </c>
      <c r="P98" s="15">
        <v>46251.602083333331</v>
      </c>
      <c r="Q98" s="15"/>
      <c r="S98" t="s">
        <v>364</v>
      </c>
      <c r="U98" t="s">
        <v>1377</v>
      </c>
      <c r="V98" t="s">
        <v>364</v>
      </c>
      <c r="W98">
        <v>50</v>
      </c>
      <c r="X98" t="s">
        <v>382</v>
      </c>
      <c r="Y98" t="s">
        <v>242</v>
      </c>
      <c r="Z98" t="s">
        <v>523</v>
      </c>
      <c r="AB98" t="s">
        <v>355</v>
      </c>
      <c r="AC98" t="s">
        <v>7</v>
      </c>
      <c r="AD98" t="s">
        <v>7</v>
      </c>
      <c r="AE98" t="s">
        <v>7</v>
      </c>
      <c r="AF98" t="s">
        <v>1584</v>
      </c>
      <c r="AG98" t="s">
        <v>253</v>
      </c>
      <c r="AH98">
        <v>2</v>
      </c>
      <c r="AI98" t="s">
        <v>253</v>
      </c>
      <c r="AJ98" t="s">
        <v>254</v>
      </c>
      <c r="AK98" t="s">
        <v>581</v>
      </c>
      <c r="AL98" t="s">
        <v>159</v>
      </c>
      <c r="AM98" t="s">
        <v>601</v>
      </c>
      <c r="AN98"/>
      <c r="AO98" s="17">
        <v>46245</v>
      </c>
      <c r="AP98" s="37">
        <v>0.67152777777777772</v>
      </c>
      <c r="AQ98" s="17">
        <v>46251</v>
      </c>
      <c r="AR98" s="37">
        <v>0.6020833333333333</v>
      </c>
      <c r="AS98" t="s">
        <v>627</v>
      </c>
      <c r="AU98" t="s">
        <v>628</v>
      </c>
      <c r="AV98" t="s">
        <v>641</v>
      </c>
      <c r="AX98">
        <v>1</v>
      </c>
      <c r="AY98" t="s">
        <v>126</v>
      </c>
      <c r="AZ98" t="s">
        <v>127</v>
      </c>
      <c r="BA98" t="s">
        <v>236</v>
      </c>
      <c r="BB98" t="s">
        <v>669</v>
      </c>
      <c r="BJ98"/>
      <c r="BK98"/>
    </row>
    <row r="99" spans="1:63" x14ac:dyDescent="0.3">
      <c r="A99" s="17">
        <v>46230</v>
      </c>
      <c r="B99" t="s">
        <v>144</v>
      </c>
      <c r="C99" t="s">
        <v>352</v>
      </c>
      <c r="D99" t="s">
        <v>57</v>
      </c>
      <c r="E99" t="s">
        <v>117</v>
      </c>
      <c r="F99" t="s">
        <v>314</v>
      </c>
      <c r="G99" t="s">
        <v>998</v>
      </c>
      <c r="H99" t="s">
        <v>431</v>
      </c>
      <c r="I99" t="s">
        <v>432</v>
      </c>
      <c r="J99">
        <v>4</v>
      </c>
      <c r="K99">
        <v>4</v>
      </c>
      <c r="L99" t="s">
        <v>999</v>
      </c>
      <c r="M99" s="15">
        <v>46244.43917824074</v>
      </c>
      <c r="N99" s="15">
        <v>46251.438888888886</v>
      </c>
      <c r="O99" s="15">
        <v>46245.671527777777</v>
      </c>
      <c r="P99" s="15">
        <v>46251.602083333331</v>
      </c>
      <c r="Q99" s="15"/>
      <c r="S99" t="s">
        <v>364</v>
      </c>
      <c r="U99" t="s">
        <v>1378</v>
      </c>
      <c r="V99" t="s">
        <v>364</v>
      </c>
      <c r="W99">
        <v>50</v>
      </c>
      <c r="X99" t="s">
        <v>382</v>
      </c>
      <c r="Y99" t="s">
        <v>242</v>
      </c>
      <c r="Z99" t="s">
        <v>523</v>
      </c>
      <c r="AB99" t="s">
        <v>355</v>
      </c>
      <c r="AC99" t="s">
        <v>7</v>
      </c>
      <c r="AD99" t="s">
        <v>7</v>
      </c>
      <c r="AE99" t="s">
        <v>7</v>
      </c>
      <c r="AF99" t="s">
        <v>1584</v>
      </c>
      <c r="AG99" t="s">
        <v>253</v>
      </c>
      <c r="AH99">
        <v>2</v>
      </c>
      <c r="AI99" t="s">
        <v>253</v>
      </c>
      <c r="AJ99" t="s">
        <v>254</v>
      </c>
      <c r="AK99" t="s">
        <v>581</v>
      </c>
      <c r="AL99" t="s">
        <v>159</v>
      </c>
      <c r="AM99" t="s">
        <v>601</v>
      </c>
      <c r="AN99"/>
      <c r="AO99" s="17">
        <v>46245</v>
      </c>
      <c r="AP99" s="37">
        <v>0.67152777777777772</v>
      </c>
      <c r="AQ99" s="17">
        <v>46251</v>
      </c>
      <c r="AR99" s="37">
        <v>0.6020833333333333</v>
      </c>
      <c r="AS99" t="s">
        <v>627</v>
      </c>
      <c r="AU99" t="s">
        <v>628</v>
      </c>
      <c r="AV99" t="s">
        <v>641</v>
      </c>
      <c r="AX99">
        <v>1</v>
      </c>
      <c r="AY99" t="s">
        <v>126</v>
      </c>
      <c r="AZ99" t="s">
        <v>127</v>
      </c>
      <c r="BA99" t="s">
        <v>236</v>
      </c>
      <c r="BB99" t="s">
        <v>669</v>
      </c>
      <c r="BJ99"/>
      <c r="BK99"/>
    </row>
    <row r="100" spans="1:63" x14ac:dyDescent="0.3">
      <c r="A100" s="17">
        <v>46230</v>
      </c>
      <c r="B100" t="s">
        <v>144</v>
      </c>
      <c r="C100" t="s">
        <v>352</v>
      </c>
      <c r="D100" t="s">
        <v>57</v>
      </c>
      <c r="E100" t="s">
        <v>117</v>
      </c>
      <c r="F100" t="s">
        <v>314</v>
      </c>
      <c r="G100" t="s">
        <v>998</v>
      </c>
      <c r="H100" t="s">
        <v>431</v>
      </c>
      <c r="I100" t="s">
        <v>432</v>
      </c>
      <c r="J100">
        <v>1</v>
      </c>
      <c r="K100">
        <v>1</v>
      </c>
      <c r="L100" t="s">
        <v>999</v>
      </c>
      <c r="M100" s="15">
        <v>46244.43917824074</v>
      </c>
      <c r="N100" s="15">
        <v>46251.438888888886</v>
      </c>
      <c r="O100" s="15">
        <v>46245.671527777777</v>
      </c>
      <c r="P100" s="15">
        <v>46251.602083333331</v>
      </c>
      <c r="Q100" s="15"/>
      <c r="S100" t="s">
        <v>364</v>
      </c>
      <c r="U100" t="s">
        <v>1379</v>
      </c>
      <c r="V100" t="s">
        <v>364</v>
      </c>
      <c r="W100">
        <v>50</v>
      </c>
      <c r="X100" t="s">
        <v>382</v>
      </c>
      <c r="Y100" t="s">
        <v>242</v>
      </c>
      <c r="Z100" t="s">
        <v>523</v>
      </c>
      <c r="AB100" t="s">
        <v>355</v>
      </c>
      <c r="AC100" t="s">
        <v>7</v>
      </c>
      <c r="AD100" t="s">
        <v>7</v>
      </c>
      <c r="AE100" t="s">
        <v>7</v>
      </c>
      <c r="AF100" t="s">
        <v>1584</v>
      </c>
      <c r="AG100" t="s">
        <v>253</v>
      </c>
      <c r="AH100">
        <v>2</v>
      </c>
      <c r="AI100" t="s">
        <v>253</v>
      </c>
      <c r="AJ100" t="s">
        <v>254</v>
      </c>
      <c r="AK100" t="s">
        <v>581</v>
      </c>
      <c r="AL100" t="s">
        <v>159</v>
      </c>
      <c r="AM100" t="s">
        <v>601</v>
      </c>
      <c r="AN100"/>
      <c r="AO100" s="17">
        <v>46245</v>
      </c>
      <c r="AP100" s="37">
        <v>0.67152777777777772</v>
      </c>
      <c r="AQ100" s="17">
        <v>46251</v>
      </c>
      <c r="AR100" s="37">
        <v>0.6020833333333333</v>
      </c>
      <c r="AS100" t="s">
        <v>627</v>
      </c>
      <c r="AU100" t="s">
        <v>628</v>
      </c>
      <c r="AV100" t="s">
        <v>641</v>
      </c>
      <c r="AX100">
        <v>1</v>
      </c>
      <c r="AY100" t="s">
        <v>126</v>
      </c>
      <c r="AZ100" t="s">
        <v>127</v>
      </c>
      <c r="BA100" t="s">
        <v>236</v>
      </c>
      <c r="BB100" t="s">
        <v>669</v>
      </c>
      <c r="BJ100"/>
      <c r="BK100"/>
    </row>
    <row r="101" spans="1:63" x14ac:dyDescent="0.3">
      <c r="A101" s="17">
        <v>46230</v>
      </c>
      <c r="B101" t="s">
        <v>144</v>
      </c>
      <c r="C101" t="s">
        <v>352</v>
      </c>
      <c r="D101" t="s">
        <v>57</v>
      </c>
      <c r="E101" t="s">
        <v>117</v>
      </c>
      <c r="F101" t="s">
        <v>314</v>
      </c>
      <c r="G101" t="s">
        <v>998</v>
      </c>
      <c r="H101" t="s">
        <v>431</v>
      </c>
      <c r="I101" t="s">
        <v>432</v>
      </c>
      <c r="J101">
        <v>3</v>
      </c>
      <c r="K101">
        <v>3</v>
      </c>
      <c r="L101" t="s">
        <v>999</v>
      </c>
      <c r="M101" s="15">
        <v>46244.43917824074</v>
      </c>
      <c r="N101" s="15">
        <v>46251.438888888886</v>
      </c>
      <c r="O101" s="15">
        <v>46245.671527777777</v>
      </c>
      <c r="P101" s="15">
        <v>46251.602083333331</v>
      </c>
      <c r="Q101" s="15"/>
      <c r="S101" t="s">
        <v>364</v>
      </c>
      <c r="U101" t="s">
        <v>1380</v>
      </c>
      <c r="V101" t="s">
        <v>364</v>
      </c>
      <c r="W101">
        <v>50</v>
      </c>
      <c r="X101" t="s">
        <v>382</v>
      </c>
      <c r="Y101" t="s">
        <v>242</v>
      </c>
      <c r="Z101" t="s">
        <v>523</v>
      </c>
      <c r="AB101" t="s">
        <v>355</v>
      </c>
      <c r="AC101" t="s">
        <v>7</v>
      </c>
      <c r="AD101" t="s">
        <v>7</v>
      </c>
      <c r="AE101" t="s">
        <v>7</v>
      </c>
      <c r="AF101" t="s">
        <v>1584</v>
      </c>
      <c r="AG101" t="s">
        <v>253</v>
      </c>
      <c r="AH101">
        <v>2</v>
      </c>
      <c r="AI101" t="s">
        <v>253</v>
      </c>
      <c r="AJ101" t="s">
        <v>254</v>
      </c>
      <c r="AK101" t="s">
        <v>581</v>
      </c>
      <c r="AL101" t="s">
        <v>159</v>
      </c>
      <c r="AM101" t="s">
        <v>601</v>
      </c>
      <c r="AN101"/>
      <c r="AO101" s="17">
        <v>46245</v>
      </c>
      <c r="AP101" s="37">
        <v>0.67152777777777772</v>
      </c>
      <c r="AQ101" s="17">
        <v>46251</v>
      </c>
      <c r="AR101" s="37">
        <v>0.6020833333333333</v>
      </c>
      <c r="AS101" t="s">
        <v>627</v>
      </c>
      <c r="AU101" t="s">
        <v>628</v>
      </c>
      <c r="AV101" t="s">
        <v>641</v>
      </c>
      <c r="AX101">
        <v>1</v>
      </c>
      <c r="AY101" t="s">
        <v>126</v>
      </c>
      <c r="AZ101" t="s">
        <v>127</v>
      </c>
      <c r="BA101" t="s">
        <v>236</v>
      </c>
      <c r="BB101" t="s">
        <v>669</v>
      </c>
      <c r="BJ101"/>
      <c r="BK101"/>
    </row>
    <row r="102" spans="1:63" x14ac:dyDescent="0.3">
      <c r="A102" s="17">
        <v>46230</v>
      </c>
      <c r="B102" t="s">
        <v>144</v>
      </c>
      <c r="C102" t="s">
        <v>352</v>
      </c>
      <c r="D102" t="s">
        <v>57</v>
      </c>
      <c r="E102" t="s">
        <v>117</v>
      </c>
      <c r="F102" t="s">
        <v>314</v>
      </c>
      <c r="G102" t="s">
        <v>998</v>
      </c>
      <c r="H102" t="s">
        <v>431</v>
      </c>
      <c r="I102" t="s">
        <v>432</v>
      </c>
      <c r="J102">
        <v>4</v>
      </c>
      <c r="K102">
        <v>4</v>
      </c>
      <c r="L102" t="s">
        <v>999</v>
      </c>
      <c r="M102" s="15">
        <v>46244.43917824074</v>
      </c>
      <c r="N102" s="15">
        <v>46251.438888888886</v>
      </c>
      <c r="O102" s="15">
        <v>46245.671527777777</v>
      </c>
      <c r="P102" s="15">
        <v>46251.602083333331</v>
      </c>
      <c r="Q102" s="15"/>
      <c r="S102" t="s">
        <v>364</v>
      </c>
      <c r="U102" t="s">
        <v>1381</v>
      </c>
      <c r="V102" t="s">
        <v>364</v>
      </c>
      <c r="W102">
        <v>50</v>
      </c>
      <c r="X102" t="s">
        <v>382</v>
      </c>
      <c r="Y102" t="s">
        <v>242</v>
      </c>
      <c r="Z102" t="s">
        <v>523</v>
      </c>
      <c r="AB102" t="s">
        <v>355</v>
      </c>
      <c r="AC102" t="s">
        <v>7</v>
      </c>
      <c r="AD102" t="s">
        <v>7</v>
      </c>
      <c r="AE102" t="s">
        <v>7</v>
      </c>
      <c r="AF102" t="s">
        <v>1584</v>
      </c>
      <c r="AG102" t="s">
        <v>253</v>
      </c>
      <c r="AH102">
        <v>2</v>
      </c>
      <c r="AI102" t="s">
        <v>253</v>
      </c>
      <c r="AJ102" t="s">
        <v>254</v>
      </c>
      <c r="AK102" t="s">
        <v>581</v>
      </c>
      <c r="AL102" t="s">
        <v>159</v>
      </c>
      <c r="AM102" t="s">
        <v>601</v>
      </c>
      <c r="AN102"/>
      <c r="AO102" s="17">
        <v>46245</v>
      </c>
      <c r="AP102" s="37">
        <v>0.67152777777777772</v>
      </c>
      <c r="AQ102" s="17">
        <v>46251</v>
      </c>
      <c r="AR102" s="37">
        <v>0.6020833333333333</v>
      </c>
      <c r="AS102" t="s">
        <v>627</v>
      </c>
      <c r="AU102" t="s">
        <v>628</v>
      </c>
      <c r="AV102" t="s">
        <v>641</v>
      </c>
      <c r="AX102">
        <v>1</v>
      </c>
      <c r="AY102" t="s">
        <v>126</v>
      </c>
      <c r="AZ102" t="s">
        <v>127</v>
      </c>
      <c r="BA102" t="s">
        <v>236</v>
      </c>
      <c r="BB102" t="s">
        <v>669</v>
      </c>
      <c r="BJ102"/>
      <c r="BK102"/>
    </row>
    <row r="103" spans="1:63" x14ac:dyDescent="0.3">
      <c r="A103" s="17">
        <v>46230</v>
      </c>
      <c r="B103" t="s">
        <v>144</v>
      </c>
      <c r="C103" t="s">
        <v>352</v>
      </c>
      <c r="D103" t="s">
        <v>57</v>
      </c>
      <c r="E103" t="s">
        <v>117</v>
      </c>
      <c r="F103" t="s">
        <v>314</v>
      </c>
      <c r="G103" t="s">
        <v>998</v>
      </c>
      <c r="H103" t="s">
        <v>431</v>
      </c>
      <c r="I103" t="s">
        <v>432</v>
      </c>
      <c r="J103">
        <v>2</v>
      </c>
      <c r="K103">
        <v>2</v>
      </c>
      <c r="L103" t="s">
        <v>999</v>
      </c>
      <c r="M103" s="15">
        <v>46244.43917824074</v>
      </c>
      <c r="N103" s="15">
        <v>46251.438888888886</v>
      </c>
      <c r="O103" s="15">
        <v>46245.671527777777</v>
      </c>
      <c r="P103" s="15">
        <v>46251.602083333331</v>
      </c>
      <c r="Q103" s="15"/>
      <c r="S103" t="s">
        <v>364</v>
      </c>
      <c r="U103" t="s">
        <v>1382</v>
      </c>
      <c r="V103" t="s">
        <v>364</v>
      </c>
      <c r="W103">
        <v>50</v>
      </c>
      <c r="X103" t="s">
        <v>382</v>
      </c>
      <c r="Y103" t="s">
        <v>242</v>
      </c>
      <c r="Z103" t="s">
        <v>523</v>
      </c>
      <c r="AB103" t="s">
        <v>355</v>
      </c>
      <c r="AC103" t="s">
        <v>7</v>
      </c>
      <c r="AD103" t="s">
        <v>7</v>
      </c>
      <c r="AE103" t="s">
        <v>7</v>
      </c>
      <c r="AF103" t="s">
        <v>1584</v>
      </c>
      <c r="AG103" t="s">
        <v>253</v>
      </c>
      <c r="AH103">
        <v>2</v>
      </c>
      <c r="AI103" t="s">
        <v>253</v>
      </c>
      <c r="AJ103" t="s">
        <v>254</v>
      </c>
      <c r="AK103" t="s">
        <v>581</v>
      </c>
      <c r="AL103" t="s">
        <v>159</v>
      </c>
      <c r="AM103" t="s">
        <v>601</v>
      </c>
      <c r="AN103"/>
      <c r="AO103" s="17">
        <v>46245</v>
      </c>
      <c r="AP103" s="37">
        <v>0.67152777777777772</v>
      </c>
      <c r="AQ103" s="17">
        <v>46251</v>
      </c>
      <c r="AR103" s="37">
        <v>0.6020833333333333</v>
      </c>
      <c r="AS103" t="s">
        <v>627</v>
      </c>
      <c r="AU103" t="s">
        <v>628</v>
      </c>
      <c r="AV103" t="s">
        <v>641</v>
      </c>
      <c r="AX103">
        <v>1</v>
      </c>
      <c r="AY103" t="s">
        <v>126</v>
      </c>
      <c r="AZ103" t="s">
        <v>127</v>
      </c>
      <c r="BA103" t="s">
        <v>236</v>
      </c>
      <c r="BB103" t="s">
        <v>669</v>
      </c>
      <c r="BJ103"/>
      <c r="BK103"/>
    </row>
    <row r="104" spans="1:63" x14ac:dyDescent="0.3">
      <c r="A104" s="17">
        <v>46230</v>
      </c>
      <c r="B104" t="s">
        <v>144</v>
      </c>
      <c r="C104" t="s">
        <v>352</v>
      </c>
      <c r="D104" t="s">
        <v>57</v>
      </c>
      <c r="E104" t="s">
        <v>117</v>
      </c>
      <c r="F104" t="s">
        <v>314</v>
      </c>
      <c r="G104" t="s">
        <v>998</v>
      </c>
      <c r="H104" t="s">
        <v>431</v>
      </c>
      <c r="I104" t="s">
        <v>432</v>
      </c>
      <c r="J104">
        <v>2</v>
      </c>
      <c r="K104">
        <v>2</v>
      </c>
      <c r="L104" t="s">
        <v>999</v>
      </c>
      <c r="M104" s="15">
        <v>46244.43917824074</v>
      </c>
      <c r="N104" s="15">
        <v>46251.438888888886</v>
      </c>
      <c r="O104" s="15">
        <v>46245.671527777777</v>
      </c>
      <c r="P104" s="15">
        <v>46251.602083333331</v>
      </c>
      <c r="Q104" s="15"/>
      <c r="S104" t="s">
        <v>364</v>
      </c>
      <c r="U104" t="s">
        <v>1383</v>
      </c>
      <c r="V104" t="s">
        <v>364</v>
      </c>
      <c r="W104">
        <v>50</v>
      </c>
      <c r="X104" t="s">
        <v>382</v>
      </c>
      <c r="Y104" t="s">
        <v>242</v>
      </c>
      <c r="Z104" t="s">
        <v>523</v>
      </c>
      <c r="AB104" t="s">
        <v>355</v>
      </c>
      <c r="AC104" t="s">
        <v>7</v>
      </c>
      <c r="AD104" t="s">
        <v>7</v>
      </c>
      <c r="AE104" t="s">
        <v>7</v>
      </c>
      <c r="AF104" t="s">
        <v>1584</v>
      </c>
      <c r="AG104" t="s">
        <v>253</v>
      </c>
      <c r="AH104">
        <v>2</v>
      </c>
      <c r="AI104" t="s">
        <v>253</v>
      </c>
      <c r="AJ104" t="s">
        <v>254</v>
      </c>
      <c r="AK104" t="s">
        <v>581</v>
      </c>
      <c r="AL104" t="s">
        <v>159</v>
      </c>
      <c r="AM104" t="s">
        <v>601</v>
      </c>
      <c r="AN104"/>
      <c r="AO104" s="17">
        <v>46245</v>
      </c>
      <c r="AP104" s="37">
        <v>0.67152777777777772</v>
      </c>
      <c r="AQ104" s="17">
        <v>46251</v>
      </c>
      <c r="AR104" s="37">
        <v>0.6020833333333333</v>
      </c>
      <c r="AS104" t="s">
        <v>627</v>
      </c>
      <c r="AU104" t="s">
        <v>628</v>
      </c>
      <c r="AV104" t="s">
        <v>641</v>
      </c>
      <c r="AX104">
        <v>1</v>
      </c>
      <c r="AY104" t="s">
        <v>126</v>
      </c>
      <c r="AZ104" t="s">
        <v>127</v>
      </c>
      <c r="BA104" t="s">
        <v>236</v>
      </c>
      <c r="BB104" t="s">
        <v>669</v>
      </c>
      <c r="BJ104"/>
      <c r="BK104"/>
    </row>
    <row r="105" spans="1:63" x14ac:dyDescent="0.3">
      <c r="A105" s="17">
        <v>46230</v>
      </c>
      <c r="B105" t="s">
        <v>144</v>
      </c>
      <c r="C105" t="s">
        <v>352</v>
      </c>
      <c r="D105" t="s">
        <v>57</v>
      </c>
      <c r="E105" t="s">
        <v>117</v>
      </c>
      <c r="F105" t="s">
        <v>314</v>
      </c>
      <c r="G105" t="s">
        <v>998</v>
      </c>
      <c r="H105" t="s">
        <v>431</v>
      </c>
      <c r="I105" t="s">
        <v>432</v>
      </c>
      <c r="J105">
        <v>2</v>
      </c>
      <c r="K105">
        <v>2</v>
      </c>
      <c r="L105" t="s">
        <v>999</v>
      </c>
      <c r="M105" s="15">
        <v>46244.43917824074</v>
      </c>
      <c r="N105" s="15">
        <v>46251.438888888886</v>
      </c>
      <c r="O105" s="15">
        <v>46245.671527777777</v>
      </c>
      <c r="P105" s="15">
        <v>46251.602083333331</v>
      </c>
      <c r="Q105" s="15"/>
      <c r="S105" t="s">
        <v>364</v>
      </c>
      <c r="U105" t="s">
        <v>1384</v>
      </c>
      <c r="V105" t="s">
        <v>364</v>
      </c>
      <c r="W105">
        <v>50</v>
      </c>
      <c r="X105" t="s">
        <v>382</v>
      </c>
      <c r="Y105" t="s">
        <v>242</v>
      </c>
      <c r="Z105" t="s">
        <v>523</v>
      </c>
      <c r="AB105" t="s">
        <v>355</v>
      </c>
      <c r="AC105" t="s">
        <v>7</v>
      </c>
      <c r="AD105" t="s">
        <v>7</v>
      </c>
      <c r="AE105" t="s">
        <v>7</v>
      </c>
      <c r="AF105" t="s">
        <v>1584</v>
      </c>
      <c r="AG105" t="s">
        <v>253</v>
      </c>
      <c r="AH105">
        <v>2</v>
      </c>
      <c r="AI105" t="s">
        <v>253</v>
      </c>
      <c r="AJ105" t="s">
        <v>254</v>
      </c>
      <c r="AK105" t="s">
        <v>581</v>
      </c>
      <c r="AL105" t="s">
        <v>159</v>
      </c>
      <c r="AM105" t="s">
        <v>601</v>
      </c>
      <c r="AN105"/>
      <c r="AO105" s="17">
        <v>46245</v>
      </c>
      <c r="AP105" s="37">
        <v>0.67152777777777772</v>
      </c>
      <c r="AQ105" s="17">
        <v>46251</v>
      </c>
      <c r="AR105" s="37">
        <v>0.6020833333333333</v>
      </c>
      <c r="AS105" t="s">
        <v>627</v>
      </c>
      <c r="AU105" t="s">
        <v>628</v>
      </c>
      <c r="AV105" t="s">
        <v>641</v>
      </c>
      <c r="AX105">
        <v>1</v>
      </c>
      <c r="AY105" t="s">
        <v>126</v>
      </c>
      <c r="AZ105" t="s">
        <v>127</v>
      </c>
      <c r="BA105" t="s">
        <v>236</v>
      </c>
      <c r="BB105" t="s">
        <v>669</v>
      </c>
      <c r="BJ105"/>
      <c r="BK105"/>
    </row>
    <row r="106" spans="1:63" x14ac:dyDescent="0.3">
      <c r="A106" s="17">
        <v>46230</v>
      </c>
      <c r="B106" t="s">
        <v>144</v>
      </c>
      <c r="C106" t="s">
        <v>352</v>
      </c>
      <c r="D106" t="s">
        <v>282</v>
      </c>
      <c r="E106" t="s">
        <v>195</v>
      </c>
      <c r="F106" t="s">
        <v>314</v>
      </c>
      <c r="G106" t="s">
        <v>998</v>
      </c>
      <c r="H106" t="s">
        <v>431</v>
      </c>
      <c r="I106" t="s">
        <v>432</v>
      </c>
      <c r="J106">
        <v>1096</v>
      </c>
      <c r="K106">
        <v>1096</v>
      </c>
      <c r="L106" t="s">
        <v>999</v>
      </c>
      <c r="M106" s="15">
        <v>46244.43917824074</v>
      </c>
      <c r="N106" s="15">
        <v>46251.438888888886</v>
      </c>
      <c r="O106" s="15">
        <v>46245.671527777777</v>
      </c>
      <c r="P106" s="15">
        <v>46251.602083333331</v>
      </c>
      <c r="Q106" s="15"/>
      <c r="S106" t="s">
        <v>364</v>
      </c>
      <c r="U106" t="s">
        <v>1375</v>
      </c>
      <c r="V106" t="s">
        <v>364</v>
      </c>
      <c r="W106">
        <v>50</v>
      </c>
      <c r="X106" t="s">
        <v>382</v>
      </c>
      <c r="Y106" t="s">
        <v>242</v>
      </c>
      <c r="Z106" t="s">
        <v>523</v>
      </c>
      <c r="AB106" t="s">
        <v>355</v>
      </c>
      <c r="AC106" t="s">
        <v>7</v>
      </c>
      <c r="AD106" t="s">
        <v>7</v>
      </c>
      <c r="AE106" t="s">
        <v>7</v>
      </c>
      <c r="AF106" t="s">
        <v>1376</v>
      </c>
      <c r="AG106" t="s">
        <v>252</v>
      </c>
      <c r="AH106">
        <v>2</v>
      </c>
      <c r="AI106" t="s">
        <v>253</v>
      </c>
      <c r="AJ106" t="s">
        <v>251</v>
      </c>
      <c r="AK106" t="s">
        <v>581</v>
      </c>
      <c r="AL106" t="s">
        <v>159</v>
      </c>
      <c r="AM106" t="s">
        <v>600</v>
      </c>
      <c r="AN106">
        <v>3</v>
      </c>
      <c r="AO106" s="17">
        <v>46245</v>
      </c>
      <c r="AP106" s="37">
        <v>0.67152777777777772</v>
      </c>
      <c r="AQ106" s="17">
        <v>46251</v>
      </c>
      <c r="AR106" s="37">
        <v>0.6020833333333333</v>
      </c>
      <c r="AS106" t="s">
        <v>204</v>
      </c>
      <c r="AT106" t="s">
        <v>630</v>
      </c>
      <c r="AU106" t="s">
        <v>628</v>
      </c>
      <c r="AV106" t="s">
        <v>638</v>
      </c>
      <c r="AW106">
        <v>1</v>
      </c>
      <c r="AX106">
        <v>1096</v>
      </c>
      <c r="AY106" t="s">
        <v>125</v>
      </c>
      <c r="AZ106" t="s">
        <v>122</v>
      </c>
      <c r="BA106" t="s">
        <v>235</v>
      </c>
      <c r="BB106" t="s">
        <v>669</v>
      </c>
      <c r="BJ106"/>
      <c r="BK106"/>
    </row>
    <row r="107" spans="1:63" x14ac:dyDescent="0.3">
      <c r="A107" s="17">
        <v>46230</v>
      </c>
      <c r="B107" t="s">
        <v>144</v>
      </c>
      <c r="C107" t="s">
        <v>352</v>
      </c>
      <c r="D107" t="s">
        <v>282</v>
      </c>
      <c r="E107" t="s">
        <v>195</v>
      </c>
      <c r="F107" t="s">
        <v>314</v>
      </c>
      <c r="G107" t="s">
        <v>998</v>
      </c>
      <c r="H107" t="s">
        <v>431</v>
      </c>
      <c r="I107" t="s">
        <v>432</v>
      </c>
      <c r="J107">
        <v>2343</v>
      </c>
      <c r="K107">
        <v>2343</v>
      </c>
      <c r="L107" t="s">
        <v>999</v>
      </c>
      <c r="M107" s="15">
        <v>46244.43917824074</v>
      </c>
      <c r="N107" s="15">
        <v>46251.438888888886</v>
      </c>
      <c r="O107" s="15">
        <v>46245.671527777777</v>
      </c>
      <c r="P107" s="15">
        <v>46251.602083333331</v>
      </c>
      <c r="Q107" s="15"/>
      <c r="S107" t="s">
        <v>364</v>
      </c>
      <c r="U107" t="s">
        <v>1377</v>
      </c>
      <c r="V107" t="s">
        <v>364</v>
      </c>
      <c r="W107">
        <v>50</v>
      </c>
      <c r="X107" t="s">
        <v>382</v>
      </c>
      <c r="Y107" t="s">
        <v>242</v>
      </c>
      <c r="Z107" t="s">
        <v>523</v>
      </c>
      <c r="AB107" t="s">
        <v>355</v>
      </c>
      <c r="AC107" t="s">
        <v>7</v>
      </c>
      <c r="AD107" t="s">
        <v>7</v>
      </c>
      <c r="AE107" t="s">
        <v>7</v>
      </c>
      <c r="AF107" t="s">
        <v>1376</v>
      </c>
      <c r="AG107" t="s">
        <v>253</v>
      </c>
      <c r="AH107">
        <v>2</v>
      </c>
      <c r="AI107" t="s">
        <v>253</v>
      </c>
      <c r="AJ107" t="s">
        <v>251</v>
      </c>
      <c r="AK107" t="s">
        <v>581</v>
      </c>
      <c r="AL107" t="s">
        <v>159</v>
      </c>
      <c r="AM107" t="s">
        <v>600</v>
      </c>
      <c r="AN107">
        <v>3</v>
      </c>
      <c r="AO107" s="17">
        <v>46245</v>
      </c>
      <c r="AP107" s="37">
        <v>0.67152777777777772</v>
      </c>
      <c r="AQ107" s="17">
        <v>46251</v>
      </c>
      <c r="AR107" s="37">
        <v>0.6020833333333333</v>
      </c>
      <c r="AS107" t="s">
        <v>627</v>
      </c>
      <c r="AU107" t="s">
        <v>628</v>
      </c>
      <c r="AV107" t="s">
        <v>638</v>
      </c>
      <c r="AW107">
        <v>1</v>
      </c>
      <c r="AX107">
        <v>2343</v>
      </c>
      <c r="AY107" t="s">
        <v>125</v>
      </c>
      <c r="AZ107" t="s">
        <v>122</v>
      </c>
      <c r="BA107" t="s">
        <v>235</v>
      </c>
      <c r="BB107" t="s">
        <v>669</v>
      </c>
      <c r="BJ107"/>
      <c r="BK107"/>
    </row>
    <row r="108" spans="1:63" x14ac:dyDescent="0.3">
      <c r="A108" s="17">
        <v>46230</v>
      </c>
      <c r="B108" t="s">
        <v>144</v>
      </c>
      <c r="C108" t="s">
        <v>352</v>
      </c>
      <c r="D108" t="s">
        <v>282</v>
      </c>
      <c r="E108" t="s">
        <v>195</v>
      </c>
      <c r="F108" t="s">
        <v>314</v>
      </c>
      <c r="G108" t="s">
        <v>998</v>
      </c>
      <c r="H108" t="s">
        <v>431</v>
      </c>
      <c r="I108" t="s">
        <v>432</v>
      </c>
      <c r="J108">
        <v>2913</v>
      </c>
      <c r="K108">
        <v>2913</v>
      </c>
      <c r="L108" t="s">
        <v>999</v>
      </c>
      <c r="M108" s="15">
        <v>46244.43917824074</v>
      </c>
      <c r="N108" s="15">
        <v>46251.438888888886</v>
      </c>
      <c r="O108" s="15">
        <v>46245.671527777777</v>
      </c>
      <c r="P108" s="15">
        <v>46251.602083333331</v>
      </c>
      <c r="Q108" s="15"/>
      <c r="S108" t="s">
        <v>364</v>
      </c>
      <c r="U108" t="s">
        <v>1378</v>
      </c>
      <c r="V108" t="s">
        <v>364</v>
      </c>
      <c r="W108">
        <v>50</v>
      </c>
      <c r="X108" t="s">
        <v>382</v>
      </c>
      <c r="Y108" t="s">
        <v>242</v>
      </c>
      <c r="Z108" t="s">
        <v>523</v>
      </c>
      <c r="AB108" t="s">
        <v>355</v>
      </c>
      <c r="AC108" t="s">
        <v>7</v>
      </c>
      <c r="AD108" t="s">
        <v>7</v>
      </c>
      <c r="AE108" t="s">
        <v>7</v>
      </c>
      <c r="AF108" t="s">
        <v>1376</v>
      </c>
      <c r="AG108" t="s">
        <v>253</v>
      </c>
      <c r="AH108">
        <v>2</v>
      </c>
      <c r="AI108" t="s">
        <v>253</v>
      </c>
      <c r="AJ108" t="s">
        <v>251</v>
      </c>
      <c r="AK108" t="s">
        <v>581</v>
      </c>
      <c r="AL108" t="s">
        <v>159</v>
      </c>
      <c r="AM108" t="s">
        <v>600</v>
      </c>
      <c r="AN108">
        <v>3</v>
      </c>
      <c r="AO108" s="17">
        <v>46245</v>
      </c>
      <c r="AP108" s="37">
        <v>0.67152777777777772</v>
      </c>
      <c r="AQ108" s="17">
        <v>46251</v>
      </c>
      <c r="AR108" s="37">
        <v>0.6020833333333333</v>
      </c>
      <c r="AS108" t="s">
        <v>627</v>
      </c>
      <c r="AU108" t="s">
        <v>628</v>
      </c>
      <c r="AV108" t="s">
        <v>638</v>
      </c>
      <c r="AW108">
        <v>1</v>
      </c>
      <c r="AX108">
        <v>2913</v>
      </c>
      <c r="AY108" t="s">
        <v>125</v>
      </c>
      <c r="AZ108" t="s">
        <v>122</v>
      </c>
      <c r="BA108" t="s">
        <v>235</v>
      </c>
      <c r="BB108" t="s">
        <v>669</v>
      </c>
      <c r="BJ108"/>
      <c r="BK108"/>
    </row>
    <row r="109" spans="1:63" x14ac:dyDescent="0.3">
      <c r="A109" s="17">
        <v>46230</v>
      </c>
      <c r="B109" t="s">
        <v>144</v>
      </c>
      <c r="C109" t="s">
        <v>352</v>
      </c>
      <c r="D109" t="s">
        <v>57</v>
      </c>
      <c r="E109" t="s">
        <v>117</v>
      </c>
      <c r="F109" t="s">
        <v>314</v>
      </c>
      <c r="G109" t="s">
        <v>1000</v>
      </c>
      <c r="H109" t="s">
        <v>414</v>
      </c>
      <c r="I109" t="s">
        <v>415</v>
      </c>
      <c r="J109">
        <v>1</v>
      </c>
      <c r="K109">
        <v>1</v>
      </c>
      <c r="L109" t="s">
        <v>1001</v>
      </c>
      <c r="M109" s="15">
        <v>46244.468541666669</v>
      </c>
      <c r="N109" s="15">
        <v>46251.468055555553</v>
      </c>
      <c r="O109" s="15">
        <v>46244.694444444445</v>
      </c>
      <c r="P109" s="15">
        <v>46248.702777777777</v>
      </c>
      <c r="Q109" s="15"/>
      <c r="S109" t="s">
        <v>364</v>
      </c>
      <c r="U109" t="s">
        <v>1385</v>
      </c>
      <c r="V109" t="s">
        <v>364</v>
      </c>
      <c r="W109">
        <v>50</v>
      </c>
      <c r="X109" t="s">
        <v>382</v>
      </c>
      <c r="Y109" t="s">
        <v>242</v>
      </c>
      <c r="Z109" t="s">
        <v>523</v>
      </c>
      <c r="AB109" t="s">
        <v>355</v>
      </c>
      <c r="AC109" t="s">
        <v>7</v>
      </c>
      <c r="AD109" t="s">
        <v>7</v>
      </c>
      <c r="AE109" t="s">
        <v>7</v>
      </c>
      <c r="AF109" t="s">
        <v>1585</v>
      </c>
      <c r="AG109" t="s">
        <v>252</v>
      </c>
      <c r="AH109">
        <v>2</v>
      </c>
      <c r="AI109" t="s">
        <v>253</v>
      </c>
      <c r="AJ109" t="s">
        <v>254</v>
      </c>
      <c r="AK109" t="s">
        <v>581</v>
      </c>
      <c r="AL109" t="s">
        <v>159</v>
      </c>
      <c r="AM109" t="s">
        <v>601</v>
      </c>
      <c r="AN109"/>
      <c r="AO109" s="17">
        <v>46244</v>
      </c>
      <c r="AP109" s="37">
        <v>0.69444444444444442</v>
      </c>
      <c r="AQ109" s="17">
        <v>46248</v>
      </c>
      <c r="AR109" s="37">
        <v>0.70277777777777772</v>
      </c>
      <c r="AS109" t="s">
        <v>204</v>
      </c>
      <c r="AT109" t="s">
        <v>631</v>
      </c>
      <c r="AU109" t="s">
        <v>628</v>
      </c>
      <c r="AV109" t="s">
        <v>641</v>
      </c>
      <c r="AX109">
        <v>1</v>
      </c>
      <c r="AY109" t="s">
        <v>126</v>
      </c>
      <c r="AZ109" t="s">
        <v>127</v>
      </c>
      <c r="BA109" t="s">
        <v>236</v>
      </c>
      <c r="BB109" t="s">
        <v>669</v>
      </c>
      <c r="BE109">
        <v>58.2</v>
      </c>
      <c r="BJ109"/>
      <c r="BK109"/>
    </row>
    <row r="110" spans="1:63" x14ac:dyDescent="0.3">
      <c r="A110" s="17">
        <v>46237</v>
      </c>
      <c r="B110" t="s">
        <v>144</v>
      </c>
      <c r="C110" t="s">
        <v>352</v>
      </c>
      <c r="D110" t="s">
        <v>57</v>
      </c>
      <c r="E110" t="s">
        <v>117</v>
      </c>
      <c r="F110" t="s">
        <v>314</v>
      </c>
      <c r="G110" t="s">
        <v>1002</v>
      </c>
      <c r="H110" t="s">
        <v>414</v>
      </c>
      <c r="I110" t="s">
        <v>415</v>
      </c>
      <c r="J110">
        <v>1</v>
      </c>
      <c r="K110">
        <v>1</v>
      </c>
      <c r="L110" t="s">
        <v>1003</v>
      </c>
      <c r="M110" s="15">
        <v>46244.466851851852</v>
      </c>
      <c r="N110" s="15">
        <v>46251.466666666667</v>
      </c>
      <c r="O110" s="15">
        <v>46247.593055555553</v>
      </c>
      <c r="P110" s="15">
        <v>46252.873611111114</v>
      </c>
      <c r="Q110" s="15"/>
      <c r="S110" t="s">
        <v>364</v>
      </c>
      <c r="V110" t="s">
        <v>364</v>
      </c>
      <c r="W110">
        <v>50</v>
      </c>
      <c r="X110" t="s">
        <v>382</v>
      </c>
      <c r="Y110" t="s">
        <v>242</v>
      </c>
      <c r="Z110" t="s">
        <v>523</v>
      </c>
      <c r="AB110" t="s">
        <v>355</v>
      </c>
      <c r="AC110" t="s">
        <v>7</v>
      </c>
      <c r="AD110" t="s">
        <v>7</v>
      </c>
      <c r="AE110" t="s">
        <v>7</v>
      </c>
      <c r="AF110" t="s">
        <v>1586</v>
      </c>
      <c r="AG110" t="s">
        <v>252</v>
      </c>
      <c r="AH110">
        <v>2</v>
      </c>
      <c r="AI110" t="s">
        <v>253</v>
      </c>
      <c r="AJ110" t="s">
        <v>254</v>
      </c>
      <c r="AK110" t="s">
        <v>581</v>
      </c>
      <c r="AL110" t="s">
        <v>159</v>
      </c>
      <c r="AM110" t="s">
        <v>601</v>
      </c>
      <c r="AN110"/>
      <c r="AO110" s="17">
        <v>46247</v>
      </c>
      <c r="AP110" s="37">
        <v>0.59305555555555556</v>
      </c>
      <c r="AQ110" s="17">
        <v>46252</v>
      </c>
      <c r="AR110" s="37">
        <v>0.87361111111111112</v>
      </c>
      <c r="AS110" t="s">
        <v>204</v>
      </c>
      <c r="AT110" t="s">
        <v>631</v>
      </c>
      <c r="AU110" t="s">
        <v>628</v>
      </c>
      <c r="AV110" t="s">
        <v>641</v>
      </c>
      <c r="AX110">
        <v>1</v>
      </c>
      <c r="AY110" t="s">
        <v>126</v>
      </c>
      <c r="AZ110" t="s">
        <v>127</v>
      </c>
      <c r="BA110" t="s">
        <v>236</v>
      </c>
      <c r="BB110" t="s">
        <v>669</v>
      </c>
      <c r="BE110">
        <v>15.8</v>
      </c>
      <c r="BJ110"/>
      <c r="BK110"/>
    </row>
    <row r="111" spans="1:63" x14ac:dyDescent="0.3">
      <c r="A111" s="17">
        <v>46237</v>
      </c>
      <c r="B111" t="s">
        <v>144</v>
      </c>
      <c r="C111" t="s">
        <v>352</v>
      </c>
      <c r="D111" t="s">
        <v>57</v>
      </c>
      <c r="E111" t="s">
        <v>117</v>
      </c>
      <c r="F111" t="s">
        <v>314</v>
      </c>
      <c r="G111" t="s">
        <v>1046</v>
      </c>
      <c r="H111" t="s">
        <v>1439</v>
      </c>
      <c r="I111" t="s">
        <v>1047</v>
      </c>
      <c r="J111">
        <v>1</v>
      </c>
      <c r="K111">
        <v>1</v>
      </c>
      <c r="L111" t="s">
        <v>1048</v>
      </c>
      <c r="M111" s="15">
        <v>46241.40283564815</v>
      </c>
      <c r="N111" s="15">
        <v>46248.402777777781</v>
      </c>
      <c r="O111" s="15">
        <v>46241.429861111108</v>
      </c>
      <c r="P111" s="15">
        <v>46246.593055555553</v>
      </c>
      <c r="Q111" s="15"/>
      <c r="S111" t="s">
        <v>366</v>
      </c>
      <c r="V111" t="s">
        <v>366</v>
      </c>
      <c r="W111">
        <v>109</v>
      </c>
      <c r="X111" t="s">
        <v>382</v>
      </c>
      <c r="Y111" t="s">
        <v>242</v>
      </c>
      <c r="Z111" t="s">
        <v>523</v>
      </c>
      <c r="AB111" t="s">
        <v>355</v>
      </c>
      <c r="AC111" t="s">
        <v>7</v>
      </c>
      <c r="AD111" t="s">
        <v>7</v>
      </c>
      <c r="AE111" t="s">
        <v>7</v>
      </c>
      <c r="AF111" t="s">
        <v>1587</v>
      </c>
      <c r="AG111" t="s">
        <v>252</v>
      </c>
      <c r="AH111">
        <v>2</v>
      </c>
      <c r="AI111" t="s">
        <v>253</v>
      </c>
      <c r="AJ111" t="s">
        <v>254</v>
      </c>
      <c r="AK111" t="s">
        <v>581</v>
      </c>
      <c r="AL111" t="s">
        <v>159</v>
      </c>
      <c r="AM111" t="s">
        <v>601</v>
      </c>
      <c r="AN111"/>
      <c r="AO111" s="17">
        <v>46241</v>
      </c>
      <c r="AP111" s="37">
        <v>0.42986111111111114</v>
      </c>
      <c r="AQ111" s="17">
        <v>46246</v>
      </c>
      <c r="AR111" s="37">
        <v>0.59305555555555556</v>
      </c>
      <c r="AS111" t="s">
        <v>204</v>
      </c>
      <c r="AT111" t="s">
        <v>631</v>
      </c>
      <c r="AU111" t="s">
        <v>628</v>
      </c>
      <c r="AV111" t="s">
        <v>641</v>
      </c>
      <c r="AX111">
        <v>1</v>
      </c>
      <c r="AY111" t="s">
        <v>126</v>
      </c>
      <c r="AZ111" t="s">
        <v>127</v>
      </c>
      <c r="BA111" t="s">
        <v>236</v>
      </c>
      <c r="BB111" t="s">
        <v>671</v>
      </c>
      <c r="BE111">
        <v>74.3</v>
      </c>
      <c r="BJ111"/>
      <c r="BK111"/>
    </row>
    <row r="112" spans="1:63" x14ac:dyDescent="0.3">
      <c r="A112" s="17">
        <v>46235</v>
      </c>
      <c r="B112" t="s">
        <v>144</v>
      </c>
      <c r="C112" t="s">
        <v>352</v>
      </c>
      <c r="D112" t="s">
        <v>57</v>
      </c>
      <c r="E112" t="s">
        <v>117</v>
      </c>
      <c r="F112" t="s">
        <v>314</v>
      </c>
      <c r="G112" t="s">
        <v>471</v>
      </c>
      <c r="H112" t="s">
        <v>469</v>
      </c>
      <c r="I112" t="s">
        <v>470</v>
      </c>
      <c r="J112">
        <v>2</v>
      </c>
      <c r="K112">
        <v>2</v>
      </c>
      <c r="L112" t="s">
        <v>1183</v>
      </c>
      <c r="M112" s="15">
        <v>46202.512337962966</v>
      </c>
      <c r="N112" s="15">
        <v>46209.5</v>
      </c>
      <c r="O112" s="15">
        <v>46241.424259259256</v>
      </c>
      <c r="P112" s="15">
        <v>46248.483460648145</v>
      </c>
      <c r="Q112" s="15"/>
      <c r="S112" t="s">
        <v>366</v>
      </c>
      <c r="T112" t="s">
        <v>1441</v>
      </c>
      <c r="U112" t="s">
        <v>1442</v>
      </c>
      <c r="V112" t="s">
        <v>366</v>
      </c>
      <c r="W112">
        <v>109</v>
      </c>
      <c r="X112" t="s">
        <v>382</v>
      </c>
      <c r="Y112" t="s">
        <v>242</v>
      </c>
      <c r="Z112" t="s">
        <v>523</v>
      </c>
      <c r="AB112" t="s">
        <v>355</v>
      </c>
      <c r="AC112" t="s">
        <v>7</v>
      </c>
      <c r="AD112" t="s">
        <v>7</v>
      </c>
      <c r="AE112" t="s">
        <v>7</v>
      </c>
      <c r="AF112" t="s">
        <v>1588</v>
      </c>
      <c r="AG112" t="s">
        <v>252</v>
      </c>
      <c r="AH112">
        <v>2</v>
      </c>
      <c r="AI112" t="s">
        <v>253</v>
      </c>
      <c r="AJ112" t="s">
        <v>254</v>
      </c>
      <c r="AK112" t="s">
        <v>581</v>
      </c>
      <c r="AL112" t="s">
        <v>159</v>
      </c>
      <c r="AM112" t="s">
        <v>601</v>
      </c>
      <c r="AN112"/>
      <c r="AO112" s="17">
        <v>46241</v>
      </c>
      <c r="AP112" s="37">
        <v>0.42425925925925928</v>
      </c>
      <c r="AQ112" s="17">
        <v>46248</v>
      </c>
      <c r="AR112" s="37">
        <v>0.48346064814814815</v>
      </c>
      <c r="AS112" t="s">
        <v>204</v>
      </c>
      <c r="AT112" t="s">
        <v>631</v>
      </c>
      <c r="AU112" t="s">
        <v>628</v>
      </c>
      <c r="AV112" t="s">
        <v>641</v>
      </c>
      <c r="AX112">
        <v>1</v>
      </c>
      <c r="AY112" t="s">
        <v>126</v>
      </c>
      <c r="AZ112" t="s">
        <v>127</v>
      </c>
      <c r="BA112" t="s">
        <v>236</v>
      </c>
      <c r="BB112" t="s">
        <v>671</v>
      </c>
      <c r="BE112">
        <v>64.400000000000006</v>
      </c>
      <c r="BJ112"/>
      <c r="BK112"/>
    </row>
    <row r="113" spans="1:63" x14ac:dyDescent="0.3">
      <c r="A113" s="17">
        <v>46235</v>
      </c>
      <c r="B113" t="s">
        <v>144</v>
      </c>
      <c r="C113" t="s">
        <v>352</v>
      </c>
      <c r="D113" t="s">
        <v>57</v>
      </c>
      <c r="E113" t="s">
        <v>117</v>
      </c>
      <c r="F113" t="s">
        <v>314</v>
      </c>
      <c r="G113" t="s">
        <v>1049</v>
      </c>
      <c r="H113" t="s">
        <v>439</v>
      </c>
      <c r="I113" t="s">
        <v>440</v>
      </c>
      <c r="J113">
        <v>6</v>
      </c>
      <c r="K113">
        <v>6</v>
      </c>
      <c r="L113" t="s">
        <v>1050</v>
      </c>
      <c r="M113" s="15">
        <v>46230.40084490741</v>
      </c>
      <c r="N113" s="15">
        <v>46237.400694444441</v>
      </c>
      <c r="O113" s="15">
        <v>46233.454386574071</v>
      </c>
      <c r="P113" s="15">
        <v>46238.481249999997</v>
      </c>
      <c r="Q113" s="15"/>
      <c r="S113" t="s">
        <v>366</v>
      </c>
      <c r="U113" t="s">
        <v>1446</v>
      </c>
      <c r="V113" t="s">
        <v>366</v>
      </c>
      <c r="W113">
        <v>109</v>
      </c>
      <c r="X113" t="s">
        <v>382</v>
      </c>
      <c r="Y113" t="s">
        <v>242</v>
      </c>
      <c r="Z113" t="s">
        <v>523</v>
      </c>
      <c r="AB113" t="s">
        <v>355</v>
      </c>
      <c r="AC113" t="s">
        <v>7</v>
      </c>
      <c r="AD113" t="s">
        <v>7</v>
      </c>
      <c r="AE113" t="s">
        <v>7</v>
      </c>
      <c r="AF113" t="s">
        <v>1589</v>
      </c>
      <c r="AG113" t="s">
        <v>252</v>
      </c>
      <c r="AH113">
        <v>2</v>
      </c>
      <c r="AI113" t="s">
        <v>253</v>
      </c>
      <c r="AJ113" t="s">
        <v>254</v>
      </c>
      <c r="AK113" t="s">
        <v>581</v>
      </c>
      <c r="AL113" t="s">
        <v>159</v>
      </c>
      <c r="AM113" t="s">
        <v>601</v>
      </c>
      <c r="AN113"/>
      <c r="AO113" s="17">
        <v>46233</v>
      </c>
      <c r="AP113" s="37">
        <v>0.45438657407407407</v>
      </c>
      <c r="AQ113" s="17">
        <v>46238</v>
      </c>
      <c r="AR113" s="37">
        <v>0.48125000000000001</v>
      </c>
      <c r="AS113" t="s">
        <v>204</v>
      </c>
      <c r="AT113" t="s">
        <v>631</v>
      </c>
      <c r="AU113" t="s">
        <v>628</v>
      </c>
      <c r="AV113" t="s">
        <v>641</v>
      </c>
      <c r="AX113">
        <v>1</v>
      </c>
      <c r="AY113" t="s">
        <v>126</v>
      </c>
      <c r="AZ113" t="s">
        <v>127</v>
      </c>
      <c r="BA113" t="s">
        <v>236</v>
      </c>
      <c r="BB113" t="s">
        <v>671</v>
      </c>
      <c r="BE113">
        <v>1586.5</v>
      </c>
      <c r="BJ113"/>
      <c r="BK113"/>
    </row>
    <row r="114" spans="1:63" x14ac:dyDescent="0.3">
      <c r="A114" s="17">
        <v>46235</v>
      </c>
      <c r="B114" t="s">
        <v>144</v>
      </c>
      <c r="C114" t="s">
        <v>352</v>
      </c>
      <c r="D114" t="s">
        <v>57</v>
      </c>
      <c r="E114" t="s">
        <v>117</v>
      </c>
      <c r="F114" t="s">
        <v>314</v>
      </c>
      <c r="G114" t="s">
        <v>1049</v>
      </c>
      <c r="H114" t="s">
        <v>439</v>
      </c>
      <c r="I114" t="s">
        <v>440</v>
      </c>
      <c r="J114">
        <v>4</v>
      </c>
      <c r="K114">
        <v>4</v>
      </c>
      <c r="L114" t="s">
        <v>1050</v>
      </c>
      <c r="M114" s="15">
        <v>46230.40084490741</v>
      </c>
      <c r="N114" s="15">
        <v>46237.400694444441</v>
      </c>
      <c r="O114" s="15">
        <v>46233.454386574071</v>
      </c>
      <c r="P114" s="15">
        <v>46238.481249999997</v>
      </c>
      <c r="Q114" s="15"/>
      <c r="S114" t="s">
        <v>366</v>
      </c>
      <c r="U114" t="s">
        <v>1447</v>
      </c>
      <c r="V114" t="s">
        <v>366</v>
      </c>
      <c r="W114">
        <v>109</v>
      </c>
      <c r="X114" t="s">
        <v>382</v>
      </c>
      <c r="Y114" t="s">
        <v>242</v>
      </c>
      <c r="Z114" t="s">
        <v>523</v>
      </c>
      <c r="AB114" t="s">
        <v>355</v>
      </c>
      <c r="AC114" t="s">
        <v>7</v>
      </c>
      <c r="AD114" t="s">
        <v>7</v>
      </c>
      <c r="AE114" t="s">
        <v>7</v>
      </c>
      <c r="AF114" t="s">
        <v>1589</v>
      </c>
      <c r="AG114" t="s">
        <v>253</v>
      </c>
      <c r="AH114">
        <v>2</v>
      </c>
      <c r="AI114" t="s">
        <v>253</v>
      </c>
      <c r="AJ114" t="s">
        <v>254</v>
      </c>
      <c r="AK114" t="s">
        <v>581</v>
      </c>
      <c r="AL114" t="s">
        <v>159</v>
      </c>
      <c r="AM114" t="s">
        <v>601</v>
      </c>
      <c r="AN114"/>
      <c r="AO114" s="17">
        <v>46233</v>
      </c>
      <c r="AP114" s="37">
        <v>0.45438657407407407</v>
      </c>
      <c r="AQ114" s="17">
        <v>46238</v>
      </c>
      <c r="AR114" s="37">
        <v>0.48125000000000001</v>
      </c>
      <c r="AS114" t="s">
        <v>627</v>
      </c>
      <c r="AU114" t="s">
        <v>628</v>
      </c>
      <c r="AV114" t="s">
        <v>641</v>
      </c>
      <c r="AX114">
        <v>1</v>
      </c>
      <c r="AY114" t="s">
        <v>126</v>
      </c>
      <c r="AZ114" t="s">
        <v>127</v>
      </c>
      <c r="BA114" t="s">
        <v>236</v>
      </c>
      <c r="BB114" t="s">
        <v>671</v>
      </c>
      <c r="BJ114"/>
      <c r="BK114"/>
    </row>
    <row r="115" spans="1:63" x14ac:dyDescent="0.3">
      <c r="A115" s="17">
        <v>46235</v>
      </c>
      <c r="B115" t="s">
        <v>144</v>
      </c>
      <c r="C115" t="s">
        <v>352</v>
      </c>
      <c r="D115" t="s">
        <v>57</v>
      </c>
      <c r="E115" t="s">
        <v>117</v>
      </c>
      <c r="F115" t="s">
        <v>314</v>
      </c>
      <c r="G115" t="s">
        <v>1049</v>
      </c>
      <c r="H115" t="s">
        <v>439</v>
      </c>
      <c r="I115" t="s">
        <v>440</v>
      </c>
      <c r="J115">
        <v>5</v>
      </c>
      <c r="K115">
        <v>5</v>
      </c>
      <c r="L115" t="s">
        <v>1050</v>
      </c>
      <c r="M115" s="15">
        <v>46230.40084490741</v>
      </c>
      <c r="N115" s="15">
        <v>46237.400694444441</v>
      </c>
      <c r="O115" s="15">
        <v>46233.454386574071</v>
      </c>
      <c r="P115" s="15">
        <v>46238.481249999997</v>
      </c>
      <c r="Q115" s="15"/>
      <c r="S115" t="s">
        <v>366</v>
      </c>
      <c r="U115" t="s">
        <v>1448</v>
      </c>
      <c r="V115" t="s">
        <v>366</v>
      </c>
      <c r="W115">
        <v>109</v>
      </c>
      <c r="X115" t="s">
        <v>382</v>
      </c>
      <c r="Y115" t="s">
        <v>242</v>
      </c>
      <c r="Z115" t="s">
        <v>523</v>
      </c>
      <c r="AB115" t="s">
        <v>355</v>
      </c>
      <c r="AC115" t="s">
        <v>7</v>
      </c>
      <c r="AD115" t="s">
        <v>7</v>
      </c>
      <c r="AE115" t="s">
        <v>7</v>
      </c>
      <c r="AF115" t="s">
        <v>1589</v>
      </c>
      <c r="AG115" t="s">
        <v>253</v>
      </c>
      <c r="AH115">
        <v>2</v>
      </c>
      <c r="AI115" t="s">
        <v>253</v>
      </c>
      <c r="AJ115" t="s">
        <v>254</v>
      </c>
      <c r="AK115" t="s">
        <v>581</v>
      </c>
      <c r="AL115" t="s">
        <v>159</v>
      </c>
      <c r="AM115" t="s">
        <v>601</v>
      </c>
      <c r="AN115"/>
      <c r="AO115" s="17">
        <v>46233</v>
      </c>
      <c r="AP115" s="37">
        <v>0.45438657407407407</v>
      </c>
      <c r="AQ115" s="17">
        <v>46238</v>
      </c>
      <c r="AR115" s="37">
        <v>0.48125000000000001</v>
      </c>
      <c r="AS115" t="s">
        <v>627</v>
      </c>
      <c r="AU115" t="s">
        <v>628</v>
      </c>
      <c r="AV115" t="s">
        <v>641</v>
      </c>
      <c r="AX115">
        <v>1</v>
      </c>
      <c r="AY115" t="s">
        <v>126</v>
      </c>
      <c r="AZ115" t="s">
        <v>127</v>
      </c>
      <c r="BA115" t="s">
        <v>236</v>
      </c>
      <c r="BB115" t="s">
        <v>671</v>
      </c>
      <c r="BJ115"/>
      <c r="BK115"/>
    </row>
    <row r="116" spans="1:63" x14ac:dyDescent="0.3">
      <c r="A116" s="17">
        <v>46235</v>
      </c>
      <c r="B116" t="s">
        <v>144</v>
      </c>
      <c r="C116" t="s">
        <v>352</v>
      </c>
      <c r="D116" t="s">
        <v>57</v>
      </c>
      <c r="E116" t="s">
        <v>117</v>
      </c>
      <c r="F116" t="s">
        <v>314</v>
      </c>
      <c r="G116" t="s">
        <v>1049</v>
      </c>
      <c r="H116" t="s">
        <v>439</v>
      </c>
      <c r="I116" t="s">
        <v>440</v>
      </c>
      <c r="J116">
        <v>6</v>
      </c>
      <c r="K116">
        <v>6</v>
      </c>
      <c r="L116" t="s">
        <v>1050</v>
      </c>
      <c r="M116" s="15">
        <v>46230.40084490741</v>
      </c>
      <c r="N116" s="15">
        <v>46237.400694444441</v>
      </c>
      <c r="O116" s="15">
        <v>46233.454386574071</v>
      </c>
      <c r="P116" s="15">
        <v>46238.481249999997</v>
      </c>
      <c r="Q116" s="15"/>
      <c r="S116" t="s">
        <v>366</v>
      </c>
      <c r="U116" t="s">
        <v>1444</v>
      </c>
      <c r="V116" t="s">
        <v>366</v>
      </c>
      <c r="W116">
        <v>109</v>
      </c>
      <c r="X116" t="s">
        <v>382</v>
      </c>
      <c r="Y116" t="s">
        <v>242</v>
      </c>
      <c r="Z116" t="s">
        <v>523</v>
      </c>
      <c r="AB116" t="s">
        <v>355</v>
      </c>
      <c r="AC116" t="s">
        <v>7</v>
      </c>
      <c r="AD116" t="s">
        <v>7</v>
      </c>
      <c r="AE116" t="s">
        <v>7</v>
      </c>
      <c r="AF116" t="s">
        <v>1589</v>
      </c>
      <c r="AG116" t="s">
        <v>253</v>
      </c>
      <c r="AH116">
        <v>2</v>
      </c>
      <c r="AI116" t="s">
        <v>253</v>
      </c>
      <c r="AJ116" t="s">
        <v>254</v>
      </c>
      <c r="AK116" t="s">
        <v>581</v>
      </c>
      <c r="AL116" t="s">
        <v>159</v>
      </c>
      <c r="AM116" t="s">
        <v>601</v>
      </c>
      <c r="AN116"/>
      <c r="AO116" s="17">
        <v>46233</v>
      </c>
      <c r="AP116" s="37">
        <v>0.45438657407407407</v>
      </c>
      <c r="AQ116" s="17">
        <v>46238</v>
      </c>
      <c r="AR116" s="37">
        <v>0.48125000000000001</v>
      </c>
      <c r="AS116" t="s">
        <v>627</v>
      </c>
      <c r="AU116" t="s">
        <v>628</v>
      </c>
      <c r="AV116" t="s">
        <v>641</v>
      </c>
      <c r="AX116">
        <v>1</v>
      </c>
      <c r="AY116" t="s">
        <v>126</v>
      </c>
      <c r="AZ116" t="s">
        <v>127</v>
      </c>
      <c r="BA116" t="s">
        <v>236</v>
      </c>
      <c r="BB116" t="s">
        <v>671</v>
      </c>
      <c r="BJ116"/>
      <c r="BK116"/>
    </row>
    <row r="117" spans="1:63" x14ac:dyDescent="0.3">
      <c r="A117" s="17">
        <v>46235</v>
      </c>
      <c r="B117" t="s">
        <v>144</v>
      </c>
      <c r="C117" t="s">
        <v>352</v>
      </c>
      <c r="D117" t="s">
        <v>57</v>
      </c>
      <c r="E117" t="s">
        <v>117</v>
      </c>
      <c r="F117" t="s">
        <v>314</v>
      </c>
      <c r="G117" t="s">
        <v>1049</v>
      </c>
      <c r="H117" t="s">
        <v>439</v>
      </c>
      <c r="I117" t="s">
        <v>440</v>
      </c>
      <c r="J117">
        <v>4</v>
      </c>
      <c r="K117">
        <v>4</v>
      </c>
      <c r="L117" t="s">
        <v>1050</v>
      </c>
      <c r="M117" s="15">
        <v>46230.40084490741</v>
      </c>
      <c r="N117" s="15">
        <v>46237.400694444441</v>
      </c>
      <c r="O117" s="15">
        <v>46233.454386574071</v>
      </c>
      <c r="P117" s="15">
        <v>46238.481249999997</v>
      </c>
      <c r="Q117" s="15"/>
      <c r="S117" t="s">
        <v>366</v>
      </c>
      <c r="U117" t="s">
        <v>1572</v>
      </c>
      <c r="V117" t="s">
        <v>366</v>
      </c>
      <c r="W117">
        <v>109</v>
      </c>
      <c r="X117" t="s">
        <v>382</v>
      </c>
      <c r="Y117" t="s">
        <v>242</v>
      </c>
      <c r="Z117" t="s">
        <v>523</v>
      </c>
      <c r="AB117" t="s">
        <v>355</v>
      </c>
      <c r="AC117" t="s">
        <v>7</v>
      </c>
      <c r="AD117" t="s">
        <v>7</v>
      </c>
      <c r="AE117" t="s">
        <v>7</v>
      </c>
      <c r="AF117" t="s">
        <v>1589</v>
      </c>
      <c r="AG117" t="s">
        <v>253</v>
      </c>
      <c r="AH117">
        <v>2</v>
      </c>
      <c r="AI117" t="s">
        <v>253</v>
      </c>
      <c r="AJ117" t="s">
        <v>254</v>
      </c>
      <c r="AK117" t="s">
        <v>581</v>
      </c>
      <c r="AL117" t="s">
        <v>159</v>
      </c>
      <c r="AM117" t="s">
        <v>601</v>
      </c>
      <c r="AN117"/>
      <c r="AO117" s="17">
        <v>46233</v>
      </c>
      <c r="AP117" s="37">
        <v>0.45438657407407407</v>
      </c>
      <c r="AQ117" s="17">
        <v>46238</v>
      </c>
      <c r="AR117" s="37">
        <v>0.48125000000000001</v>
      </c>
      <c r="AS117" t="s">
        <v>627</v>
      </c>
      <c r="AU117" t="s">
        <v>628</v>
      </c>
      <c r="AV117" t="s">
        <v>641</v>
      </c>
      <c r="AX117">
        <v>1</v>
      </c>
      <c r="AY117" t="s">
        <v>126</v>
      </c>
      <c r="AZ117" t="s">
        <v>127</v>
      </c>
      <c r="BA117" t="s">
        <v>236</v>
      </c>
      <c r="BB117" t="s">
        <v>671</v>
      </c>
      <c r="BJ117"/>
      <c r="BK117"/>
    </row>
    <row r="118" spans="1:63" x14ac:dyDescent="0.3">
      <c r="A118" s="17">
        <v>46235</v>
      </c>
      <c r="B118" t="s">
        <v>144</v>
      </c>
      <c r="C118" t="s">
        <v>352</v>
      </c>
      <c r="D118" t="s">
        <v>57</v>
      </c>
      <c r="E118" t="s">
        <v>117</v>
      </c>
      <c r="F118" t="s">
        <v>314</v>
      </c>
      <c r="G118" t="s">
        <v>1049</v>
      </c>
      <c r="H118" t="s">
        <v>439</v>
      </c>
      <c r="I118" t="s">
        <v>440</v>
      </c>
      <c r="J118">
        <v>5</v>
      </c>
      <c r="K118">
        <v>5</v>
      </c>
      <c r="L118" t="s">
        <v>1050</v>
      </c>
      <c r="M118" s="15">
        <v>46230.40084490741</v>
      </c>
      <c r="N118" s="15">
        <v>46237.400694444441</v>
      </c>
      <c r="O118" s="15">
        <v>46233.454386574071</v>
      </c>
      <c r="P118" s="15">
        <v>46238.481249999997</v>
      </c>
      <c r="Q118" s="15"/>
      <c r="S118" t="s">
        <v>366</v>
      </c>
      <c r="U118" t="s">
        <v>1449</v>
      </c>
      <c r="V118" t="s">
        <v>366</v>
      </c>
      <c r="W118">
        <v>109</v>
      </c>
      <c r="X118" t="s">
        <v>382</v>
      </c>
      <c r="Y118" t="s">
        <v>242</v>
      </c>
      <c r="Z118" t="s">
        <v>523</v>
      </c>
      <c r="AB118" t="s">
        <v>355</v>
      </c>
      <c r="AC118" t="s">
        <v>7</v>
      </c>
      <c r="AD118" t="s">
        <v>7</v>
      </c>
      <c r="AE118" t="s">
        <v>7</v>
      </c>
      <c r="AF118" t="s">
        <v>1589</v>
      </c>
      <c r="AG118" t="s">
        <v>253</v>
      </c>
      <c r="AH118">
        <v>2</v>
      </c>
      <c r="AI118" t="s">
        <v>253</v>
      </c>
      <c r="AJ118" t="s">
        <v>254</v>
      </c>
      <c r="AK118" t="s">
        <v>581</v>
      </c>
      <c r="AL118" t="s">
        <v>159</v>
      </c>
      <c r="AM118" t="s">
        <v>601</v>
      </c>
      <c r="AN118"/>
      <c r="AO118" s="17">
        <v>46233</v>
      </c>
      <c r="AP118" s="37">
        <v>0.45438657407407407</v>
      </c>
      <c r="AQ118" s="17">
        <v>46238</v>
      </c>
      <c r="AR118" s="37">
        <v>0.48125000000000001</v>
      </c>
      <c r="AS118" t="s">
        <v>627</v>
      </c>
      <c r="AU118" t="s">
        <v>628</v>
      </c>
      <c r="AV118" t="s">
        <v>641</v>
      </c>
      <c r="AX118">
        <v>1</v>
      </c>
      <c r="AY118" t="s">
        <v>126</v>
      </c>
      <c r="AZ118" t="s">
        <v>127</v>
      </c>
      <c r="BA118" t="s">
        <v>236</v>
      </c>
      <c r="BB118" t="s">
        <v>671</v>
      </c>
      <c r="BJ118"/>
      <c r="BK118"/>
    </row>
    <row r="119" spans="1:63" x14ac:dyDescent="0.3">
      <c r="A119" s="17">
        <v>46235</v>
      </c>
      <c r="B119" t="s">
        <v>144</v>
      </c>
      <c r="C119" t="s">
        <v>352</v>
      </c>
      <c r="D119" t="s">
        <v>57</v>
      </c>
      <c r="E119" t="s">
        <v>117</v>
      </c>
      <c r="F119" t="s">
        <v>314</v>
      </c>
      <c r="G119" t="s">
        <v>1049</v>
      </c>
      <c r="H119" t="s">
        <v>439</v>
      </c>
      <c r="I119" t="s">
        <v>440</v>
      </c>
      <c r="J119">
        <v>6</v>
      </c>
      <c r="K119">
        <v>6</v>
      </c>
      <c r="L119" t="s">
        <v>1050</v>
      </c>
      <c r="M119" s="15">
        <v>46230.40084490741</v>
      </c>
      <c r="N119" s="15">
        <v>46237.400694444441</v>
      </c>
      <c r="O119" s="15">
        <v>46233.454386574071</v>
      </c>
      <c r="P119" s="15">
        <v>46238.481249999997</v>
      </c>
      <c r="Q119" s="15"/>
      <c r="S119" t="s">
        <v>366</v>
      </c>
      <c r="U119" t="s">
        <v>1450</v>
      </c>
      <c r="V119" t="s">
        <v>366</v>
      </c>
      <c r="W119">
        <v>109</v>
      </c>
      <c r="X119" t="s">
        <v>382</v>
      </c>
      <c r="Y119" t="s">
        <v>242</v>
      </c>
      <c r="Z119" t="s">
        <v>523</v>
      </c>
      <c r="AB119" t="s">
        <v>355</v>
      </c>
      <c r="AC119" t="s">
        <v>7</v>
      </c>
      <c r="AD119" t="s">
        <v>7</v>
      </c>
      <c r="AE119" t="s">
        <v>7</v>
      </c>
      <c r="AF119" t="s">
        <v>1589</v>
      </c>
      <c r="AG119" t="s">
        <v>253</v>
      </c>
      <c r="AH119">
        <v>2</v>
      </c>
      <c r="AI119" t="s">
        <v>253</v>
      </c>
      <c r="AJ119" t="s">
        <v>254</v>
      </c>
      <c r="AK119" t="s">
        <v>581</v>
      </c>
      <c r="AL119" t="s">
        <v>159</v>
      </c>
      <c r="AM119" t="s">
        <v>601</v>
      </c>
      <c r="AN119"/>
      <c r="AO119" s="17">
        <v>46233</v>
      </c>
      <c r="AP119" s="37">
        <v>0.45438657407407407</v>
      </c>
      <c r="AQ119" s="17">
        <v>46238</v>
      </c>
      <c r="AR119" s="37">
        <v>0.48125000000000001</v>
      </c>
      <c r="AS119" t="s">
        <v>627</v>
      </c>
      <c r="AU119" t="s">
        <v>628</v>
      </c>
      <c r="AV119" t="s">
        <v>641</v>
      </c>
      <c r="AX119">
        <v>1</v>
      </c>
      <c r="AY119" t="s">
        <v>126</v>
      </c>
      <c r="AZ119" t="s">
        <v>127</v>
      </c>
      <c r="BA119" t="s">
        <v>236</v>
      </c>
      <c r="BB119" t="s">
        <v>671</v>
      </c>
      <c r="BJ119"/>
      <c r="BK119"/>
    </row>
    <row r="120" spans="1:63" x14ac:dyDescent="0.3">
      <c r="A120" s="17">
        <v>46235</v>
      </c>
      <c r="B120" t="s">
        <v>144</v>
      </c>
      <c r="C120" t="s">
        <v>352</v>
      </c>
      <c r="D120" t="s">
        <v>57</v>
      </c>
      <c r="E120" t="s">
        <v>117</v>
      </c>
      <c r="F120" t="s">
        <v>314</v>
      </c>
      <c r="G120" t="s">
        <v>1049</v>
      </c>
      <c r="H120" t="s">
        <v>439</v>
      </c>
      <c r="I120" t="s">
        <v>440</v>
      </c>
      <c r="J120">
        <v>6</v>
      </c>
      <c r="K120">
        <v>6</v>
      </c>
      <c r="L120" t="s">
        <v>1050</v>
      </c>
      <c r="M120" s="15">
        <v>46230.40084490741</v>
      </c>
      <c r="N120" s="15">
        <v>46237.400694444441</v>
      </c>
      <c r="O120" s="15">
        <v>46233.454386574071</v>
      </c>
      <c r="P120" s="15">
        <v>46238.481249999997</v>
      </c>
      <c r="Q120" s="15"/>
      <c r="S120" t="s">
        <v>366</v>
      </c>
      <c r="U120" t="s">
        <v>1451</v>
      </c>
      <c r="V120" t="s">
        <v>366</v>
      </c>
      <c r="W120">
        <v>109</v>
      </c>
      <c r="X120" t="s">
        <v>382</v>
      </c>
      <c r="Y120" t="s">
        <v>242</v>
      </c>
      <c r="Z120" t="s">
        <v>523</v>
      </c>
      <c r="AB120" t="s">
        <v>355</v>
      </c>
      <c r="AC120" t="s">
        <v>7</v>
      </c>
      <c r="AD120" t="s">
        <v>7</v>
      </c>
      <c r="AE120" t="s">
        <v>7</v>
      </c>
      <c r="AF120" t="s">
        <v>1589</v>
      </c>
      <c r="AG120" t="s">
        <v>253</v>
      </c>
      <c r="AH120">
        <v>2</v>
      </c>
      <c r="AI120" t="s">
        <v>253</v>
      </c>
      <c r="AJ120" t="s">
        <v>254</v>
      </c>
      <c r="AK120" t="s">
        <v>581</v>
      </c>
      <c r="AL120" t="s">
        <v>159</v>
      </c>
      <c r="AM120" t="s">
        <v>601</v>
      </c>
      <c r="AN120"/>
      <c r="AO120" s="17">
        <v>46233</v>
      </c>
      <c r="AP120" s="37">
        <v>0.45438657407407407</v>
      </c>
      <c r="AQ120" s="17">
        <v>46238</v>
      </c>
      <c r="AR120" s="37">
        <v>0.48125000000000001</v>
      </c>
      <c r="AS120" t="s">
        <v>627</v>
      </c>
      <c r="AU120" t="s">
        <v>628</v>
      </c>
      <c r="AV120" t="s">
        <v>641</v>
      </c>
      <c r="AX120">
        <v>1</v>
      </c>
      <c r="AY120" t="s">
        <v>126</v>
      </c>
      <c r="AZ120" t="s">
        <v>127</v>
      </c>
      <c r="BA120" t="s">
        <v>236</v>
      </c>
      <c r="BB120" t="s">
        <v>671</v>
      </c>
      <c r="BJ120"/>
      <c r="BK120"/>
    </row>
    <row r="121" spans="1:63" x14ac:dyDescent="0.3">
      <c r="A121" s="17">
        <v>46235</v>
      </c>
      <c r="B121" t="s">
        <v>144</v>
      </c>
      <c r="C121" t="s">
        <v>352</v>
      </c>
      <c r="D121" t="s">
        <v>57</v>
      </c>
      <c r="E121" t="s">
        <v>117</v>
      </c>
      <c r="F121" t="s">
        <v>314</v>
      </c>
      <c r="G121" t="s">
        <v>1049</v>
      </c>
      <c r="H121" t="s">
        <v>439</v>
      </c>
      <c r="I121" t="s">
        <v>440</v>
      </c>
      <c r="J121">
        <v>3</v>
      </c>
      <c r="K121">
        <v>3</v>
      </c>
      <c r="L121" t="s">
        <v>1050</v>
      </c>
      <c r="M121" s="15">
        <v>46230.40084490741</v>
      </c>
      <c r="N121" s="15">
        <v>46237.400694444441</v>
      </c>
      <c r="O121" s="15">
        <v>46233.454386574071</v>
      </c>
      <c r="P121" s="15">
        <v>46238.481249999997</v>
      </c>
      <c r="Q121" s="15"/>
      <c r="S121" t="s">
        <v>366</v>
      </c>
      <c r="U121" t="s">
        <v>1452</v>
      </c>
      <c r="V121" t="s">
        <v>366</v>
      </c>
      <c r="W121">
        <v>109</v>
      </c>
      <c r="X121" t="s">
        <v>382</v>
      </c>
      <c r="Y121" t="s">
        <v>242</v>
      </c>
      <c r="Z121" t="s">
        <v>523</v>
      </c>
      <c r="AB121" t="s">
        <v>355</v>
      </c>
      <c r="AC121" t="s">
        <v>7</v>
      </c>
      <c r="AD121" t="s">
        <v>7</v>
      </c>
      <c r="AE121" t="s">
        <v>7</v>
      </c>
      <c r="AF121" t="s">
        <v>1589</v>
      </c>
      <c r="AG121" t="s">
        <v>253</v>
      </c>
      <c r="AH121">
        <v>2</v>
      </c>
      <c r="AI121" t="s">
        <v>253</v>
      </c>
      <c r="AJ121" t="s">
        <v>254</v>
      </c>
      <c r="AK121" t="s">
        <v>581</v>
      </c>
      <c r="AL121" t="s">
        <v>159</v>
      </c>
      <c r="AM121" t="s">
        <v>601</v>
      </c>
      <c r="AN121"/>
      <c r="AO121" s="17">
        <v>46233</v>
      </c>
      <c r="AP121" s="37">
        <v>0.45438657407407407</v>
      </c>
      <c r="AQ121" s="17">
        <v>46238</v>
      </c>
      <c r="AR121" s="37">
        <v>0.48125000000000001</v>
      </c>
      <c r="AS121" t="s">
        <v>627</v>
      </c>
      <c r="AU121" t="s">
        <v>628</v>
      </c>
      <c r="AV121" t="s">
        <v>641</v>
      </c>
      <c r="AX121">
        <v>1</v>
      </c>
      <c r="AY121" t="s">
        <v>126</v>
      </c>
      <c r="AZ121" t="s">
        <v>127</v>
      </c>
      <c r="BA121" t="s">
        <v>236</v>
      </c>
      <c r="BB121" t="s">
        <v>671</v>
      </c>
      <c r="BJ121"/>
      <c r="BK121"/>
    </row>
    <row r="122" spans="1:63" x14ac:dyDescent="0.3">
      <c r="A122" s="17">
        <v>46235</v>
      </c>
      <c r="B122" t="s">
        <v>144</v>
      </c>
      <c r="C122" t="s">
        <v>352</v>
      </c>
      <c r="D122" t="s">
        <v>57</v>
      </c>
      <c r="E122" t="s">
        <v>117</v>
      </c>
      <c r="F122" t="s">
        <v>314</v>
      </c>
      <c r="G122" t="s">
        <v>1049</v>
      </c>
      <c r="H122" t="s">
        <v>439</v>
      </c>
      <c r="I122" t="s">
        <v>440</v>
      </c>
      <c r="J122">
        <v>5</v>
      </c>
      <c r="K122">
        <v>5</v>
      </c>
      <c r="L122" t="s">
        <v>1050</v>
      </c>
      <c r="M122" s="15">
        <v>46230.40084490741</v>
      </c>
      <c r="N122" s="15">
        <v>46237.400694444441</v>
      </c>
      <c r="O122" s="15">
        <v>46233.454386574071</v>
      </c>
      <c r="P122" s="15">
        <v>46238.481249999997</v>
      </c>
      <c r="Q122" s="15"/>
      <c r="S122" t="s">
        <v>366</v>
      </c>
      <c r="U122" t="s">
        <v>1453</v>
      </c>
      <c r="V122" t="s">
        <v>366</v>
      </c>
      <c r="W122">
        <v>109</v>
      </c>
      <c r="X122" t="s">
        <v>382</v>
      </c>
      <c r="Y122" t="s">
        <v>242</v>
      </c>
      <c r="Z122" t="s">
        <v>523</v>
      </c>
      <c r="AB122" t="s">
        <v>355</v>
      </c>
      <c r="AC122" t="s">
        <v>7</v>
      </c>
      <c r="AD122" t="s">
        <v>7</v>
      </c>
      <c r="AE122" t="s">
        <v>7</v>
      </c>
      <c r="AF122" t="s">
        <v>1589</v>
      </c>
      <c r="AG122" t="s">
        <v>253</v>
      </c>
      <c r="AH122">
        <v>2</v>
      </c>
      <c r="AI122" t="s">
        <v>253</v>
      </c>
      <c r="AJ122" t="s">
        <v>254</v>
      </c>
      <c r="AK122" t="s">
        <v>581</v>
      </c>
      <c r="AL122" t="s">
        <v>159</v>
      </c>
      <c r="AM122" t="s">
        <v>601</v>
      </c>
      <c r="AN122"/>
      <c r="AO122" s="17">
        <v>46233</v>
      </c>
      <c r="AP122" s="37">
        <v>0.45438657407407407</v>
      </c>
      <c r="AQ122" s="17">
        <v>46238</v>
      </c>
      <c r="AR122" s="37">
        <v>0.48125000000000001</v>
      </c>
      <c r="AS122" t="s">
        <v>627</v>
      </c>
      <c r="AU122" t="s">
        <v>628</v>
      </c>
      <c r="AV122" t="s">
        <v>641</v>
      </c>
      <c r="AX122">
        <v>1</v>
      </c>
      <c r="AY122" t="s">
        <v>126</v>
      </c>
      <c r="AZ122" t="s">
        <v>127</v>
      </c>
      <c r="BA122" t="s">
        <v>236</v>
      </c>
      <c r="BB122" t="s">
        <v>671</v>
      </c>
      <c r="BJ122"/>
      <c r="BK122"/>
    </row>
    <row r="123" spans="1:63" x14ac:dyDescent="0.3">
      <c r="A123" s="17">
        <v>46235</v>
      </c>
      <c r="B123" t="s">
        <v>144</v>
      </c>
      <c r="C123" t="s">
        <v>352</v>
      </c>
      <c r="D123" t="s">
        <v>57</v>
      </c>
      <c r="E123" t="s">
        <v>117</v>
      </c>
      <c r="F123" t="s">
        <v>314</v>
      </c>
      <c r="G123" t="s">
        <v>939</v>
      </c>
      <c r="H123" t="s">
        <v>418</v>
      </c>
      <c r="I123" t="s">
        <v>419</v>
      </c>
      <c r="J123">
        <v>1</v>
      </c>
      <c r="K123">
        <v>1</v>
      </c>
      <c r="L123" t="s">
        <v>1175</v>
      </c>
      <c r="M123" s="15">
        <v>46232.31826388889</v>
      </c>
      <c r="N123" s="15">
        <v>46239.333333333336</v>
      </c>
      <c r="O123" s="15">
        <v>46232.407094907408</v>
      </c>
      <c r="P123" s="15">
        <v>46238.423611111109</v>
      </c>
      <c r="Q123" s="15"/>
      <c r="S123" t="s">
        <v>367</v>
      </c>
      <c r="U123" t="s">
        <v>1599</v>
      </c>
      <c r="V123" t="s">
        <v>367</v>
      </c>
      <c r="W123">
        <v>101</v>
      </c>
      <c r="X123" t="s">
        <v>382</v>
      </c>
      <c r="Y123" t="s">
        <v>242</v>
      </c>
      <c r="Z123" t="s">
        <v>523</v>
      </c>
      <c r="AB123" t="s">
        <v>355</v>
      </c>
      <c r="AC123" t="s">
        <v>7</v>
      </c>
      <c r="AD123" t="s">
        <v>7</v>
      </c>
      <c r="AE123" t="s">
        <v>7</v>
      </c>
      <c r="AF123" t="s">
        <v>1652</v>
      </c>
      <c r="AG123" t="s">
        <v>252</v>
      </c>
      <c r="AH123">
        <v>2</v>
      </c>
      <c r="AI123" t="s">
        <v>253</v>
      </c>
      <c r="AJ123" t="s">
        <v>254</v>
      </c>
      <c r="AK123" t="s">
        <v>581</v>
      </c>
      <c r="AL123" t="s">
        <v>159</v>
      </c>
      <c r="AM123" t="s">
        <v>601</v>
      </c>
      <c r="AN123"/>
      <c r="AO123" s="17">
        <v>46232</v>
      </c>
      <c r="AP123" s="37">
        <v>0.40709490740740739</v>
      </c>
      <c r="AQ123" s="17">
        <v>46238</v>
      </c>
      <c r="AR123" s="37">
        <v>0.4236111111111111</v>
      </c>
      <c r="AS123" t="s">
        <v>204</v>
      </c>
      <c r="AT123" t="s">
        <v>631</v>
      </c>
      <c r="AU123" t="s">
        <v>628</v>
      </c>
      <c r="AV123" t="s">
        <v>641</v>
      </c>
      <c r="AX123">
        <v>1</v>
      </c>
      <c r="AY123" t="s">
        <v>126</v>
      </c>
      <c r="AZ123" t="s">
        <v>127</v>
      </c>
      <c r="BA123" t="s">
        <v>236</v>
      </c>
      <c r="BB123" t="s">
        <v>667</v>
      </c>
      <c r="BE123">
        <v>1</v>
      </c>
      <c r="BJ123"/>
      <c r="BK123"/>
    </row>
    <row r="124" spans="1:63" x14ac:dyDescent="0.3">
      <c r="A124" s="17">
        <v>46235</v>
      </c>
      <c r="B124" t="s">
        <v>144</v>
      </c>
      <c r="C124" t="s">
        <v>352</v>
      </c>
      <c r="D124" t="s">
        <v>57</v>
      </c>
      <c r="E124" t="s">
        <v>117</v>
      </c>
      <c r="F124" t="s">
        <v>314</v>
      </c>
      <c r="G124" t="s">
        <v>472</v>
      </c>
      <c r="H124" t="s">
        <v>441</v>
      </c>
      <c r="I124" t="s">
        <v>420</v>
      </c>
      <c r="J124">
        <v>2</v>
      </c>
      <c r="K124">
        <v>2</v>
      </c>
      <c r="L124" t="s">
        <v>1181</v>
      </c>
      <c r="M124" s="15">
        <v>46212.717303240737</v>
      </c>
      <c r="N124" s="15">
        <v>46220.333333333336</v>
      </c>
      <c r="O124" s="15">
        <v>46231.477627314816</v>
      </c>
      <c r="P124" s="15">
        <v>46238.444444444445</v>
      </c>
      <c r="Q124" s="15"/>
      <c r="S124" t="s">
        <v>365</v>
      </c>
      <c r="T124" t="s">
        <v>1606</v>
      </c>
      <c r="U124" t="s">
        <v>1607</v>
      </c>
      <c r="V124" t="s">
        <v>365</v>
      </c>
      <c r="W124">
        <v>2200</v>
      </c>
      <c r="X124" t="s">
        <v>382</v>
      </c>
      <c r="Y124" t="s">
        <v>242</v>
      </c>
      <c r="Z124" t="s">
        <v>523</v>
      </c>
      <c r="AB124" t="s">
        <v>355</v>
      </c>
      <c r="AC124" t="s">
        <v>7</v>
      </c>
      <c r="AD124" t="s">
        <v>7</v>
      </c>
      <c r="AE124" t="s">
        <v>7</v>
      </c>
      <c r="AF124" t="s">
        <v>1608</v>
      </c>
      <c r="AG124" t="s">
        <v>252</v>
      </c>
      <c r="AH124">
        <v>2</v>
      </c>
      <c r="AI124" t="s">
        <v>253</v>
      </c>
      <c r="AJ124" t="s">
        <v>254</v>
      </c>
      <c r="AK124" t="s">
        <v>581</v>
      </c>
      <c r="AL124" t="s">
        <v>159</v>
      </c>
      <c r="AM124" t="s">
        <v>601</v>
      </c>
      <c r="AN124"/>
      <c r="AO124" s="17">
        <v>46231</v>
      </c>
      <c r="AP124" s="37">
        <v>0.4776273148148148</v>
      </c>
      <c r="AQ124" s="17">
        <v>46238</v>
      </c>
      <c r="AR124" s="37">
        <v>0.44444444444444442</v>
      </c>
      <c r="AS124" t="s">
        <v>204</v>
      </c>
      <c r="AT124" t="s">
        <v>631</v>
      </c>
      <c r="AU124" t="s">
        <v>628</v>
      </c>
      <c r="AV124" t="s">
        <v>641</v>
      </c>
      <c r="AX124">
        <v>1</v>
      </c>
      <c r="AY124" t="s">
        <v>126</v>
      </c>
      <c r="AZ124" t="s">
        <v>127</v>
      </c>
      <c r="BA124" t="s">
        <v>236</v>
      </c>
      <c r="BB124" t="s">
        <v>668</v>
      </c>
      <c r="BE124">
        <v>134.9</v>
      </c>
      <c r="BJ124"/>
      <c r="BK124"/>
    </row>
    <row r="125" spans="1:63" x14ac:dyDescent="0.3">
      <c r="A125" s="17">
        <v>46235</v>
      </c>
      <c r="B125" t="s">
        <v>144</v>
      </c>
      <c r="C125" t="s">
        <v>352</v>
      </c>
      <c r="D125" t="s">
        <v>57</v>
      </c>
      <c r="E125" t="s">
        <v>117</v>
      </c>
      <c r="F125" t="s">
        <v>314</v>
      </c>
      <c r="G125" t="s">
        <v>472</v>
      </c>
      <c r="H125" t="s">
        <v>441</v>
      </c>
      <c r="I125" t="s">
        <v>420</v>
      </c>
      <c r="J125">
        <v>2</v>
      </c>
      <c r="K125">
        <v>2</v>
      </c>
      <c r="L125" t="s">
        <v>1181</v>
      </c>
      <c r="M125" s="15">
        <v>46212.717303240737</v>
      </c>
      <c r="N125" s="15">
        <v>46220.333333333336</v>
      </c>
      <c r="O125" s="15">
        <v>46231.477627314816</v>
      </c>
      <c r="P125" s="15">
        <v>46238.444444444445</v>
      </c>
      <c r="Q125" s="15"/>
      <c r="S125" t="s">
        <v>365</v>
      </c>
      <c r="T125" t="s">
        <v>1609</v>
      </c>
      <c r="U125" t="s">
        <v>1610</v>
      </c>
      <c r="V125" t="s">
        <v>365</v>
      </c>
      <c r="W125">
        <v>2200</v>
      </c>
      <c r="X125" t="s">
        <v>382</v>
      </c>
      <c r="Y125" t="s">
        <v>242</v>
      </c>
      <c r="Z125" t="s">
        <v>523</v>
      </c>
      <c r="AB125" t="s">
        <v>355</v>
      </c>
      <c r="AC125" t="s">
        <v>7</v>
      </c>
      <c r="AD125" t="s">
        <v>7</v>
      </c>
      <c r="AE125" t="s">
        <v>7</v>
      </c>
      <c r="AF125" t="s">
        <v>1608</v>
      </c>
      <c r="AG125" t="s">
        <v>253</v>
      </c>
      <c r="AH125">
        <v>2</v>
      </c>
      <c r="AI125" t="s">
        <v>253</v>
      </c>
      <c r="AJ125" t="s">
        <v>254</v>
      </c>
      <c r="AK125" t="s">
        <v>581</v>
      </c>
      <c r="AL125" t="s">
        <v>159</v>
      </c>
      <c r="AM125" t="s">
        <v>601</v>
      </c>
      <c r="AN125"/>
      <c r="AO125" s="17">
        <v>46231</v>
      </c>
      <c r="AP125" s="37">
        <v>0.4776273148148148</v>
      </c>
      <c r="AQ125" s="17">
        <v>46238</v>
      </c>
      <c r="AR125" s="37">
        <v>0.44444444444444442</v>
      </c>
      <c r="AS125" t="s">
        <v>627</v>
      </c>
      <c r="AU125" t="s">
        <v>628</v>
      </c>
      <c r="AV125" t="s">
        <v>641</v>
      </c>
      <c r="AX125">
        <v>1</v>
      </c>
      <c r="AY125" t="s">
        <v>126</v>
      </c>
      <c r="AZ125" t="s">
        <v>127</v>
      </c>
      <c r="BA125" t="s">
        <v>236</v>
      </c>
      <c r="BB125" t="s">
        <v>668</v>
      </c>
      <c r="BJ125"/>
      <c r="BK125"/>
    </row>
    <row r="126" spans="1:63" x14ac:dyDescent="0.3">
      <c r="A126" s="17">
        <v>46235</v>
      </c>
      <c r="B126" t="s">
        <v>144</v>
      </c>
      <c r="C126" t="s">
        <v>352</v>
      </c>
      <c r="D126" t="s">
        <v>57</v>
      </c>
      <c r="E126" t="s">
        <v>117</v>
      </c>
      <c r="F126" t="s">
        <v>314</v>
      </c>
      <c r="G126" t="s">
        <v>1197</v>
      </c>
      <c r="H126" t="s">
        <v>445</v>
      </c>
      <c r="I126" t="s">
        <v>420</v>
      </c>
      <c r="J126">
        <v>1</v>
      </c>
      <c r="K126">
        <v>1</v>
      </c>
      <c r="L126" t="s">
        <v>1198</v>
      </c>
      <c r="M126" s="15">
        <v>46223.754212962966</v>
      </c>
      <c r="N126" s="15">
        <v>46231.333333333336</v>
      </c>
      <c r="O126" s="15">
        <v>46232.484236111108</v>
      </c>
      <c r="P126" s="15">
        <v>46238.427083333336</v>
      </c>
      <c r="Q126" s="15"/>
      <c r="S126" t="s">
        <v>365</v>
      </c>
      <c r="T126" t="s">
        <v>1644</v>
      </c>
      <c r="U126" t="s">
        <v>1645</v>
      </c>
      <c r="V126" t="s">
        <v>365</v>
      </c>
      <c r="W126">
        <v>2200</v>
      </c>
      <c r="X126" t="s">
        <v>382</v>
      </c>
      <c r="Y126" t="s">
        <v>242</v>
      </c>
      <c r="Z126" t="s">
        <v>523</v>
      </c>
      <c r="AB126" t="s">
        <v>355</v>
      </c>
      <c r="AC126" t="s">
        <v>7</v>
      </c>
      <c r="AD126" t="s">
        <v>7</v>
      </c>
      <c r="AE126" t="s">
        <v>7</v>
      </c>
      <c r="AF126" t="s">
        <v>1647</v>
      </c>
      <c r="AG126" t="s">
        <v>252</v>
      </c>
      <c r="AH126">
        <v>2</v>
      </c>
      <c r="AI126" t="s">
        <v>253</v>
      </c>
      <c r="AJ126" t="s">
        <v>254</v>
      </c>
      <c r="AK126" t="s">
        <v>581</v>
      </c>
      <c r="AL126" t="s">
        <v>159</v>
      </c>
      <c r="AM126" t="s">
        <v>601</v>
      </c>
      <c r="AN126"/>
      <c r="AO126" s="17">
        <v>46232</v>
      </c>
      <c r="AP126" s="37">
        <v>0.48423611111111109</v>
      </c>
      <c r="AQ126" s="17">
        <v>46238</v>
      </c>
      <c r="AR126" s="37">
        <v>0.42708333333333331</v>
      </c>
      <c r="AS126" t="s">
        <v>204</v>
      </c>
      <c r="AT126" t="s">
        <v>631</v>
      </c>
      <c r="AU126" t="s">
        <v>628</v>
      </c>
      <c r="AV126" t="s">
        <v>641</v>
      </c>
      <c r="AX126">
        <v>1</v>
      </c>
      <c r="AY126" t="s">
        <v>126</v>
      </c>
      <c r="AZ126" t="s">
        <v>127</v>
      </c>
      <c r="BA126" t="s">
        <v>236</v>
      </c>
      <c r="BB126" t="s">
        <v>668</v>
      </c>
      <c r="BJ126"/>
      <c r="BK126"/>
    </row>
    <row r="127" spans="1:63" x14ac:dyDescent="0.3">
      <c r="A127" s="17">
        <v>46235</v>
      </c>
      <c r="B127" t="s">
        <v>144</v>
      </c>
      <c r="C127" t="s">
        <v>352</v>
      </c>
      <c r="D127" t="s">
        <v>57</v>
      </c>
      <c r="E127" t="s">
        <v>117</v>
      </c>
      <c r="F127" t="s">
        <v>314</v>
      </c>
      <c r="G127" t="s">
        <v>1201</v>
      </c>
      <c r="H127" t="s">
        <v>1625</v>
      </c>
      <c r="I127" t="s">
        <v>474</v>
      </c>
      <c r="J127">
        <v>6</v>
      </c>
      <c r="K127">
        <v>6</v>
      </c>
      <c r="L127" t="s">
        <v>1202</v>
      </c>
      <c r="M127" s="15">
        <v>46233.719895833332</v>
      </c>
      <c r="N127" s="15">
        <v>46241.333333333336</v>
      </c>
      <c r="O127" s="15">
        <v>46234.410682870373</v>
      </c>
      <c r="P127" s="15">
        <v>46238.434027777781</v>
      </c>
      <c r="Q127" s="15"/>
      <c r="S127" t="s">
        <v>365</v>
      </c>
      <c r="U127" t="s">
        <v>1650</v>
      </c>
      <c r="V127" t="s">
        <v>365</v>
      </c>
      <c r="W127">
        <v>2200</v>
      </c>
      <c r="X127" t="s">
        <v>382</v>
      </c>
      <c r="Y127" t="s">
        <v>242</v>
      </c>
      <c r="Z127" t="s">
        <v>523</v>
      </c>
      <c r="AB127" t="s">
        <v>355</v>
      </c>
      <c r="AC127" t="s">
        <v>7</v>
      </c>
      <c r="AD127" t="s">
        <v>7</v>
      </c>
      <c r="AE127" t="s">
        <v>7</v>
      </c>
      <c r="AF127" t="s">
        <v>1673</v>
      </c>
      <c r="AG127" t="s">
        <v>252</v>
      </c>
      <c r="AH127">
        <v>2</v>
      </c>
      <c r="AI127" t="s">
        <v>253</v>
      </c>
      <c r="AJ127" t="s">
        <v>254</v>
      </c>
      <c r="AK127" t="s">
        <v>581</v>
      </c>
      <c r="AL127" t="s">
        <v>159</v>
      </c>
      <c r="AM127" t="s">
        <v>601</v>
      </c>
      <c r="AN127"/>
      <c r="AO127" s="17">
        <v>46234</v>
      </c>
      <c r="AP127" s="37">
        <v>0.41068287037037038</v>
      </c>
      <c r="AQ127" s="17">
        <v>46238</v>
      </c>
      <c r="AR127" s="37">
        <v>0.43402777777777779</v>
      </c>
      <c r="AS127" t="s">
        <v>204</v>
      </c>
      <c r="AT127" t="s">
        <v>631</v>
      </c>
      <c r="AU127" t="s">
        <v>628</v>
      </c>
      <c r="AV127" t="s">
        <v>641</v>
      </c>
      <c r="AX127">
        <v>1</v>
      </c>
      <c r="AY127" t="s">
        <v>126</v>
      </c>
      <c r="AZ127" t="s">
        <v>127</v>
      </c>
      <c r="BA127" t="s">
        <v>236</v>
      </c>
      <c r="BB127" t="s">
        <v>668</v>
      </c>
      <c r="BJ127"/>
      <c r="BK127"/>
    </row>
    <row r="128" spans="1:63" x14ac:dyDescent="0.3">
      <c r="A128" s="17">
        <v>46235</v>
      </c>
      <c r="B128" t="s">
        <v>144</v>
      </c>
      <c r="C128" t="s">
        <v>352</v>
      </c>
      <c r="D128" t="s">
        <v>57</v>
      </c>
      <c r="E128" t="s">
        <v>117</v>
      </c>
      <c r="F128" t="s">
        <v>314</v>
      </c>
      <c r="G128" t="s">
        <v>1201</v>
      </c>
      <c r="H128" t="s">
        <v>1625</v>
      </c>
      <c r="I128" t="s">
        <v>474</v>
      </c>
      <c r="J128">
        <v>2</v>
      </c>
      <c r="K128">
        <v>2</v>
      </c>
      <c r="L128" t="s">
        <v>1243</v>
      </c>
      <c r="M128" s="15">
        <v>46233.719895833332</v>
      </c>
      <c r="N128" s="15">
        <v>46241.333333333336</v>
      </c>
      <c r="O128" s="15">
        <v>46234.408483796295</v>
      </c>
      <c r="P128" s="15">
        <v>46238.436805555553</v>
      </c>
      <c r="Q128" s="15"/>
      <c r="S128" t="s">
        <v>365</v>
      </c>
      <c r="U128" t="s">
        <v>1715</v>
      </c>
      <c r="V128" t="s">
        <v>365</v>
      </c>
      <c r="W128">
        <v>2200</v>
      </c>
      <c r="X128" t="s">
        <v>382</v>
      </c>
      <c r="Y128" t="s">
        <v>242</v>
      </c>
      <c r="Z128" t="s">
        <v>523</v>
      </c>
      <c r="AB128" t="s">
        <v>355</v>
      </c>
      <c r="AC128" t="s">
        <v>7</v>
      </c>
      <c r="AD128" t="s">
        <v>7</v>
      </c>
      <c r="AE128" t="s">
        <v>7</v>
      </c>
      <c r="AF128" t="s">
        <v>1717</v>
      </c>
      <c r="AG128" t="s">
        <v>252</v>
      </c>
      <c r="AH128">
        <v>2</v>
      </c>
      <c r="AI128" t="s">
        <v>253</v>
      </c>
      <c r="AJ128" t="s">
        <v>254</v>
      </c>
      <c r="AK128" t="s">
        <v>581</v>
      </c>
      <c r="AL128" t="s">
        <v>159</v>
      </c>
      <c r="AM128" t="s">
        <v>601</v>
      </c>
      <c r="AN128"/>
      <c r="AO128" s="17">
        <v>46234</v>
      </c>
      <c r="AP128" s="37">
        <v>0.40848379629629628</v>
      </c>
      <c r="AQ128" s="17">
        <v>46238</v>
      </c>
      <c r="AR128" s="37">
        <v>0.43680555555555556</v>
      </c>
      <c r="AS128" t="s">
        <v>204</v>
      </c>
      <c r="AT128" t="s">
        <v>631</v>
      </c>
      <c r="AU128" t="s">
        <v>628</v>
      </c>
      <c r="AV128" t="s">
        <v>641</v>
      </c>
      <c r="AX128">
        <v>1</v>
      </c>
      <c r="AY128" t="s">
        <v>126</v>
      </c>
      <c r="AZ128" t="s">
        <v>127</v>
      </c>
      <c r="BA128" t="s">
        <v>236</v>
      </c>
      <c r="BB128" t="s">
        <v>668</v>
      </c>
      <c r="BJ128"/>
      <c r="BK128"/>
    </row>
    <row r="129" spans="1:63" x14ac:dyDescent="0.3">
      <c r="A129" s="17">
        <v>46235</v>
      </c>
      <c r="B129" t="s">
        <v>144</v>
      </c>
      <c r="C129" t="s">
        <v>352</v>
      </c>
      <c r="D129" t="s">
        <v>57</v>
      </c>
      <c r="E129" t="s">
        <v>117</v>
      </c>
      <c r="F129" t="s">
        <v>314</v>
      </c>
      <c r="G129" t="s">
        <v>1201</v>
      </c>
      <c r="H129" t="s">
        <v>1625</v>
      </c>
      <c r="I129" t="s">
        <v>474</v>
      </c>
      <c r="J129">
        <v>6</v>
      </c>
      <c r="K129">
        <v>6</v>
      </c>
      <c r="L129" t="s">
        <v>1202</v>
      </c>
      <c r="M129" s="15">
        <v>46233.719895833332</v>
      </c>
      <c r="N129" s="15">
        <v>46241.333333333336</v>
      </c>
      <c r="O129" s="15">
        <v>46234.410682870373</v>
      </c>
      <c r="P129" s="15">
        <v>46238.434027777781</v>
      </c>
      <c r="Q129" s="15"/>
      <c r="S129" t="s">
        <v>365</v>
      </c>
      <c r="U129" t="s">
        <v>1719</v>
      </c>
      <c r="V129" t="s">
        <v>365</v>
      </c>
      <c r="W129">
        <v>2200</v>
      </c>
      <c r="X129" t="s">
        <v>382</v>
      </c>
      <c r="Y129" t="s">
        <v>242</v>
      </c>
      <c r="Z129" t="s">
        <v>523</v>
      </c>
      <c r="AB129" t="s">
        <v>355</v>
      </c>
      <c r="AC129" t="s">
        <v>7</v>
      </c>
      <c r="AD129" t="s">
        <v>7</v>
      </c>
      <c r="AE129" t="s">
        <v>7</v>
      </c>
      <c r="AF129" t="s">
        <v>1673</v>
      </c>
      <c r="AG129" t="s">
        <v>253</v>
      </c>
      <c r="AH129">
        <v>2</v>
      </c>
      <c r="AI129" t="s">
        <v>253</v>
      </c>
      <c r="AJ129" t="s">
        <v>254</v>
      </c>
      <c r="AK129" t="s">
        <v>581</v>
      </c>
      <c r="AL129" t="s">
        <v>159</v>
      </c>
      <c r="AM129" t="s">
        <v>601</v>
      </c>
      <c r="AN129"/>
      <c r="AO129" s="17">
        <v>46234</v>
      </c>
      <c r="AP129" s="37">
        <v>0.41068287037037038</v>
      </c>
      <c r="AQ129" s="17">
        <v>46238</v>
      </c>
      <c r="AR129" s="37">
        <v>0.43402777777777779</v>
      </c>
      <c r="AS129" t="s">
        <v>627</v>
      </c>
      <c r="AU129" t="s">
        <v>628</v>
      </c>
      <c r="AV129" t="s">
        <v>641</v>
      </c>
      <c r="AX129">
        <v>1</v>
      </c>
      <c r="AY129" t="s">
        <v>126</v>
      </c>
      <c r="AZ129" t="s">
        <v>127</v>
      </c>
      <c r="BA129" t="s">
        <v>236</v>
      </c>
      <c r="BB129" t="s">
        <v>668</v>
      </c>
      <c r="BJ129"/>
      <c r="BK129"/>
    </row>
    <row r="130" spans="1:63" x14ac:dyDescent="0.3">
      <c r="A130" s="17">
        <v>46235</v>
      </c>
      <c r="B130" t="s">
        <v>144</v>
      </c>
      <c r="C130" t="s">
        <v>352</v>
      </c>
      <c r="D130" t="s">
        <v>57</v>
      </c>
      <c r="E130" t="s">
        <v>117</v>
      </c>
      <c r="F130" t="s">
        <v>314</v>
      </c>
      <c r="G130" t="s">
        <v>471</v>
      </c>
      <c r="H130" t="s">
        <v>469</v>
      </c>
      <c r="I130" t="s">
        <v>470</v>
      </c>
      <c r="J130">
        <v>1</v>
      </c>
      <c r="K130">
        <v>26</v>
      </c>
      <c r="L130" t="s">
        <v>1182</v>
      </c>
      <c r="M130" s="15">
        <v>46202.512337962966</v>
      </c>
      <c r="N130" s="15">
        <v>46209.5</v>
      </c>
      <c r="O130" s="15">
        <v>46203.361828703702</v>
      </c>
      <c r="P130" s="15">
        <v>46212.739201388889</v>
      </c>
      <c r="Q130" s="15"/>
      <c r="S130" t="s">
        <v>366</v>
      </c>
      <c r="U130" t="s">
        <v>1613</v>
      </c>
      <c r="V130" t="s">
        <v>366</v>
      </c>
      <c r="W130">
        <v>109</v>
      </c>
      <c r="X130" t="s">
        <v>382</v>
      </c>
      <c r="Y130" t="s">
        <v>242</v>
      </c>
      <c r="Z130" t="s">
        <v>523</v>
      </c>
      <c r="AB130" t="s">
        <v>355</v>
      </c>
      <c r="AC130" t="s">
        <v>7</v>
      </c>
      <c r="AD130" t="s">
        <v>7</v>
      </c>
      <c r="AE130" t="s">
        <v>7</v>
      </c>
      <c r="AF130" t="s">
        <v>1616</v>
      </c>
      <c r="AG130" t="s">
        <v>252</v>
      </c>
      <c r="AH130">
        <v>2</v>
      </c>
      <c r="AI130" t="s">
        <v>253</v>
      </c>
      <c r="AJ130" t="s">
        <v>254</v>
      </c>
      <c r="AK130" t="s">
        <v>581</v>
      </c>
      <c r="AL130" t="s">
        <v>159</v>
      </c>
      <c r="AM130" t="s">
        <v>601</v>
      </c>
      <c r="AN130"/>
      <c r="AO130" s="17">
        <v>46203</v>
      </c>
      <c r="AP130" s="37">
        <v>0.36182870370370368</v>
      </c>
      <c r="AQ130" s="17">
        <v>46212</v>
      </c>
      <c r="AR130" s="37">
        <v>0.73920138888888887</v>
      </c>
      <c r="AS130" t="s">
        <v>204</v>
      </c>
      <c r="AT130" t="s">
        <v>631</v>
      </c>
      <c r="AU130" t="s">
        <v>628</v>
      </c>
      <c r="AV130" t="s">
        <v>641</v>
      </c>
      <c r="AX130">
        <v>2.6</v>
      </c>
      <c r="AY130" t="s">
        <v>126</v>
      </c>
      <c r="AZ130" t="s">
        <v>127</v>
      </c>
      <c r="BA130" t="s">
        <v>236</v>
      </c>
      <c r="BB130" t="s">
        <v>671</v>
      </c>
      <c r="BE130">
        <v>83.89</v>
      </c>
      <c r="BJ130"/>
      <c r="BK130"/>
    </row>
    <row r="131" spans="1:63" x14ac:dyDescent="0.3">
      <c r="A131" s="17">
        <v>46235</v>
      </c>
      <c r="B131" t="s">
        <v>144</v>
      </c>
      <c r="C131" t="s">
        <v>352</v>
      </c>
      <c r="D131" t="s">
        <v>57</v>
      </c>
      <c r="E131" t="s">
        <v>117</v>
      </c>
      <c r="F131" t="s">
        <v>314</v>
      </c>
      <c r="G131" t="s">
        <v>471</v>
      </c>
      <c r="H131" t="s">
        <v>469</v>
      </c>
      <c r="I131" t="s">
        <v>470</v>
      </c>
      <c r="J131">
        <v>1</v>
      </c>
      <c r="K131">
        <v>13</v>
      </c>
      <c r="L131" t="s">
        <v>1182</v>
      </c>
      <c r="M131" s="15">
        <v>46202.512337962966</v>
      </c>
      <c r="N131" s="15">
        <v>46209.5</v>
      </c>
      <c r="O131" s="15">
        <v>46203.361828703702</v>
      </c>
      <c r="P131" s="15">
        <v>46212.739201388889</v>
      </c>
      <c r="Q131" s="15"/>
      <c r="S131" t="s">
        <v>366</v>
      </c>
      <c r="U131" t="s">
        <v>1615</v>
      </c>
      <c r="V131" t="s">
        <v>366</v>
      </c>
      <c r="W131">
        <v>109</v>
      </c>
      <c r="X131" t="s">
        <v>382</v>
      </c>
      <c r="Y131" t="s">
        <v>242</v>
      </c>
      <c r="Z131" t="s">
        <v>523</v>
      </c>
      <c r="AB131" t="s">
        <v>355</v>
      </c>
      <c r="AC131" t="s">
        <v>7</v>
      </c>
      <c r="AD131" t="s">
        <v>7</v>
      </c>
      <c r="AE131" t="s">
        <v>7</v>
      </c>
      <c r="AF131" t="s">
        <v>1616</v>
      </c>
      <c r="AG131" t="s">
        <v>253</v>
      </c>
      <c r="AH131">
        <v>2</v>
      </c>
      <c r="AI131" t="s">
        <v>253</v>
      </c>
      <c r="AJ131" t="s">
        <v>254</v>
      </c>
      <c r="AK131" t="s">
        <v>581</v>
      </c>
      <c r="AL131" t="s">
        <v>159</v>
      </c>
      <c r="AM131" t="s">
        <v>601</v>
      </c>
      <c r="AN131"/>
      <c r="AO131" s="17">
        <v>46203</v>
      </c>
      <c r="AP131" s="37">
        <v>0.36182870370370368</v>
      </c>
      <c r="AQ131" s="17">
        <v>46212</v>
      </c>
      <c r="AR131" s="37">
        <v>0.73920138888888887</v>
      </c>
      <c r="AS131" t="s">
        <v>627</v>
      </c>
      <c r="AU131" t="s">
        <v>628</v>
      </c>
      <c r="AV131" t="s">
        <v>641</v>
      </c>
      <c r="AX131">
        <v>1.3</v>
      </c>
      <c r="AY131" t="s">
        <v>126</v>
      </c>
      <c r="AZ131" t="s">
        <v>127</v>
      </c>
      <c r="BA131" t="s">
        <v>236</v>
      </c>
      <c r="BB131" t="s">
        <v>671</v>
      </c>
      <c r="BJ131"/>
      <c r="BK131"/>
    </row>
    <row r="132" spans="1:63" x14ac:dyDescent="0.3">
      <c r="A132" s="17">
        <v>46235</v>
      </c>
      <c r="B132" t="s">
        <v>144</v>
      </c>
      <c r="C132" t="s">
        <v>352</v>
      </c>
      <c r="D132" t="s">
        <v>57</v>
      </c>
      <c r="E132" t="s">
        <v>117</v>
      </c>
      <c r="F132" t="s">
        <v>314</v>
      </c>
      <c r="G132" t="s">
        <v>471</v>
      </c>
      <c r="H132" t="s">
        <v>469</v>
      </c>
      <c r="I132" t="s">
        <v>470</v>
      </c>
      <c r="J132">
        <v>30</v>
      </c>
      <c r="K132">
        <v>30</v>
      </c>
      <c r="L132" t="s">
        <v>1184</v>
      </c>
      <c r="M132" s="15">
        <v>46202.512337962966</v>
      </c>
      <c r="N132" s="15">
        <v>46209.5</v>
      </c>
      <c r="O132" s="15">
        <v>46239.591469907406</v>
      </c>
      <c r="P132" s="15">
        <v>46241.497916666667</v>
      </c>
      <c r="Q132" s="15"/>
      <c r="S132" t="s">
        <v>366</v>
      </c>
      <c r="T132" t="s">
        <v>1620</v>
      </c>
      <c r="U132" t="s">
        <v>1621</v>
      </c>
      <c r="V132" t="s">
        <v>366</v>
      </c>
      <c r="W132">
        <v>109</v>
      </c>
      <c r="X132" t="s">
        <v>382</v>
      </c>
      <c r="Y132" t="s">
        <v>242</v>
      </c>
      <c r="Z132" t="s">
        <v>523</v>
      </c>
      <c r="AB132" t="s">
        <v>355</v>
      </c>
      <c r="AC132" t="s">
        <v>7</v>
      </c>
      <c r="AD132" t="s">
        <v>7</v>
      </c>
      <c r="AE132" t="s">
        <v>7</v>
      </c>
      <c r="AF132" t="s">
        <v>1623</v>
      </c>
      <c r="AG132" t="s">
        <v>252</v>
      </c>
      <c r="AH132">
        <v>2</v>
      </c>
      <c r="AI132" t="s">
        <v>253</v>
      </c>
      <c r="AJ132" t="s">
        <v>254</v>
      </c>
      <c r="AK132" t="s">
        <v>581</v>
      </c>
      <c r="AL132" t="s">
        <v>159</v>
      </c>
      <c r="AM132" t="s">
        <v>601</v>
      </c>
      <c r="AN132"/>
      <c r="AO132" s="17">
        <v>46239</v>
      </c>
      <c r="AP132" s="37">
        <v>0.59146990740740746</v>
      </c>
      <c r="AQ132" s="17">
        <v>46241</v>
      </c>
      <c r="AR132" s="37">
        <v>0.49791666666666667</v>
      </c>
      <c r="AS132" t="s">
        <v>204</v>
      </c>
      <c r="AT132" t="s">
        <v>631</v>
      </c>
      <c r="AU132" t="s">
        <v>628</v>
      </c>
      <c r="AV132" t="s">
        <v>641</v>
      </c>
      <c r="AX132">
        <v>3</v>
      </c>
      <c r="AY132" t="s">
        <v>126</v>
      </c>
      <c r="AZ132" t="s">
        <v>127</v>
      </c>
      <c r="BA132" t="s">
        <v>236</v>
      </c>
      <c r="BB132" t="s">
        <v>671</v>
      </c>
      <c r="BE132">
        <v>51.3</v>
      </c>
      <c r="BJ132"/>
      <c r="BK132"/>
    </row>
    <row r="133" spans="1:63" x14ac:dyDescent="0.3">
      <c r="A133" s="17">
        <v>46237</v>
      </c>
      <c r="B133" t="s">
        <v>144</v>
      </c>
      <c r="C133" t="s">
        <v>352</v>
      </c>
      <c r="D133" t="s">
        <v>57</v>
      </c>
      <c r="E133" t="s">
        <v>117</v>
      </c>
      <c r="F133" t="s">
        <v>314</v>
      </c>
      <c r="G133" t="s">
        <v>1185</v>
      </c>
      <c r="H133" t="s">
        <v>1625</v>
      </c>
      <c r="I133" t="s">
        <v>420</v>
      </c>
      <c r="J133">
        <v>1</v>
      </c>
      <c r="K133">
        <v>1</v>
      </c>
      <c r="L133" t="s">
        <v>1186</v>
      </c>
      <c r="M133" s="15">
        <v>46253.45040509259</v>
      </c>
      <c r="N133" s="15">
        <v>46260.45</v>
      </c>
      <c r="O133" s="15">
        <v>46255.393750000003</v>
      </c>
      <c r="P133" s="15">
        <v>46258.414583333331</v>
      </c>
      <c r="Q133" s="15"/>
      <c r="S133" t="s">
        <v>365</v>
      </c>
      <c r="V133" t="s">
        <v>365</v>
      </c>
      <c r="W133">
        <v>2200</v>
      </c>
      <c r="X133" t="s">
        <v>382</v>
      </c>
      <c r="Y133" t="s">
        <v>242</v>
      </c>
      <c r="Z133" t="s">
        <v>523</v>
      </c>
      <c r="AB133" t="s">
        <v>355</v>
      </c>
      <c r="AC133" t="s">
        <v>7</v>
      </c>
      <c r="AD133" t="s">
        <v>7</v>
      </c>
      <c r="AE133" t="s">
        <v>7</v>
      </c>
      <c r="AF133" t="s">
        <v>1627</v>
      </c>
      <c r="AG133" t="s">
        <v>252</v>
      </c>
      <c r="AH133">
        <v>2</v>
      </c>
      <c r="AI133" t="s">
        <v>253</v>
      </c>
      <c r="AJ133" t="s">
        <v>254</v>
      </c>
      <c r="AK133" t="s">
        <v>581</v>
      </c>
      <c r="AL133" t="s">
        <v>159</v>
      </c>
      <c r="AM133" t="s">
        <v>601</v>
      </c>
      <c r="AN133"/>
      <c r="AO133" s="17">
        <v>46255</v>
      </c>
      <c r="AP133" s="37">
        <v>0.39374999999999999</v>
      </c>
      <c r="AQ133" s="17">
        <v>46258</v>
      </c>
      <c r="AR133" s="37">
        <v>0.41458333333333336</v>
      </c>
      <c r="AS133" t="s">
        <v>204</v>
      </c>
      <c r="AT133" t="s">
        <v>631</v>
      </c>
      <c r="AU133" t="s">
        <v>628</v>
      </c>
      <c r="AV133" t="s">
        <v>641</v>
      </c>
      <c r="AX133">
        <v>1</v>
      </c>
      <c r="AY133" t="s">
        <v>126</v>
      </c>
      <c r="AZ133" t="s">
        <v>127</v>
      </c>
      <c r="BA133" t="s">
        <v>236</v>
      </c>
      <c r="BB133" t="s">
        <v>668</v>
      </c>
      <c r="BE133">
        <v>57</v>
      </c>
      <c r="BJ133"/>
      <c r="BK133"/>
    </row>
    <row r="134" spans="1:63" x14ac:dyDescent="0.3">
      <c r="A134" s="17">
        <v>46235</v>
      </c>
      <c r="B134" t="s">
        <v>144</v>
      </c>
      <c r="C134" t="s">
        <v>352</v>
      </c>
      <c r="D134" t="s">
        <v>57</v>
      </c>
      <c r="E134" t="s">
        <v>117</v>
      </c>
      <c r="F134" t="s">
        <v>314</v>
      </c>
      <c r="G134" t="s">
        <v>1191</v>
      </c>
      <c r="H134" t="s">
        <v>414</v>
      </c>
      <c r="I134" t="s">
        <v>415</v>
      </c>
      <c r="J134">
        <v>1</v>
      </c>
      <c r="K134">
        <v>1</v>
      </c>
      <c r="L134" t="s">
        <v>1192</v>
      </c>
      <c r="M134" s="15">
        <v>46225.356817129628</v>
      </c>
      <c r="N134" s="15">
        <v>46232.356249999997</v>
      </c>
      <c r="O134" s="15">
        <v>46233.380069444444</v>
      </c>
      <c r="P134" s="15">
        <v>46238.463194444441</v>
      </c>
      <c r="Q134" s="15"/>
      <c r="S134" t="s">
        <v>364</v>
      </c>
      <c r="T134" t="s">
        <v>1633</v>
      </c>
      <c r="U134" t="s">
        <v>1634</v>
      </c>
      <c r="V134" t="s">
        <v>364</v>
      </c>
      <c r="W134">
        <v>50</v>
      </c>
      <c r="X134" t="s">
        <v>382</v>
      </c>
      <c r="Y134" t="s">
        <v>242</v>
      </c>
      <c r="Z134" t="s">
        <v>523</v>
      </c>
      <c r="AB134" t="s">
        <v>355</v>
      </c>
      <c r="AC134" t="s">
        <v>7</v>
      </c>
      <c r="AD134" t="s">
        <v>7</v>
      </c>
      <c r="AE134" t="s">
        <v>7</v>
      </c>
      <c r="AF134" t="s">
        <v>1636</v>
      </c>
      <c r="AG134" t="s">
        <v>252</v>
      </c>
      <c r="AH134">
        <v>2</v>
      </c>
      <c r="AI134" t="s">
        <v>253</v>
      </c>
      <c r="AJ134" t="s">
        <v>254</v>
      </c>
      <c r="AK134" t="s">
        <v>581</v>
      </c>
      <c r="AL134" t="s">
        <v>159</v>
      </c>
      <c r="AM134" t="s">
        <v>601</v>
      </c>
      <c r="AN134"/>
      <c r="AO134" s="17">
        <v>46233</v>
      </c>
      <c r="AP134" s="37">
        <v>0.38006944444444446</v>
      </c>
      <c r="AQ134" s="17">
        <v>46238</v>
      </c>
      <c r="AR134" s="37">
        <v>0.46319444444444446</v>
      </c>
      <c r="AS134" t="s">
        <v>204</v>
      </c>
      <c r="AT134" t="s">
        <v>631</v>
      </c>
      <c r="AU134" t="s">
        <v>628</v>
      </c>
      <c r="AV134" t="s">
        <v>641</v>
      </c>
      <c r="AX134">
        <v>1</v>
      </c>
      <c r="AY134" t="s">
        <v>126</v>
      </c>
      <c r="AZ134" t="s">
        <v>127</v>
      </c>
      <c r="BA134" t="s">
        <v>236</v>
      </c>
      <c r="BB134" t="s">
        <v>669</v>
      </c>
      <c r="BE134">
        <v>19.3</v>
      </c>
      <c r="BJ134"/>
      <c r="BK134"/>
    </row>
    <row r="135" spans="1:63" x14ac:dyDescent="0.3">
      <c r="A135" s="17">
        <v>46230</v>
      </c>
      <c r="B135" t="s">
        <v>144</v>
      </c>
      <c r="C135" t="s">
        <v>352</v>
      </c>
      <c r="D135" t="s">
        <v>57</v>
      </c>
      <c r="E135" t="s">
        <v>117</v>
      </c>
      <c r="F135" t="s">
        <v>314</v>
      </c>
      <c r="G135" t="s">
        <v>1206</v>
      </c>
      <c r="H135" t="s">
        <v>445</v>
      </c>
      <c r="I135" t="s">
        <v>420</v>
      </c>
      <c r="J135">
        <v>1</v>
      </c>
      <c r="K135">
        <v>1</v>
      </c>
      <c r="L135" t="s">
        <v>1207</v>
      </c>
      <c r="M135" s="15">
        <v>46223.623645833337</v>
      </c>
      <c r="N135" s="15">
        <v>46230.623611111114</v>
      </c>
      <c r="O135" s="15">
        <v>46224.351388888892</v>
      </c>
      <c r="P135" s="15">
        <v>46227.68472222222</v>
      </c>
      <c r="Q135" s="15">
        <v>46234.655555555553</v>
      </c>
      <c r="S135" t="s">
        <v>365</v>
      </c>
      <c r="T135" t="s">
        <v>1658</v>
      </c>
      <c r="U135" t="s">
        <v>1659</v>
      </c>
      <c r="V135" t="s">
        <v>365</v>
      </c>
      <c r="W135">
        <v>2200</v>
      </c>
      <c r="X135" t="s">
        <v>382</v>
      </c>
      <c r="Y135" t="s">
        <v>242</v>
      </c>
      <c r="Z135" t="s">
        <v>523</v>
      </c>
      <c r="AB135" t="s">
        <v>355</v>
      </c>
      <c r="AC135" t="s">
        <v>7</v>
      </c>
      <c r="AD135" t="s">
        <v>7</v>
      </c>
      <c r="AE135" t="s">
        <v>7</v>
      </c>
      <c r="AF135" t="s">
        <v>1662</v>
      </c>
      <c r="AG135" t="s">
        <v>252</v>
      </c>
      <c r="AH135">
        <v>2</v>
      </c>
      <c r="AI135" t="s">
        <v>253</v>
      </c>
      <c r="AJ135" t="s">
        <v>254</v>
      </c>
      <c r="AK135" t="s">
        <v>581</v>
      </c>
      <c r="AL135" t="s">
        <v>159</v>
      </c>
      <c r="AM135" t="s">
        <v>601</v>
      </c>
      <c r="AN135"/>
      <c r="AO135" s="17">
        <v>46224</v>
      </c>
      <c r="AP135" s="37">
        <v>0.35138888888888886</v>
      </c>
      <c r="AQ135" s="17">
        <v>46227</v>
      </c>
      <c r="AR135" s="37">
        <v>0.68472222222222223</v>
      </c>
      <c r="AS135" t="s">
        <v>204</v>
      </c>
      <c r="AT135" t="s">
        <v>631</v>
      </c>
      <c r="AU135" t="s">
        <v>628</v>
      </c>
      <c r="AV135" t="s">
        <v>641</v>
      </c>
      <c r="AX135">
        <v>1</v>
      </c>
      <c r="AY135" t="s">
        <v>126</v>
      </c>
      <c r="AZ135" t="s">
        <v>127</v>
      </c>
      <c r="BA135" t="s">
        <v>236</v>
      </c>
      <c r="BB135" t="s">
        <v>668</v>
      </c>
      <c r="BE135">
        <v>374.1</v>
      </c>
      <c r="BJ135"/>
      <c r="BK135"/>
    </row>
    <row r="136" spans="1:63" x14ac:dyDescent="0.3">
      <c r="A136" s="17">
        <v>46230</v>
      </c>
      <c r="B136" t="s">
        <v>144</v>
      </c>
      <c r="C136" t="s">
        <v>352</v>
      </c>
      <c r="D136" t="s">
        <v>57</v>
      </c>
      <c r="E136" t="s">
        <v>117</v>
      </c>
      <c r="F136" t="s">
        <v>314</v>
      </c>
      <c r="G136" t="s">
        <v>1206</v>
      </c>
      <c r="H136" t="s">
        <v>445</v>
      </c>
      <c r="I136" t="s">
        <v>420</v>
      </c>
      <c r="J136">
        <v>1</v>
      </c>
      <c r="K136">
        <v>1</v>
      </c>
      <c r="L136" t="s">
        <v>1207</v>
      </c>
      <c r="M136" s="15">
        <v>46223.623645833337</v>
      </c>
      <c r="N136" s="15">
        <v>46230.623611111114</v>
      </c>
      <c r="O136" s="15">
        <v>46224.351388888892</v>
      </c>
      <c r="P136" s="15">
        <v>46227.68472222222</v>
      </c>
      <c r="Q136" s="15">
        <v>46234.655555555553</v>
      </c>
      <c r="S136" t="s">
        <v>365</v>
      </c>
      <c r="T136" t="s">
        <v>1658</v>
      </c>
      <c r="U136" t="s">
        <v>1661</v>
      </c>
      <c r="V136" t="s">
        <v>365</v>
      </c>
      <c r="W136">
        <v>2200</v>
      </c>
      <c r="X136" t="s">
        <v>382</v>
      </c>
      <c r="Y136" t="s">
        <v>242</v>
      </c>
      <c r="Z136" t="s">
        <v>523</v>
      </c>
      <c r="AB136" t="s">
        <v>355</v>
      </c>
      <c r="AC136" t="s">
        <v>7</v>
      </c>
      <c r="AD136" t="s">
        <v>7</v>
      </c>
      <c r="AE136" t="s">
        <v>7</v>
      </c>
      <c r="AF136" t="s">
        <v>1662</v>
      </c>
      <c r="AG136" t="s">
        <v>253</v>
      </c>
      <c r="AH136">
        <v>2</v>
      </c>
      <c r="AI136" t="s">
        <v>253</v>
      </c>
      <c r="AJ136" t="s">
        <v>254</v>
      </c>
      <c r="AK136" t="s">
        <v>581</v>
      </c>
      <c r="AL136" t="s">
        <v>159</v>
      </c>
      <c r="AM136" t="s">
        <v>601</v>
      </c>
      <c r="AN136"/>
      <c r="AO136" s="17">
        <v>46224</v>
      </c>
      <c r="AP136" s="37">
        <v>0.35138888888888886</v>
      </c>
      <c r="AQ136" s="17">
        <v>46227</v>
      </c>
      <c r="AR136" s="37">
        <v>0.68472222222222223</v>
      </c>
      <c r="AS136" t="s">
        <v>627</v>
      </c>
      <c r="AU136" t="s">
        <v>628</v>
      </c>
      <c r="AV136" t="s">
        <v>641</v>
      </c>
      <c r="AX136">
        <v>1</v>
      </c>
      <c r="AY136" t="s">
        <v>126</v>
      </c>
      <c r="AZ136" t="s">
        <v>127</v>
      </c>
      <c r="BA136" t="s">
        <v>236</v>
      </c>
      <c r="BB136" t="s">
        <v>668</v>
      </c>
      <c r="BJ136"/>
      <c r="BK136"/>
    </row>
    <row r="137" spans="1:63" x14ac:dyDescent="0.3">
      <c r="A137" s="17">
        <v>46230</v>
      </c>
      <c r="B137" t="s">
        <v>144</v>
      </c>
      <c r="C137" t="s">
        <v>352</v>
      </c>
      <c r="D137" t="s">
        <v>57</v>
      </c>
      <c r="E137" t="s">
        <v>117</v>
      </c>
      <c r="F137" t="s">
        <v>314</v>
      </c>
      <c r="G137" t="s">
        <v>1206</v>
      </c>
      <c r="H137" t="s">
        <v>445</v>
      </c>
      <c r="I137" t="s">
        <v>420</v>
      </c>
      <c r="J137">
        <v>3</v>
      </c>
      <c r="K137">
        <v>3</v>
      </c>
      <c r="L137" t="s">
        <v>1208</v>
      </c>
      <c r="M137" s="15">
        <v>46223.623645833337</v>
      </c>
      <c r="N137" s="15">
        <v>46230.623611111114</v>
      </c>
      <c r="O137" s="15">
        <v>46224.351388888892</v>
      </c>
      <c r="P137" s="15">
        <v>46227.68472222222</v>
      </c>
      <c r="Q137" s="15"/>
      <c r="S137" t="s">
        <v>365</v>
      </c>
      <c r="T137" t="s">
        <v>1658</v>
      </c>
      <c r="U137" t="s">
        <v>1664</v>
      </c>
      <c r="V137" t="s">
        <v>365</v>
      </c>
      <c r="W137">
        <v>2200</v>
      </c>
      <c r="X137" t="s">
        <v>382</v>
      </c>
      <c r="Y137" t="s">
        <v>242</v>
      </c>
      <c r="Z137" t="s">
        <v>523</v>
      </c>
      <c r="AB137" t="s">
        <v>355</v>
      </c>
      <c r="AC137" t="s">
        <v>7</v>
      </c>
      <c r="AD137" t="s">
        <v>7</v>
      </c>
      <c r="AE137" t="s">
        <v>7</v>
      </c>
      <c r="AF137" t="s">
        <v>1666</v>
      </c>
      <c r="AG137" t="s">
        <v>252</v>
      </c>
      <c r="AH137">
        <v>2</v>
      </c>
      <c r="AI137" t="s">
        <v>253</v>
      </c>
      <c r="AJ137" t="s">
        <v>254</v>
      </c>
      <c r="AK137" t="s">
        <v>581</v>
      </c>
      <c r="AL137" t="s">
        <v>159</v>
      </c>
      <c r="AM137" t="s">
        <v>601</v>
      </c>
      <c r="AN137"/>
      <c r="AO137" s="17">
        <v>46224</v>
      </c>
      <c r="AP137" s="37">
        <v>0.35138888888888886</v>
      </c>
      <c r="AQ137" s="17">
        <v>46227</v>
      </c>
      <c r="AR137" s="37">
        <v>0.68472222222222223</v>
      </c>
      <c r="AS137" t="s">
        <v>204</v>
      </c>
      <c r="AT137" t="s">
        <v>631</v>
      </c>
      <c r="AU137" t="s">
        <v>628</v>
      </c>
      <c r="AV137" t="s">
        <v>641</v>
      </c>
      <c r="AX137">
        <v>1</v>
      </c>
      <c r="AY137" t="s">
        <v>126</v>
      </c>
      <c r="AZ137" t="s">
        <v>127</v>
      </c>
      <c r="BA137" t="s">
        <v>236</v>
      </c>
      <c r="BB137" t="s">
        <v>668</v>
      </c>
      <c r="BJ137"/>
      <c r="BK137"/>
    </row>
    <row r="138" spans="1:63" x14ac:dyDescent="0.3">
      <c r="A138" s="17">
        <v>46230</v>
      </c>
      <c r="B138" t="s">
        <v>144</v>
      </c>
      <c r="C138" t="s">
        <v>352</v>
      </c>
      <c r="D138" t="s">
        <v>57</v>
      </c>
      <c r="E138" t="s">
        <v>117</v>
      </c>
      <c r="F138" t="s">
        <v>314</v>
      </c>
      <c r="G138" t="s">
        <v>483</v>
      </c>
      <c r="H138" t="s">
        <v>473</v>
      </c>
      <c r="I138" t="s">
        <v>474</v>
      </c>
      <c r="J138">
        <v>1</v>
      </c>
      <c r="K138">
        <v>1</v>
      </c>
      <c r="L138" t="s">
        <v>1211</v>
      </c>
      <c r="M138" s="15">
        <v>46217.60359953704</v>
      </c>
      <c r="N138" s="15">
        <v>46224.603472222225</v>
      </c>
      <c r="O138" s="15">
        <v>46220.352083333331</v>
      </c>
      <c r="P138" s="15">
        <v>46227.702777777777</v>
      </c>
      <c r="Q138" s="15"/>
      <c r="S138" t="s">
        <v>367</v>
      </c>
      <c r="U138" t="s">
        <v>1669</v>
      </c>
      <c r="V138" t="s">
        <v>367</v>
      </c>
      <c r="W138">
        <v>101</v>
      </c>
      <c r="X138" t="s">
        <v>382</v>
      </c>
      <c r="Y138" t="s">
        <v>242</v>
      </c>
      <c r="Z138" t="s">
        <v>523</v>
      </c>
      <c r="AB138" t="s">
        <v>355</v>
      </c>
      <c r="AC138" t="s">
        <v>7</v>
      </c>
      <c r="AD138" t="s">
        <v>7</v>
      </c>
      <c r="AE138" t="s">
        <v>7</v>
      </c>
      <c r="AF138" t="s">
        <v>1672</v>
      </c>
      <c r="AG138" t="s">
        <v>252</v>
      </c>
      <c r="AH138">
        <v>2</v>
      </c>
      <c r="AI138" t="s">
        <v>253</v>
      </c>
      <c r="AJ138" t="s">
        <v>254</v>
      </c>
      <c r="AK138" t="s">
        <v>581</v>
      </c>
      <c r="AL138" t="s">
        <v>159</v>
      </c>
      <c r="AM138" t="s">
        <v>601</v>
      </c>
      <c r="AN138"/>
      <c r="AO138" s="17">
        <v>46220</v>
      </c>
      <c r="AP138" s="37">
        <v>0.35208333333333336</v>
      </c>
      <c r="AQ138" s="17">
        <v>46227</v>
      </c>
      <c r="AR138" s="37">
        <v>0.70277777777777772</v>
      </c>
      <c r="AS138" t="s">
        <v>204</v>
      </c>
      <c r="AT138" t="s">
        <v>631</v>
      </c>
      <c r="AU138" t="s">
        <v>628</v>
      </c>
      <c r="AV138" t="s">
        <v>641</v>
      </c>
      <c r="AX138">
        <v>1</v>
      </c>
      <c r="AY138" t="s">
        <v>126</v>
      </c>
      <c r="AZ138" t="s">
        <v>127</v>
      </c>
      <c r="BA138" t="s">
        <v>236</v>
      </c>
      <c r="BB138" t="s">
        <v>667</v>
      </c>
      <c r="BE138">
        <v>2.5</v>
      </c>
      <c r="BJ138"/>
      <c r="BK138"/>
    </row>
    <row r="139" spans="1:63" x14ac:dyDescent="0.3">
      <c r="A139" s="17">
        <v>46230</v>
      </c>
      <c r="B139" t="s">
        <v>144</v>
      </c>
      <c r="C139" t="s">
        <v>352</v>
      </c>
      <c r="D139" t="s">
        <v>57</v>
      </c>
      <c r="E139" t="s">
        <v>117</v>
      </c>
      <c r="F139" t="s">
        <v>314</v>
      </c>
      <c r="G139" t="s">
        <v>483</v>
      </c>
      <c r="H139" t="s">
        <v>473</v>
      </c>
      <c r="I139" t="s">
        <v>474</v>
      </c>
      <c r="J139">
        <v>4</v>
      </c>
      <c r="K139">
        <v>4</v>
      </c>
      <c r="L139" t="s">
        <v>1211</v>
      </c>
      <c r="M139" s="15">
        <v>46217.60359953704</v>
      </c>
      <c r="N139" s="15">
        <v>46224.603472222225</v>
      </c>
      <c r="O139" s="15">
        <v>46220.352083333331</v>
      </c>
      <c r="P139" s="15">
        <v>46227.702777777777</v>
      </c>
      <c r="Q139" s="15"/>
      <c r="S139" t="s">
        <v>367</v>
      </c>
      <c r="U139" t="s">
        <v>1671</v>
      </c>
      <c r="V139" t="s">
        <v>367</v>
      </c>
      <c r="W139">
        <v>101</v>
      </c>
      <c r="X139" t="s">
        <v>382</v>
      </c>
      <c r="Y139" t="s">
        <v>242</v>
      </c>
      <c r="Z139" t="s">
        <v>523</v>
      </c>
      <c r="AB139" t="s">
        <v>355</v>
      </c>
      <c r="AC139" t="s">
        <v>7</v>
      </c>
      <c r="AD139" t="s">
        <v>7</v>
      </c>
      <c r="AE139" t="s">
        <v>7</v>
      </c>
      <c r="AF139" t="s">
        <v>1672</v>
      </c>
      <c r="AG139" t="s">
        <v>253</v>
      </c>
      <c r="AH139">
        <v>2</v>
      </c>
      <c r="AI139" t="s">
        <v>253</v>
      </c>
      <c r="AJ139" t="s">
        <v>254</v>
      </c>
      <c r="AK139" t="s">
        <v>581</v>
      </c>
      <c r="AL139" t="s">
        <v>159</v>
      </c>
      <c r="AM139" t="s">
        <v>601</v>
      </c>
      <c r="AN139"/>
      <c r="AO139" s="17">
        <v>46220</v>
      </c>
      <c r="AP139" s="37">
        <v>0.35208333333333336</v>
      </c>
      <c r="AQ139" s="17">
        <v>46227</v>
      </c>
      <c r="AR139" s="37">
        <v>0.70277777777777772</v>
      </c>
      <c r="AS139" t="s">
        <v>627</v>
      </c>
      <c r="AU139" t="s">
        <v>628</v>
      </c>
      <c r="AV139" t="s">
        <v>641</v>
      </c>
      <c r="AX139">
        <v>1</v>
      </c>
      <c r="AY139" t="s">
        <v>126</v>
      </c>
      <c r="AZ139" t="s">
        <v>127</v>
      </c>
      <c r="BA139" t="s">
        <v>236</v>
      </c>
      <c r="BB139" t="s">
        <v>667</v>
      </c>
      <c r="BJ139"/>
      <c r="BK139"/>
    </row>
    <row r="140" spans="1:63" x14ac:dyDescent="0.3">
      <c r="A140" s="17">
        <v>46230</v>
      </c>
      <c r="B140" t="s">
        <v>144</v>
      </c>
      <c r="C140" t="s">
        <v>352</v>
      </c>
      <c r="D140" t="s">
        <v>57</v>
      </c>
      <c r="E140" t="s">
        <v>117</v>
      </c>
      <c r="F140" t="s">
        <v>314</v>
      </c>
      <c r="G140" t="s">
        <v>483</v>
      </c>
      <c r="H140" t="s">
        <v>473</v>
      </c>
      <c r="I140" t="s">
        <v>474</v>
      </c>
      <c r="J140">
        <v>1</v>
      </c>
      <c r="K140">
        <v>1</v>
      </c>
      <c r="L140" t="s">
        <v>1211</v>
      </c>
      <c r="M140" s="15">
        <v>46217.60359953704</v>
      </c>
      <c r="N140" s="15">
        <v>46224.603472222225</v>
      </c>
      <c r="O140" s="15">
        <v>46220.352083333331</v>
      </c>
      <c r="P140" s="15">
        <v>46227.702777777777</v>
      </c>
      <c r="Q140" s="15"/>
      <c r="S140" t="s">
        <v>367</v>
      </c>
      <c r="U140" t="s">
        <v>1699</v>
      </c>
      <c r="V140" t="s">
        <v>367</v>
      </c>
      <c r="W140">
        <v>101</v>
      </c>
      <c r="X140" t="s">
        <v>382</v>
      </c>
      <c r="Y140" t="s">
        <v>242</v>
      </c>
      <c r="Z140" t="s">
        <v>523</v>
      </c>
      <c r="AB140" t="s">
        <v>355</v>
      </c>
      <c r="AC140" t="s">
        <v>7</v>
      </c>
      <c r="AD140" t="s">
        <v>7</v>
      </c>
      <c r="AE140" t="s">
        <v>7</v>
      </c>
      <c r="AF140" t="s">
        <v>1672</v>
      </c>
      <c r="AG140" t="s">
        <v>253</v>
      </c>
      <c r="AH140">
        <v>2</v>
      </c>
      <c r="AI140" t="s">
        <v>253</v>
      </c>
      <c r="AJ140" t="s">
        <v>254</v>
      </c>
      <c r="AK140" t="s">
        <v>581</v>
      </c>
      <c r="AL140" t="s">
        <v>159</v>
      </c>
      <c r="AM140" t="s">
        <v>601</v>
      </c>
      <c r="AN140"/>
      <c r="AO140" s="17">
        <v>46220</v>
      </c>
      <c r="AP140" s="37">
        <v>0.35208333333333336</v>
      </c>
      <c r="AQ140" s="17">
        <v>46227</v>
      </c>
      <c r="AR140" s="37">
        <v>0.70277777777777772</v>
      </c>
      <c r="AS140" t="s">
        <v>627</v>
      </c>
      <c r="AU140" t="s">
        <v>628</v>
      </c>
      <c r="AV140" t="s">
        <v>641</v>
      </c>
      <c r="AX140">
        <v>1</v>
      </c>
      <c r="AY140" t="s">
        <v>126</v>
      </c>
      <c r="AZ140" t="s">
        <v>127</v>
      </c>
      <c r="BA140" t="s">
        <v>236</v>
      </c>
      <c r="BB140" t="s">
        <v>667</v>
      </c>
      <c r="BJ140"/>
      <c r="BK140"/>
    </row>
    <row r="141" spans="1:63" x14ac:dyDescent="0.3">
      <c r="A141" s="17">
        <v>46230</v>
      </c>
      <c r="B141" t="s">
        <v>144</v>
      </c>
      <c r="C141" t="s">
        <v>352</v>
      </c>
      <c r="D141" t="s">
        <v>282</v>
      </c>
      <c r="E141" t="s">
        <v>195</v>
      </c>
      <c r="F141" t="s">
        <v>314</v>
      </c>
      <c r="G141" t="s">
        <v>998</v>
      </c>
      <c r="H141" t="s">
        <v>431</v>
      </c>
      <c r="I141" t="s">
        <v>432</v>
      </c>
      <c r="J141">
        <v>1562</v>
      </c>
      <c r="K141">
        <v>1562</v>
      </c>
      <c r="L141" t="s">
        <v>999</v>
      </c>
      <c r="M141" s="15">
        <v>46244.43917824074</v>
      </c>
      <c r="N141" s="15">
        <v>46251.438888888886</v>
      </c>
      <c r="O141" s="15">
        <v>46245.671527777777</v>
      </c>
      <c r="P141" s="15">
        <v>46251.602083333331</v>
      </c>
      <c r="Q141" s="15"/>
      <c r="S141" t="s">
        <v>364</v>
      </c>
      <c r="U141" t="s">
        <v>1379</v>
      </c>
      <c r="V141" t="s">
        <v>364</v>
      </c>
      <c r="W141">
        <v>50</v>
      </c>
      <c r="X141" t="s">
        <v>382</v>
      </c>
      <c r="Y141" t="s">
        <v>242</v>
      </c>
      <c r="Z141" t="s">
        <v>523</v>
      </c>
      <c r="AB141" t="s">
        <v>355</v>
      </c>
      <c r="AC141" t="s">
        <v>7</v>
      </c>
      <c r="AD141" t="s">
        <v>7</v>
      </c>
      <c r="AE141" t="s">
        <v>7</v>
      </c>
      <c r="AF141" t="s">
        <v>1376</v>
      </c>
      <c r="AG141" t="s">
        <v>253</v>
      </c>
      <c r="AH141">
        <v>2</v>
      </c>
      <c r="AI141" t="s">
        <v>253</v>
      </c>
      <c r="AJ141" t="s">
        <v>251</v>
      </c>
      <c r="AK141" t="s">
        <v>581</v>
      </c>
      <c r="AL141" t="s">
        <v>159</v>
      </c>
      <c r="AM141" t="s">
        <v>600</v>
      </c>
      <c r="AN141">
        <v>3</v>
      </c>
      <c r="AO141" s="17">
        <v>46245</v>
      </c>
      <c r="AP141" s="37">
        <v>0.67152777777777772</v>
      </c>
      <c r="AQ141" s="17">
        <v>46251</v>
      </c>
      <c r="AR141" s="37">
        <v>0.6020833333333333</v>
      </c>
      <c r="AS141" t="s">
        <v>627</v>
      </c>
      <c r="AU141" t="s">
        <v>628</v>
      </c>
      <c r="AV141" t="s">
        <v>638</v>
      </c>
      <c r="AW141">
        <v>1</v>
      </c>
      <c r="AX141">
        <v>1562</v>
      </c>
      <c r="AY141" t="s">
        <v>125</v>
      </c>
      <c r="AZ141" t="s">
        <v>122</v>
      </c>
      <c r="BA141" t="s">
        <v>235</v>
      </c>
      <c r="BB141" t="s">
        <v>669</v>
      </c>
      <c r="BJ141"/>
      <c r="BK141"/>
    </row>
    <row r="142" spans="1:63" x14ac:dyDescent="0.3">
      <c r="A142" s="17">
        <v>46230</v>
      </c>
      <c r="B142" t="s">
        <v>144</v>
      </c>
      <c r="C142" t="s">
        <v>352</v>
      </c>
      <c r="D142" t="s">
        <v>282</v>
      </c>
      <c r="E142" t="s">
        <v>195</v>
      </c>
      <c r="F142" t="s">
        <v>314</v>
      </c>
      <c r="G142" t="s">
        <v>998</v>
      </c>
      <c r="H142" t="s">
        <v>431</v>
      </c>
      <c r="I142" t="s">
        <v>432</v>
      </c>
      <c r="J142">
        <v>1816</v>
      </c>
      <c r="K142">
        <v>1816</v>
      </c>
      <c r="L142" t="s">
        <v>999</v>
      </c>
      <c r="M142" s="15">
        <v>46244.43917824074</v>
      </c>
      <c r="N142" s="15">
        <v>46251.438888888886</v>
      </c>
      <c r="O142" s="15">
        <v>46245.671527777777</v>
      </c>
      <c r="P142" s="15">
        <v>46251.602083333331</v>
      </c>
      <c r="Q142" s="15"/>
      <c r="S142" t="s">
        <v>364</v>
      </c>
      <c r="U142" t="s">
        <v>1380</v>
      </c>
      <c r="V142" t="s">
        <v>364</v>
      </c>
      <c r="W142">
        <v>50</v>
      </c>
      <c r="X142" t="s">
        <v>382</v>
      </c>
      <c r="Y142" t="s">
        <v>242</v>
      </c>
      <c r="Z142" t="s">
        <v>523</v>
      </c>
      <c r="AB142" t="s">
        <v>355</v>
      </c>
      <c r="AC142" t="s">
        <v>7</v>
      </c>
      <c r="AD142" t="s">
        <v>7</v>
      </c>
      <c r="AE142" t="s">
        <v>7</v>
      </c>
      <c r="AF142" t="s">
        <v>1376</v>
      </c>
      <c r="AG142" t="s">
        <v>253</v>
      </c>
      <c r="AH142">
        <v>2</v>
      </c>
      <c r="AI142" t="s">
        <v>253</v>
      </c>
      <c r="AJ142" t="s">
        <v>251</v>
      </c>
      <c r="AK142" t="s">
        <v>581</v>
      </c>
      <c r="AL142" t="s">
        <v>159</v>
      </c>
      <c r="AM142" t="s">
        <v>600</v>
      </c>
      <c r="AN142">
        <v>3</v>
      </c>
      <c r="AO142" s="17">
        <v>46245</v>
      </c>
      <c r="AP142" s="37">
        <v>0.67152777777777772</v>
      </c>
      <c r="AQ142" s="17">
        <v>46251</v>
      </c>
      <c r="AR142" s="37">
        <v>0.6020833333333333</v>
      </c>
      <c r="AS142" t="s">
        <v>627</v>
      </c>
      <c r="AU142" t="s">
        <v>628</v>
      </c>
      <c r="AV142" t="s">
        <v>638</v>
      </c>
      <c r="AW142">
        <v>1</v>
      </c>
      <c r="AX142">
        <v>1816</v>
      </c>
      <c r="AY142" t="s">
        <v>125</v>
      </c>
      <c r="AZ142" t="s">
        <v>122</v>
      </c>
      <c r="BA142" t="s">
        <v>235</v>
      </c>
      <c r="BB142" t="s">
        <v>669</v>
      </c>
      <c r="BJ142"/>
      <c r="BK142"/>
    </row>
    <row r="143" spans="1:63" x14ac:dyDescent="0.3">
      <c r="A143" s="17">
        <v>46230</v>
      </c>
      <c r="B143" t="s">
        <v>144</v>
      </c>
      <c r="C143" t="s">
        <v>352</v>
      </c>
      <c r="D143" t="s">
        <v>282</v>
      </c>
      <c r="E143" t="s">
        <v>195</v>
      </c>
      <c r="F143" t="s">
        <v>314</v>
      </c>
      <c r="G143" t="s">
        <v>998</v>
      </c>
      <c r="H143" t="s">
        <v>431</v>
      </c>
      <c r="I143" t="s">
        <v>432</v>
      </c>
      <c r="J143">
        <v>1842</v>
      </c>
      <c r="K143">
        <v>1842</v>
      </c>
      <c r="L143" t="s">
        <v>999</v>
      </c>
      <c r="M143" s="15">
        <v>46244.43917824074</v>
      </c>
      <c r="N143" s="15">
        <v>46251.438888888886</v>
      </c>
      <c r="O143" s="15">
        <v>46245.671527777777</v>
      </c>
      <c r="P143" s="15">
        <v>46251.602083333331</v>
      </c>
      <c r="Q143" s="15"/>
      <c r="S143" t="s">
        <v>364</v>
      </c>
      <c r="U143" t="s">
        <v>1381</v>
      </c>
      <c r="V143" t="s">
        <v>364</v>
      </c>
      <c r="W143">
        <v>50</v>
      </c>
      <c r="X143" t="s">
        <v>382</v>
      </c>
      <c r="Y143" t="s">
        <v>242</v>
      </c>
      <c r="Z143" t="s">
        <v>523</v>
      </c>
      <c r="AB143" t="s">
        <v>355</v>
      </c>
      <c r="AC143" t="s">
        <v>7</v>
      </c>
      <c r="AD143" t="s">
        <v>7</v>
      </c>
      <c r="AE143" t="s">
        <v>7</v>
      </c>
      <c r="AF143" t="s">
        <v>1376</v>
      </c>
      <c r="AG143" t="s">
        <v>253</v>
      </c>
      <c r="AH143">
        <v>2</v>
      </c>
      <c r="AI143" t="s">
        <v>253</v>
      </c>
      <c r="AJ143" t="s">
        <v>251</v>
      </c>
      <c r="AK143" t="s">
        <v>581</v>
      </c>
      <c r="AL143" t="s">
        <v>159</v>
      </c>
      <c r="AM143" t="s">
        <v>600</v>
      </c>
      <c r="AN143">
        <v>3</v>
      </c>
      <c r="AO143" s="17">
        <v>46245</v>
      </c>
      <c r="AP143" s="37">
        <v>0.67152777777777772</v>
      </c>
      <c r="AQ143" s="17">
        <v>46251</v>
      </c>
      <c r="AR143" s="37">
        <v>0.6020833333333333</v>
      </c>
      <c r="AS143" t="s">
        <v>627</v>
      </c>
      <c r="AU143" t="s">
        <v>628</v>
      </c>
      <c r="AV143" t="s">
        <v>638</v>
      </c>
      <c r="AW143">
        <v>1</v>
      </c>
      <c r="AX143">
        <v>1842</v>
      </c>
      <c r="AY143" t="s">
        <v>125</v>
      </c>
      <c r="AZ143" t="s">
        <v>122</v>
      </c>
      <c r="BA143" t="s">
        <v>235</v>
      </c>
      <c r="BB143" t="s">
        <v>669</v>
      </c>
      <c r="BJ143"/>
      <c r="BK143"/>
    </row>
    <row r="144" spans="1:63" x14ac:dyDescent="0.3">
      <c r="A144" s="17">
        <v>46230</v>
      </c>
      <c r="B144" t="s">
        <v>144</v>
      </c>
      <c r="C144" t="s">
        <v>352</v>
      </c>
      <c r="D144" t="s">
        <v>282</v>
      </c>
      <c r="E144" t="s">
        <v>195</v>
      </c>
      <c r="F144" t="s">
        <v>314</v>
      </c>
      <c r="G144" t="s">
        <v>998</v>
      </c>
      <c r="H144" t="s">
        <v>431</v>
      </c>
      <c r="I144" t="s">
        <v>432</v>
      </c>
      <c r="J144">
        <v>2221</v>
      </c>
      <c r="K144">
        <v>2221</v>
      </c>
      <c r="L144" t="s">
        <v>999</v>
      </c>
      <c r="M144" s="15">
        <v>46244.43917824074</v>
      </c>
      <c r="N144" s="15">
        <v>46251.438888888886</v>
      </c>
      <c r="O144" s="15">
        <v>46245.671527777777</v>
      </c>
      <c r="P144" s="15">
        <v>46251.602083333331</v>
      </c>
      <c r="Q144" s="15"/>
      <c r="S144" t="s">
        <v>364</v>
      </c>
      <c r="U144" t="s">
        <v>1382</v>
      </c>
      <c r="V144" t="s">
        <v>364</v>
      </c>
      <c r="W144">
        <v>50</v>
      </c>
      <c r="X144" t="s">
        <v>382</v>
      </c>
      <c r="Y144" t="s">
        <v>242</v>
      </c>
      <c r="Z144" t="s">
        <v>523</v>
      </c>
      <c r="AB144" t="s">
        <v>355</v>
      </c>
      <c r="AC144" t="s">
        <v>7</v>
      </c>
      <c r="AD144" t="s">
        <v>7</v>
      </c>
      <c r="AE144" t="s">
        <v>7</v>
      </c>
      <c r="AF144" t="s">
        <v>1376</v>
      </c>
      <c r="AG144" t="s">
        <v>253</v>
      </c>
      <c r="AH144">
        <v>2</v>
      </c>
      <c r="AI144" t="s">
        <v>253</v>
      </c>
      <c r="AJ144" t="s">
        <v>251</v>
      </c>
      <c r="AK144" t="s">
        <v>581</v>
      </c>
      <c r="AL144" t="s">
        <v>159</v>
      </c>
      <c r="AM144" t="s">
        <v>600</v>
      </c>
      <c r="AN144">
        <v>3</v>
      </c>
      <c r="AO144" s="17">
        <v>46245</v>
      </c>
      <c r="AP144" s="37">
        <v>0.67152777777777772</v>
      </c>
      <c r="AQ144" s="17">
        <v>46251</v>
      </c>
      <c r="AR144" s="37">
        <v>0.6020833333333333</v>
      </c>
      <c r="AS144" t="s">
        <v>627</v>
      </c>
      <c r="AU144" t="s">
        <v>628</v>
      </c>
      <c r="AV144" t="s">
        <v>638</v>
      </c>
      <c r="AW144">
        <v>1</v>
      </c>
      <c r="AX144">
        <v>2221</v>
      </c>
      <c r="AY144" t="s">
        <v>125</v>
      </c>
      <c r="AZ144" t="s">
        <v>122</v>
      </c>
      <c r="BA144" t="s">
        <v>235</v>
      </c>
      <c r="BB144" t="s">
        <v>669</v>
      </c>
      <c r="BJ144"/>
      <c r="BK144"/>
    </row>
    <row r="145" spans="1:63" x14ac:dyDescent="0.3">
      <c r="A145" s="17">
        <v>46230</v>
      </c>
      <c r="B145" t="s">
        <v>144</v>
      </c>
      <c r="C145" t="s">
        <v>352</v>
      </c>
      <c r="D145" t="s">
        <v>282</v>
      </c>
      <c r="E145" t="s">
        <v>195</v>
      </c>
      <c r="F145" t="s">
        <v>314</v>
      </c>
      <c r="G145" t="s">
        <v>998</v>
      </c>
      <c r="H145" t="s">
        <v>431</v>
      </c>
      <c r="I145" t="s">
        <v>432</v>
      </c>
      <c r="J145">
        <v>1702</v>
      </c>
      <c r="K145">
        <v>1702</v>
      </c>
      <c r="L145" t="s">
        <v>999</v>
      </c>
      <c r="M145" s="15">
        <v>46244.43917824074</v>
      </c>
      <c r="N145" s="15">
        <v>46251.438888888886</v>
      </c>
      <c r="O145" s="15">
        <v>46245.671527777777</v>
      </c>
      <c r="P145" s="15">
        <v>46251.602083333331</v>
      </c>
      <c r="Q145" s="15"/>
      <c r="S145" t="s">
        <v>364</v>
      </c>
      <c r="U145" t="s">
        <v>1383</v>
      </c>
      <c r="V145" t="s">
        <v>364</v>
      </c>
      <c r="W145">
        <v>50</v>
      </c>
      <c r="X145" t="s">
        <v>382</v>
      </c>
      <c r="Y145" t="s">
        <v>242</v>
      </c>
      <c r="Z145" t="s">
        <v>523</v>
      </c>
      <c r="AB145" t="s">
        <v>355</v>
      </c>
      <c r="AC145" t="s">
        <v>7</v>
      </c>
      <c r="AD145" t="s">
        <v>7</v>
      </c>
      <c r="AE145" t="s">
        <v>7</v>
      </c>
      <c r="AF145" t="s">
        <v>1376</v>
      </c>
      <c r="AG145" t="s">
        <v>253</v>
      </c>
      <c r="AH145">
        <v>2</v>
      </c>
      <c r="AI145" t="s">
        <v>253</v>
      </c>
      <c r="AJ145" t="s">
        <v>251</v>
      </c>
      <c r="AK145" t="s">
        <v>581</v>
      </c>
      <c r="AL145" t="s">
        <v>159</v>
      </c>
      <c r="AM145" t="s">
        <v>600</v>
      </c>
      <c r="AN145">
        <v>3</v>
      </c>
      <c r="AO145" s="17">
        <v>46245</v>
      </c>
      <c r="AP145" s="37">
        <v>0.67152777777777772</v>
      </c>
      <c r="AQ145" s="17">
        <v>46251</v>
      </c>
      <c r="AR145" s="37">
        <v>0.6020833333333333</v>
      </c>
      <c r="AS145" t="s">
        <v>627</v>
      </c>
      <c r="AU145" t="s">
        <v>628</v>
      </c>
      <c r="AV145" t="s">
        <v>638</v>
      </c>
      <c r="AW145">
        <v>1</v>
      </c>
      <c r="AX145">
        <v>1702</v>
      </c>
      <c r="AY145" t="s">
        <v>125</v>
      </c>
      <c r="AZ145" t="s">
        <v>122</v>
      </c>
      <c r="BA145" t="s">
        <v>235</v>
      </c>
      <c r="BB145" t="s">
        <v>669</v>
      </c>
      <c r="BJ145"/>
      <c r="BK145"/>
    </row>
    <row r="146" spans="1:63" x14ac:dyDescent="0.3">
      <c r="A146" s="17">
        <v>46230</v>
      </c>
      <c r="B146" t="s">
        <v>144</v>
      </c>
      <c r="C146" t="s">
        <v>352</v>
      </c>
      <c r="D146" t="s">
        <v>282</v>
      </c>
      <c r="E146" t="s">
        <v>195</v>
      </c>
      <c r="F146" t="s">
        <v>314</v>
      </c>
      <c r="G146" t="s">
        <v>998</v>
      </c>
      <c r="H146" t="s">
        <v>431</v>
      </c>
      <c r="I146" t="s">
        <v>432</v>
      </c>
      <c r="J146">
        <v>1957</v>
      </c>
      <c r="K146">
        <v>1957</v>
      </c>
      <c r="L146" t="s">
        <v>999</v>
      </c>
      <c r="M146" s="15">
        <v>46244.43917824074</v>
      </c>
      <c r="N146" s="15">
        <v>46251.438888888886</v>
      </c>
      <c r="O146" s="15">
        <v>46245.671527777777</v>
      </c>
      <c r="P146" s="15">
        <v>46251.602083333331</v>
      </c>
      <c r="Q146" s="15"/>
      <c r="S146" t="s">
        <v>364</v>
      </c>
      <c r="U146" t="s">
        <v>1384</v>
      </c>
      <c r="V146" t="s">
        <v>364</v>
      </c>
      <c r="W146">
        <v>50</v>
      </c>
      <c r="X146" t="s">
        <v>382</v>
      </c>
      <c r="Y146" t="s">
        <v>242</v>
      </c>
      <c r="Z146" t="s">
        <v>523</v>
      </c>
      <c r="AB146" t="s">
        <v>355</v>
      </c>
      <c r="AC146" t="s">
        <v>7</v>
      </c>
      <c r="AD146" t="s">
        <v>7</v>
      </c>
      <c r="AE146" t="s">
        <v>7</v>
      </c>
      <c r="AF146" t="s">
        <v>1376</v>
      </c>
      <c r="AG146" t="s">
        <v>253</v>
      </c>
      <c r="AH146">
        <v>2</v>
      </c>
      <c r="AI146" t="s">
        <v>253</v>
      </c>
      <c r="AJ146" t="s">
        <v>251</v>
      </c>
      <c r="AK146" t="s">
        <v>581</v>
      </c>
      <c r="AL146" t="s">
        <v>159</v>
      </c>
      <c r="AM146" t="s">
        <v>600</v>
      </c>
      <c r="AN146">
        <v>3</v>
      </c>
      <c r="AO146" s="17">
        <v>46245</v>
      </c>
      <c r="AP146" s="37">
        <v>0.67152777777777772</v>
      </c>
      <c r="AQ146" s="17">
        <v>46251</v>
      </c>
      <c r="AR146" s="37">
        <v>0.6020833333333333</v>
      </c>
      <c r="AS146" t="s">
        <v>627</v>
      </c>
      <c r="AU146" t="s">
        <v>628</v>
      </c>
      <c r="AV146" t="s">
        <v>638</v>
      </c>
      <c r="AW146">
        <v>1</v>
      </c>
      <c r="AX146">
        <v>1957</v>
      </c>
      <c r="AY146" t="s">
        <v>125</v>
      </c>
      <c r="AZ146" t="s">
        <v>122</v>
      </c>
      <c r="BA146" t="s">
        <v>235</v>
      </c>
      <c r="BB146" t="s">
        <v>669</v>
      </c>
      <c r="BJ146"/>
      <c r="BK146"/>
    </row>
    <row r="147" spans="1:63" x14ac:dyDescent="0.3">
      <c r="A147" s="17">
        <v>46230</v>
      </c>
      <c r="B147" t="s">
        <v>144</v>
      </c>
      <c r="C147" t="s">
        <v>352</v>
      </c>
      <c r="D147" t="s">
        <v>282</v>
      </c>
      <c r="E147" t="s">
        <v>195</v>
      </c>
      <c r="F147" t="s">
        <v>314</v>
      </c>
      <c r="G147" t="s">
        <v>1000</v>
      </c>
      <c r="H147" t="s">
        <v>414</v>
      </c>
      <c r="I147" t="s">
        <v>415</v>
      </c>
      <c r="J147">
        <v>580</v>
      </c>
      <c r="K147">
        <v>580</v>
      </c>
      <c r="L147" t="s">
        <v>1001</v>
      </c>
      <c r="M147" s="15">
        <v>46244.468541666669</v>
      </c>
      <c r="N147" s="15">
        <v>46251.468055555553</v>
      </c>
      <c r="O147" s="15">
        <v>46244.694444444445</v>
      </c>
      <c r="P147" s="15">
        <v>46248.702777777777</v>
      </c>
      <c r="Q147" s="15"/>
      <c r="S147" t="s">
        <v>364</v>
      </c>
      <c r="U147" t="s">
        <v>1385</v>
      </c>
      <c r="V147" t="s">
        <v>364</v>
      </c>
      <c r="W147">
        <v>50</v>
      </c>
      <c r="X147" t="s">
        <v>382</v>
      </c>
      <c r="Y147" t="s">
        <v>242</v>
      </c>
      <c r="Z147" t="s">
        <v>523</v>
      </c>
      <c r="AB147" t="s">
        <v>355</v>
      </c>
      <c r="AC147" t="s">
        <v>7</v>
      </c>
      <c r="AD147" t="s">
        <v>7</v>
      </c>
      <c r="AE147" t="s">
        <v>7</v>
      </c>
      <c r="AF147" t="s">
        <v>1386</v>
      </c>
      <c r="AG147" t="s">
        <v>252</v>
      </c>
      <c r="AH147">
        <v>2</v>
      </c>
      <c r="AI147" t="s">
        <v>253</v>
      </c>
      <c r="AJ147" t="s">
        <v>251</v>
      </c>
      <c r="AK147" t="s">
        <v>581</v>
      </c>
      <c r="AL147" t="s">
        <v>159</v>
      </c>
      <c r="AM147" t="s">
        <v>600</v>
      </c>
      <c r="AN147">
        <v>3</v>
      </c>
      <c r="AO147" s="17">
        <v>46244</v>
      </c>
      <c r="AP147" s="37">
        <v>0.69444444444444442</v>
      </c>
      <c r="AQ147" s="17">
        <v>46248</v>
      </c>
      <c r="AR147" s="37">
        <v>0.70277777777777772</v>
      </c>
      <c r="AS147" t="s">
        <v>204</v>
      </c>
      <c r="AT147" t="s">
        <v>630</v>
      </c>
      <c r="AU147" t="s">
        <v>628</v>
      </c>
      <c r="AV147" t="s">
        <v>638</v>
      </c>
      <c r="AW147">
        <v>1</v>
      </c>
      <c r="AX147">
        <v>580</v>
      </c>
      <c r="AY147" t="s">
        <v>125</v>
      </c>
      <c r="AZ147" t="s">
        <v>122</v>
      </c>
      <c r="BA147" t="s">
        <v>235</v>
      </c>
      <c r="BB147" t="s">
        <v>669</v>
      </c>
      <c r="BJ147"/>
      <c r="BK147"/>
    </row>
    <row r="148" spans="1:63" x14ac:dyDescent="0.3">
      <c r="A148" s="17">
        <v>46237</v>
      </c>
      <c r="B148" t="s">
        <v>144</v>
      </c>
      <c r="C148" t="s">
        <v>352</v>
      </c>
      <c r="D148" t="s">
        <v>282</v>
      </c>
      <c r="E148" t="s">
        <v>195</v>
      </c>
      <c r="F148" t="s">
        <v>314</v>
      </c>
      <c r="G148" t="s">
        <v>1002</v>
      </c>
      <c r="H148" t="s">
        <v>414</v>
      </c>
      <c r="I148" t="s">
        <v>415</v>
      </c>
      <c r="J148">
        <v>156</v>
      </c>
      <c r="K148">
        <v>156</v>
      </c>
      <c r="L148" t="s">
        <v>1003</v>
      </c>
      <c r="M148" s="15">
        <v>46244.466851851852</v>
      </c>
      <c r="N148" s="15">
        <v>46251.466666666667</v>
      </c>
      <c r="O148" s="15">
        <v>46247.593055555553</v>
      </c>
      <c r="P148" s="15">
        <v>46252.873611111114</v>
      </c>
      <c r="Q148" s="15"/>
      <c r="S148" t="s">
        <v>364</v>
      </c>
      <c r="V148" t="s">
        <v>364</v>
      </c>
      <c r="W148">
        <v>50</v>
      </c>
      <c r="X148" t="s">
        <v>382</v>
      </c>
      <c r="Y148" t="s">
        <v>242</v>
      </c>
      <c r="Z148" t="s">
        <v>523</v>
      </c>
      <c r="AB148" t="s">
        <v>355</v>
      </c>
      <c r="AC148" t="s">
        <v>7</v>
      </c>
      <c r="AD148" t="s">
        <v>7</v>
      </c>
      <c r="AE148" t="s">
        <v>7</v>
      </c>
      <c r="AF148" t="s">
        <v>1387</v>
      </c>
      <c r="AG148" t="s">
        <v>252</v>
      </c>
      <c r="AH148">
        <v>2</v>
      </c>
      <c r="AI148" t="s">
        <v>253</v>
      </c>
      <c r="AJ148" t="s">
        <v>251</v>
      </c>
      <c r="AK148" t="s">
        <v>581</v>
      </c>
      <c r="AL148" t="s">
        <v>159</v>
      </c>
      <c r="AM148" t="s">
        <v>600</v>
      </c>
      <c r="AN148">
        <v>3</v>
      </c>
      <c r="AO148" s="17">
        <v>46247</v>
      </c>
      <c r="AP148" s="37">
        <v>0.59305555555555556</v>
      </c>
      <c r="AQ148" s="17">
        <v>46252</v>
      </c>
      <c r="AR148" s="37">
        <v>0.87361111111111112</v>
      </c>
      <c r="AS148" t="s">
        <v>204</v>
      </c>
      <c r="AT148" t="s">
        <v>630</v>
      </c>
      <c r="AU148" t="s">
        <v>628</v>
      </c>
      <c r="AV148" t="s">
        <v>638</v>
      </c>
      <c r="AW148">
        <v>1</v>
      </c>
      <c r="AX148">
        <v>156</v>
      </c>
      <c r="AY148" t="s">
        <v>125</v>
      </c>
      <c r="AZ148" t="s">
        <v>122</v>
      </c>
      <c r="BA148" t="s">
        <v>235</v>
      </c>
      <c r="BB148" t="s">
        <v>669</v>
      </c>
      <c r="BJ148"/>
      <c r="BK148"/>
    </row>
    <row r="149" spans="1:63" x14ac:dyDescent="0.3">
      <c r="A149" s="17">
        <v>46237</v>
      </c>
      <c r="B149" t="s">
        <v>144</v>
      </c>
      <c r="C149" t="s">
        <v>352</v>
      </c>
      <c r="D149" t="s">
        <v>282</v>
      </c>
      <c r="E149" t="s">
        <v>195</v>
      </c>
      <c r="F149" t="s">
        <v>314</v>
      </c>
      <c r="G149" t="s">
        <v>1046</v>
      </c>
      <c r="H149" t="s">
        <v>1439</v>
      </c>
      <c r="I149" t="s">
        <v>1047</v>
      </c>
      <c r="J149">
        <v>741</v>
      </c>
      <c r="K149">
        <v>741</v>
      </c>
      <c r="L149" t="s">
        <v>1048</v>
      </c>
      <c r="M149" s="15">
        <v>46241.40283564815</v>
      </c>
      <c r="N149" s="15">
        <v>46248.402777777781</v>
      </c>
      <c r="O149" s="15">
        <v>46241.429861111108</v>
      </c>
      <c r="P149" s="15">
        <v>46246.593055555553</v>
      </c>
      <c r="Q149" s="15"/>
      <c r="S149" t="s">
        <v>366</v>
      </c>
      <c r="V149" t="s">
        <v>366</v>
      </c>
      <c r="W149">
        <v>109</v>
      </c>
      <c r="X149" t="s">
        <v>382</v>
      </c>
      <c r="Y149" t="s">
        <v>242</v>
      </c>
      <c r="Z149" t="s">
        <v>523</v>
      </c>
      <c r="AB149" t="s">
        <v>355</v>
      </c>
      <c r="AC149" t="s">
        <v>7</v>
      </c>
      <c r="AD149" t="s">
        <v>7</v>
      </c>
      <c r="AE149" t="s">
        <v>7</v>
      </c>
      <c r="AF149" t="s">
        <v>1440</v>
      </c>
      <c r="AG149" t="s">
        <v>252</v>
      </c>
      <c r="AH149">
        <v>2</v>
      </c>
      <c r="AI149" t="s">
        <v>253</v>
      </c>
      <c r="AJ149" t="s">
        <v>251</v>
      </c>
      <c r="AK149" t="s">
        <v>581</v>
      </c>
      <c r="AL149" t="s">
        <v>159</v>
      </c>
      <c r="AM149" t="s">
        <v>600</v>
      </c>
      <c r="AN149">
        <v>3</v>
      </c>
      <c r="AO149" s="17">
        <v>46241</v>
      </c>
      <c r="AP149" s="37">
        <v>0.42986111111111114</v>
      </c>
      <c r="AQ149" s="17">
        <v>46246</v>
      </c>
      <c r="AR149" s="37">
        <v>0.59305555555555556</v>
      </c>
      <c r="AS149" t="s">
        <v>204</v>
      </c>
      <c r="AT149" t="s">
        <v>630</v>
      </c>
      <c r="AU149" t="s">
        <v>628</v>
      </c>
      <c r="AV149" t="s">
        <v>638</v>
      </c>
      <c r="AW149">
        <v>1</v>
      </c>
      <c r="AX149">
        <v>741</v>
      </c>
      <c r="AY149" t="s">
        <v>125</v>
      </c>
      <c r="AZ149" t="s">
        <v>122</v>
      </c>
      <c r="BA149" t="s">
        <v>235</v>
      </c>
      <c r="BB149" t="s">
        <v>671</v>
      </c>
      <c r="BJ149"/>
      <c r="BK149"/>
    </row>
    <row r="150" spans="1:63" x14ac:dyDescent="0.3">
      <c r="A150" s="17">
        <v>46235</v>
      </c>
      <c r="B150" t="s">
        <v>144</v>
      </c>
      <c r="C150" t="s">
        <v>352</v>
      </c>
      <c r="D150" t="s">
        <v>282</v>
      </c>
      <c r="E150" t="s">
        <v>195</v>
      </c>
      <c r="F150" t="s">
        <v>314</v>
      </c>
      <c r="G150" t="s">
        <v>471</v>
      </c>
      <c r="H150" t="s">
        <v>469</v>
      </c>
      <c r="I150" t="s">
        <v>470</v>
      </c>
      <c r="J150">
        <v>641</v>
      </c>
      <c r="K150">
        <v>641</v>
      </c>
      <c r="L150" t="s">
        <v>1183</v>
      </c>
      <c r="M150" s="15">
        <v>46202.512337962966</v>
      </c>
      <c r="N150" s="15">
        <v>46209.5</v>
      </c>
      <c r="O150" s="15">
        <v>46241.424259259256</v>
      </c>
      <c r="P150" s="15">
        <v>46248.483460648145</v>
      </c>
      <c r="Q150" s="15"/>
      <c r="S150" t="s">
        <v>366</v>
      </c>
      <c r="T150" t="s">
        <v>1441</v>
      </c>
      <c r="U150" t="s">
        <v>1442</v>
      </c>
      <c r="V150" t="s">
        <v>366</v>
      </c>
      <c r="W150">
        <v>109</v>
      </c>
      <c r="X150" t="s">
        <v>382</v>
      </c>
      <c r="Y150" t="s">
        <v>242</v>
      </c>
      <c r="Z150" t="s">
        <v>523</v>
      </c>
      <c r="AB150" t="s">
        <v>355</v>
      </c>
      <c r="AC150" t="s">
        <v>7</v>
      </c>
      <c r="AD150" t="s">
        <v>7</v>
      </c>
      <c r="AE150" t="s">
        <v>7</v>
      </c>
      <c r="AF150" t="s">
        <v>1443</v>
      </c>
      <c r="AG150" t="s">
        <v>252</v>
      </c>
      <c r="AH150">
        <v>2</v>
      </c>
      <c r="AI150" t="s">
        <v>253</v>
      </c>
      <c r="AJ150" t="s">
        <v>251</v>
      </c>
      <c r="AK150" t="s">
        <v>581</v>
      </c>
      <c r="AL150" t="s">
        <v>159</v>
      </c>
      <c r="AM150" t="s">
        <v>600</v>
      </c>
      <c r="AN150">
        <v>3</v>
      </c>
      <c r="AO150" s="17">
        <v>46241</v>
      </c>
      <c r="AP150" s="37">
        <v>0.42425925925925928</v>
      </c>
      <c r="AQ150" s="17">
        <v>46248</v>
      </c>
      <c r="AR150" s="37">
        <v>0.48346064814814815</v>
      </c>
      <c r="AS150" t="s">
        <v>204</v>
      </c>
      <c r="AT150" t="s">
        <v>630</v>
      </c>
      <c r="AU150" t="s">
        <v>628</v>
      </c>
      <c r="AV150" t="s">
        <v>638</v>
      </c>
      <c r="AW150">
        <v>1</v>
      </c>
      <c r="AX150">
        <v>641</v>
      </c>
      <c r="AY150" t="s">
        <v>125</v>
      </c>
      <c r="AZ150" t="s">
        <v>122</v>
      </c>
      <c r="BA150" t="s">
        <v>235</v>
      </c>
      <c r="BB150" t="s">
        <v>671</v>
      </c>
      <c r="BJ150"/>
      <c r="BK150"/>
    </row>
    <row r="151" spans="1:63" x14ac:dyDescent="0.3">
      <c r="A151" s="17">
        <v>46235</v>
      </c>
      <c r="B151" t="s">
        <v>144</v>
      </c>
      <c r="C151" t="s">
        <v>352</v>
      </c>
      <c r="D151" t="s">
        <v>282</v>
      </c>
      <c r="E151" t="s">
        <v>195</v>
      </c>
      <c r="F151" t="s">
        <v>314</v>
      </c>
      <c r="G151" t="s">
        <v>1049</v>
      </c>
      <c r="H151" t="s">
        <v>439</v>
      </c>
      <c r="I151" t="s">
        <v>440</v>
      </c>
      <c r="J151">
        <v>3027</v>
      </c>
      <c r="K151">
        <v>3027</v>
      </c>
      <c r="L151" t="s">
        <v>1050</v>
      </c>
      <c r="M151" s="15">
        <v>46230.40084490741</v>
      </c>
      <c r="N151" s="15">
        <v>46237.400694444441</v>
      </c>
      <c r="O151" s="15">
        <v>46233.454386574071</v>
      </c>
      <c r="P151" s="15">
        <v>46238.481249999997</v>
      </c>
      <c r="Q151" s="15"/>
      <c r="S151" t="s">
        <v>366</v>
      </c>
      <c r="U151" t="s">
        <v>1444</v>
      </c>
      <c r="V151" t="s">
        <v>366</v>
      </c>
      <c r="W151">
        <v>109</v>
      </c>
      <c r="X151" t="s">
        <v>382</v>
      </c>
      <c r="Y151" t="s">
        <v>242</v>
      </c>
      <c r="Z151" t="s">
        <v>523</v>
      </c>
      <c r="AB151" t="s">
        <v>355</v>
      </c>
      <c r="AC151" t="s">
        <v>7</v>
      </c>
      <c r="AD151" t="s">
        <v>7</v>
      </c>
      <c r="AE151" t="s">
        <v>7</v>
      </c>
      <c r="AF151" t="s">
        <v>1445</v>
      </c>
      <c r="AG151" t="s">
        <v>252</v>
      </c>
      <c r="AH151">
        <v>2</v>
      </c>
      <c r="AI151" t="s">
        <v>253</v>
      </c>
      <c r="AJ151" t="s">
        <v>251</v>
      </c>
      <c r="AK151" t="s">
        <v>581</v>
      </c>
      <c r="AL151" t="s">
        <v>159</v>
      </c>
      <c r="AM151" t="s">
        <v>600</v>
      </c>
      <c r="AN151">
        <v>3</v>
      </c>
      <c r="AO151" s="17">
        <v>46233</v>
      </c>
      <c r="AP151" s="37">
        <v>0.45438657407407407</v>
      </c>
      <c r="AQ151" s="17">
        <v>46238</v>
      </c>
      <c r="AR151" s="37">
        <v>0.48125000000000001</v>
      </c>
      <c r="AS151" t="s">
        <v>204</v>
      </c>
      <c r="AT151" t="s">
        <v>630</v>
      </c>
      <c r="AU151" t="s">
        <v>628</v>
      </c>
      <c r="AV151" t="s">
        <v>638</v>
      </c>
      <c r="AW151">
        <v>1</v>
      </c>
      <c r="AX151">
        <v>3027</v>
      </c>
      <c r="AY151" t="s">
        <v>125</v>
      </c>
      <c r="AZ151" t="s">
        <v>122</v>
      </c>
      <c r="BA151" t="s">
        <v>235</v>
      </c>
      <c r="BB151" t="s">
        <v>671</v>
      </c>
      <c r="BJ151"/>
      <c r="BK151"/>
    </row>
    <row r="152" spans="1:63" x14ac:dyDescent="0.3">
      <c r="A152" s="17">
        <v>46235</v>
      </c>
      <c r="B152" t="s">
        <v>144</v>
      </c>
      <c r="C152" t="s">
        <v>352</v>
      </c>
      <c r="D152" t="s">
        <v>282</v>
      </c>
      <c r="E152" t="s">
        <v>195</v>
      </c>
      <c r="F152" t="s">
        <v>314</v>
      </c>
      <c r="G152" t="s">
        <v>1049</v>
      </c>
      <c r="H152" t="s">
        <v>439</v>
      </c>
      <c r="I152" t="s">
        <v>440</v>
      </c>
      <c r="J152">
        <v>687</v>
      </c>
      <c r="K152">
        <v>687</v>
      </c>
      <c r="L152" t="s">
        <v>1050</v>
      </c>
      <c r="M152" s="15">
        <v>46230.40084490741</v>
      </c>
      <c r="N152" s="15">
        <v>46237.400694444441</v>
      </c>
      <c r="O152" s="15">
        <v>46233.454386574071</v>
      </c>
      <c r="P152" s="15">
        <v>46238.481249999997</v>
      </c>
      <c r="Q152" s="15"/>
      <c r="S152" t="s">
        <v>366</v>
      </c>
      <c r="U152" t="s">
        <v>1446</v>
      </c>
      <c r="V152" t="s">
        <v>366</v>
      </c>
      <c r="W152">
        <v>109</v>
      </c>
      <c r="X152" t="s">
        <v>382</v>
      </c>
      <c r="Y152" t="s">
        <v>242</v>
      </c>
      <c r="Z152" t="s">
        <v>523</v>
      </c>
      <c r="AB152" t="s">
        <v>355</v>
      </c>
      <c r="AC152" t="s">
        <v>7</v>
      </c>
      <c r="AD152" t="s">
        <v>7</v>
      </c>
      <c r="AE152" t="s">
        <v>7</v>
      </c>
      <c r="AF152" t="s">
        <v>1445</v>
      </c>
      <c r="AG152" t="s">
        <v>253</v>
      </c>
      <c r="AH152">
        <v>2</v>
      </c>
      <c r="AI152" t="s">
        <v>253</v>
      </c>
      <c r="AJ152" t="s">
        <v>251</v>
      </c>
      <c r="AK152" t="s">
        <v>581</v>
      </c>
      <c r="AL152" t="s">
        <v>159</v>
      </c>
      <c r="AM152" t="s">
        <v>600</v>
      </c>
      <c r="AN152">
        <v>3</v>
      </c>
      <c r="AO152" s="17">
        <v>46233</v>
      </c>
      <c r="AP152" s="37">
        <v>0.45438657407407407</v>
      </c>
      <c r="AQ152" s="17">
        <v>46238</v>
      </c>
      <c r="AR152" s="37">
        <v>0.48125000000000001</v>
      </c>
      <c r="AS152" t="s">
        <v>627</v>
      </c>
      <c r="AU152" t="s">
        <v>628</v>
      </c>
      <c r="AV152" t="s">
        <v>638</v>
      </c>
      <c r="AW152">
        <v>1</v>
      </c>
      <c r="AX152">
        <v>687</v>
      </c>
      <c r="AY152" t="s">
        <v>125</v>
      </c>
      <c r="AZ152" t="s">
        <v>122</v>
      </c>
      <c r="BA152" t="s">
        <v>235</v>
      </c>
      <c r="BB152" t="s">
        <v>671</v>
      </c>
      <c r="BJ152"/>
      <c r="BK152"/>
    </row>
    <row r="153" spans="1:63" x14ac:dyDescent="0.3">
      <c r="A153" s="17">
        <v>46235</v>
      </c>
      <c r="B153" t="s">
        <v>144</v>
      </c>
      <c r="C153" t="s">
        <v>352</v>
      </c>
      <c r="D153" t="s">
        <v>282</v>
      </c>
      <c r="E153" t="s">
        <v>195</v>
      </c>
      <c r="F153" t="s">
        <v>314</v>
      </c>
      <c r="G153" t="s">
        <v>1049</v>
      </c>
      <c r="H153" t="s">
        <v>439</v>
      </c>
      <c r="I153" t="s">
        <v>440</v>
      </c>
      <c r="J153">
        <v>1378</v>
      </c>
      <c r="K153">
        <v>1378</v>
      </c>
      <c r="L153" t="s">
        <v>1050</v>
      </c>
      <c r="M153" s="15">
        <v>46230.40084490741</v>
      </c>
      <c r="N153" s="15">
        <v>46237.400694444441</v>
      </c>
      <c r="O153" s="15">
        <v>46233.454386574071</v>
      </c>
      <c r="P153" s="15">
        <v>46238.481249999997</v>
      </c>
      <c r="Q153" s="15"/>
      <c r="S153" t="s">
        <v>366</v>
      </c>
      <c r="U153" t="s">
        <v>1447</v>
      </c>
      <c r="V153" t="s">
        <v>366</v>
      </c>
      <c r="W153">
        <v>109</v>
      </c>
      <c r="X153" t="s">
        <v>382</v>
      </c>
      <c r="Y153" t="s">
        <v>242</v>
      </c>
      <c r="Z153" t="s">
        <v>523</v>
      </c>
      <c r="AB153" t="s">
        <v>355</v>
      </c>
      <c r="AC153" t="s">
        <v>7</v>
      </c>
      <c r="AD153" t="s">
        <v>7</v>
      </c>
      <c r="AE153" t="s">
        <v>7</v>
      </c>
      <c r="AF153" t="s">
        <v>1445</v>
      </c>
      <c r="AG153" t="s">
        <v>253</v>
      </c>
      <c r="AH153">
        <v>2</v>
      </c>
      <c r="AI153" t="s">
        <v>253</v>
      </c>
      <c r="AJ153" t="s">
        <v>251</v>
      </c>
      <c r="AK153" t="s">
        <v>581</v>
      </c>
      <c r="AL153" t="s">
        <v>159</v>
      </c>
      <c r="AM153" t="s">
        <v>600</v>
      </c>
      <c r="AN153">
        <v>3</v>
      </c>
      <c r="AO153" s="17">
        <v>46233</v>
      </c>
      <c r="AP153" s="37">
        <v>0.45438657407407407</v>
      </c>
      <c r="AQ153" s="17">
        <v>46238</v>
      </c>
      <c r="AR153" s="37">
        <v>0.48125000000000001</v>
      </c>
      <c r="AS153" t="s">
        <v>627</v>
      </c>
      <c r="AU153" t="s">
        <v>628</v>
      </c>
      <c r="AV153" t="s">
        <v>638</v>
      </c>
      <c r="AW153">
        <v>1</v>
      </c>
      <c r="AX153">
        <v>1378</v>
      </c>
      <c r="AY153" t="s">
        <v>125</v>
      </c>
      <c r="AZ153" t="s">
        <v>122</v>
      </c>
      <c r="BA153" t="s">
        <v>235</v>
      </c>
      <c r="BB153" t="s">
        <v>671</v>
      </c>
      <c r="BJ153"/>
      <c r="BK153"/>
    </row>
    <row r="154" spans="1:63" x14ac:dyDescent="0.3">
      <c r="A154" s="17">
        <v>46235</v>
      </c>
      <c r="B154" t="s">
        <v>144</v>
      </c>
      <c r="C154" t="s">
        <v>352</v>
      </c>
      <c r="D154" t="s">
        <v>282</v>
      </c>
      <c r="E154" t="s">
        <v>195</v>
      </c>
      <c r="F154" t="s">
        <v>314</v>
      </c>
      <c r="G154" t="s">
        <v>1049</v>
      </c>
      <c r="H154" t="s">
        <v>439</v>
      </c>
      <c r="I154" t="s">
        <v>440</v>
      </c>
      <c r="J154">
        <v>1789</v>
      </c>
      <c r="K154">
        <v>1789</v>
      </c>
      <c r="L154" t="s">
        <v>1050</v>
      </c>
      <c r="M154" s="15">
        <v>46230.40084490741</v>
      </c>
      <c r="N154" s="15">
        <v>46237.400694444441</v>
      </c>
      <c r="O154" s="15">
        <v>46233.454386574071</v>
      </c>
      <c r="P154" s="15">
        <v>46238.481249999997</v>
      </c>
      <c r="Q154" s="15"/>
      <c r="S154" t="s">
        <v>366</v>
      </c>
      <c r="U154" t="s">
        <v>1448</v>
      </c>
      <c r="V154" t="s">
        <v>366</v>
      </c>
      <c r="W154">
        <v>109</v>
      </c>
      <c r="X154" t="s">
        <v>382</v>
      </c>
      <c r="Y154" t="s">
        <v>242</v>
      </c>
      <c r="Z154" t="s">
        <v>523</v>
      </c>
      <c r="AB154" t="s">
        <v>355</v>
      </c>
      <c r="AC154" t="s">
        <v>7</v>
      </c>
      <c r="AD154" t="s">
        <v>7</v>
      </c>
      <c r="AE154" t="s">
        <v>7</v>
      </c>
      <c r="AF154" t="s">
        <v>1445</v>
      </c>
      <c r="AG154" t="s">
        <v>253</v>
      </c>
      <c r="AH154">
        <v>2</v>
      </c>
      <c r="AI154" t="s">
        <v>253</v>
      </c>
      <c r="AJ154" t="s">
        <v>251</v>
      </c>
      <c r="AK154" t="s">
        <v>581</v>
      </c>
      <c r="AL154" t="s">
        <v>159</v>
      </c>
      <c r="AM154" t="s">
        <v>600</v>
      </c>
      <c r="AN154">
        <v>3</v>
      </c>
      <c r="AO154" s="17">
        <v>46233</v>
      </c>
      <c r="AP154" s="37">
        <v>0.45438657407407407</v>
      </c>
      <c r="AQ154" s="17">
        <v>46238</v>
      </c>
      <c r="AR154" s="37">
        <v>0.48125000000000001</v>
      </c>
      <c r="AS154" t="s">
        <v>627</v>
      </c>
      <c r="AU154" t="s">
        <v>628</v>
      </c>
      <c r="AV154" t="s">
        <v>638</v>
      </c>
      <c r="AW154">
        <v>1</v>
      </c>
      <c r="AX154">
        <v>1789</v>
      </c>
      <c r="AY154" t="s">
        <v>125</v>
      </c>
      <c r="AZ154" t="s">
        <v>122</v>
      </c>
      <c r="BA154" t="s">
        <v>235</v>
      </c>
      <c r="BB154" t="s">
        <v>671</v>
      </c>
      <c r="BJ154"/>
      <c r="BK154"/>
    </row>
    <row r="155" spans="1:63" x14ac:dyDescent="0.3">
      <c r="A155" s="17">
        <v>46235</v>
      </c>
      <c r="B155" t="s">
        <v>144</v>
      </c>
      <c r="C155" t="s">
        <v>352</v>
      </c>
      <c r="D155" t="s">
        <v>282</v>
      </c>
      <c r="E155" t="s">
        <v>195</v>
      </c>
      <c r="F155" t="s">
        <v>314</v>
      </c>
      <c r="G155" t="s">
        <v>1049</v>
      </c>
      <c r="H155" t="s">
        <v>439</v>
      </c>
      <c r="I155" t="s">
        <v>440</v>
      </c>
      <c r="J155">
        <v>1710</v>
      </c>
      <c r="K155">
        <v>1710</v>
      </c>
      <c r="L155" t="s">
        <v>1050</v>
      </c>
      <c r="M155" s="15">
        <v>46230.40084490741</v>
      </c>
      <c r="N155" s="15">
        <v>46237.400694444441</v>
      </c>
      <c r="O155" s="15">
        <v>46233.454386574071</v>
      </c>
      <c r="P155" s="15">
        <v>46238.481249999997</v>
      </c>
      <c r="Q155" s="15"/>
      <c r="S155" t="s">
        <v>366</v>
      </c>
      <c r="U155" t="s">
        <v>1572</v>
      </c>
      <c r="V155" t="s">
        <v>366</v>
      </c>
      <c r="W155">
        <v>109</v>
      </c>
      <c r="X155" t="s">
        <v>382</v>
      </c>
      <c r="Y155" t="s">
        <v>242</v>
      </c>
      <c r="Z155" t="s">
        <v>523</v>
      </c>
      <c r="AB155" t="s">
        <v>355</v>
      </c>
      <c r="AC155" t="s">
        <v>7</v>
      </c>
      <c r="AD155" t="s">
        <v>7</v>
      </c>
      <c r="AE155" t="s">
        <v>7</v>
      </c>
      <c r="AF155" t="s">
        <v>1445</v>
      </c>
      <c r="AG155" t="s">
        <v>253</v>
      </c>
      <c r="AH155">
        <v>2</v>
      </c>
      <c r="AI155" t="s">
        <v>253</v>
      </c>
      <c r="AJ155" t="s">
        <v>251</v>
      </c>
      <c r="AK155" t="s">
        <v>581</v>
      </c>
      <c r="AL155" t="s">
        <v>159</v>
      </c>
      <c r="AM155" t="s">
        <v>600</v>
      </c>
      <c r="AN155">
        <v>3</v>
      </c>
      <c r="AO155" s="17">
        <v>46233</v>
      </c>
      <c r="AP155" s="37">
        <v>0.45438657407407407</v>
      </c>
      <c r="AQ155" s="17">
        <v>46238</v>
      </c>
      <c r="AR155" s="37">
        <v>0.48125000000000001</v>
      </c>
      <c r="AS155" t="s">
        <v>627</v>
      </c>
      <c r="AU155" t="s">
        <v>628</v>
      </c>
      <c r="AV155" t="s">
        <v>638</v>
      </c>
      <c r="AW155">
        <v>1</v>
      </c>
      <c r="AX155">
        <v>1710</v>
      </c>
      <c r="AY155" t="s">
        <v>125</v>
      </c>
      <c r="AZ155" t="s">
        <v>122</v>
      </c>
      <c r="BA155" t="s">
        <v>235</v>
      </c>
      <c r="BB155" t="s">
        <v>671</v>
      </c>
      <c r="BJ155"/>
      <c r="BK155"/>
    </row>
    <row r="156" spans="1:63" x14ac:dyDescent="0.3">
      <c r="A156" s="17">
        <v>46235</v>
      </c>
      <c r="B156" t="s">
        <v>144</v>
      </c>
      <c r="C156" t="s">
        <v>352</v>
      </c>
      <c r="D156" t="s">
        <v>282</v>
      </c>
      <c r="E156" t="s">
        <v>195</v>
      </c>
      <c r="F156" t="s">
        <v>314</v>
      </c>
      <c r="G156" t="s">
        <v>1049</v>
      </c>
      <c r="H156" t="s">
        <v>439</v>
      </c>
      <c r="I156" t="s">
        <v>440</v>
      </c>
      <c r="J156">
        <v>1421</v>
      </c>
      <c r="K156">
        <v>1421</v>
      </c>
      <c r="L156" t="s">
        <v>1050</v>
      </c>
      <c r="M156" s="15">
        <v>46230.40084490741</v>
      </c>
      <c r="N156" s="15">
        <v>46237.400694444441</v>
      </c>
      <c r="O156" s="15">
        <v>46233.454386574071</v>
      </c>
      <c r="P156" s="15">
        <v>46238.481249999997</v>
      </c>
      <c r="Q156" s="15"/>
      <c r="S156" t="s">
        <v>366</v>
      </c>
      <c r="U156" t="s">
        <v>1449</v>
      </c>
      <c r="V156" t="s">
        <v>366</v>
      </c>
      <c r="W156">
        <v>109</v>
      </c>
      <c r="X156" t="s">
        <v>382</v>
      </c>
      <c r="Y156" t="s">
        <v>242</v>
      </c>
      <c r="Z156" t="s">
        <v>523</v>
      </c>
      <c r="AB156" t="s">
        <v>355</v>
      </c>
      <c r="AC156" t="s">
        <v>7</v>
      </c>
      <c r="AD156" t="s">
        <v>7</v>
      </c>
      <c r="AE156" t="s">
        <v>7</v>
      </c>
      <c r="AF156" t="s">
        <v>1445</v>
      </c>
      <c r="AG156" t="s">
        <v>253</v>
      </c>
      <c r="AH156">
        <v>2</v>
      </c>
      <c r="AI156" t="s">
        <v>253</v>
      </c>
      <c r="AJ156" t="s">
        <v>251</v>
      </c>
      <c r="AK156" t="s">
        <v>581</v>
      </c>
      <c r="AL156" t="s">
        <v>159</v>
      </c>
      <c r="AM156" t="s">
        <v>600</v>
      </c>
      <c r="AN156">
        <v>3</v>
      </c>
      <c r="AO156" s="17">
        <v>46233</v>
      </c>
      <c r="AP156" s="37">
        <v>0.45438657407407407</v>
      </c>
      <c r="AQ156" s="17">
        <v>46238</v>
      </c>
      <c r="AR156" s="37">
        <v>0.48125000000000001</v>
      </c>
      <c r="AS156" t="s">
        <v>627</v>
      </c>
      <c r="AU156" t="s">
        <v>628</v>
      </c>
      <c r="AV156" t="s">
        <v>638</v>
      </c>
      <c r="AW156">
        <v>1</v>
      </c>
      <c r="AX156">
        <v>1421</v>
      </c>
      <c r="AY156" t="s">
        <v>125</v>
      </c>
      <c r="AZ156" t="s">
        <v>122</v>
      </c>
      <c r="BA156" t="s">
        <v>235</v>
      </c>
      <c r="BB156" t="s">
        <v>671</v>
      </c>
      <c r="BJ156"/>
      <c r="BK156"/>
    </row>
    <row r="157" spans="1:63" x14ac:dyDescent="0.3">
      <c r="A157" s="17">
        <v>46235</v>
      </c>
      <c r="B157" t="s">
        <v>144</v>
      </c>
      <c r="C157" t="s">
        <v>352</v>
      </c>
      <c r="D157" t="s">
        <v>282</v>
      </c>
      <c r="E157" t="s">
        <v>195</v>
      </c>
      <c r="F157" t="s">
        <v>314</v>
      </c>
      <c r="G157" t="s">
        <v>1049</v>
      </c>
      <c r="H157" t="s">
        <v>439</v>
      </c>
      <c r="I157" t="s">
        <v>440</v>
      </c>
      <c r="J157">
        <v>1299</v>
      </c>
      <c r="K157">
        <v>1299</v>
      </c>
      <c r="L157" t="s">
        <v>1050</v>
      </c>
      <c r="M157" s="15">
        <v>46230.40084490741</v>
      </c>
      <c r="N157" s="15">
        <v>46237.400694444441</v>
      </c>
      <c r="O157" s="15">
        <v>46233.454386574071</v>
      </c>
      <c r="P157" s="15">
        <v>46238.481249999997</v>
      </c>
      <c r="Q157" s="15"/>
      <c r="S157" t="s">
        <v>366</v>
      </c>
      <c r="U157" t="s">
        <v>1450</v>
      </c>
      <c r="V157" t="s">
        <v>366</v>
      </c>
      <c r="W157">
        <v>109</v>
      </c>
      <c r="X157" t="s">
        <v>382</v>
      </c>
      <c r="Y157" t="s">
        <v>242</v>
      </c>
      <c r="Z157" t="s">
        <v>523</v>
      </c>
      <c r="AB157" t="s">
        <v>355</v>
      </c>
      <c r="AC157" t="s">
        <v>7</v>
      </c>
      <c r="AD157" t="s">
        <v>7</v>
      </c>
      <c r="AE157" t="s">
        <v>7</v>
      </c>
      <c r="AF157" t="s">
        <v>1445</v>
      </c>
      <c r="AG157" t="s">
        <v>253</v>
      </c>
      <c r="AH157">
        <v>2</v>
      </c>
      <c r="AI157" t="s">
        <v>253</v>
      </c>
      <c r="AJ157" t="s">
        <v>251</v>
      </c>
      <c r="AK157" t="s">
        <v>581</v>
      </c>
      <c r="AL157" t="s">
        <v>159</v>
      </c>
      <c r="AM157" t="s">
        <v>600</v>
      </c>
      <c r="AN157">
        <v>3</v>
      </c>
      <c r="AO157" s="17">
        <v>46233</v>
      </c>
      <c r="AP157" s="37">
        <v>0.45438657407407407</v>
      </c>
      <c r="AQ157" s="17">
        <v>46238</v>
      </c>
      <c r="AR157" s="37">
        <v>0.48125000000000001</v>
      </c>
      <c r="AS157" t="s">
        <v>627</v>
      </c>
      <c r="AU157" t="s">
        <v>628</v>
      </c>
      <c r="AV157" t="s">
        <v>638</v>
      </c>
      <c r="AW157">
        <v>1</v>
      </c>
      <c r="AX157">
        <v>1299</v>
      </c>
      <c r="AY157" t="s">
        <v>125</v>
      </c>
      <c r="AZ157" t="s">
        <v>122</v>
      </c>
      <c r="BA157" t="s">
        <v>235</v>
      </c>
      <c r="BB157" t="s">
        <v>671</v>
      </c>
      <c r="BJ157"/>
      <c r="BK157"/>
    </row>
    <row r="158" spans="1:63" x14ac:dyDescent="0.3">
      <c r="A158" s="17">
        <v>46235</v>
      </c>
      <c r="B158" t="s">
        <v>144</v>
      </c>
      <c r="C158" t="s">
        <v>352</v>
      </c>
      <c r="D158" t="s">
        <v>282</v>
      </c>
      <c r="E158" t="s">
        <v>195</v>
      </c>
      <c r="F158" t="s">
        <v>314</v>
      </c>
      <c r="G158" t="s">
        <v>1049</v>
      </c>
      <c r="H158" t="s">
        <v>439</v>
      </c>
      <c r="I158" t="s">
        <v>440</v>
      </c>
      <c r="J158">
        <v>1459</v>
      </c>
      <c r="K158">
        <v>1459</v>
      </c>
      <c r="L158" t="s">
        <v>1050</v>
      </c>
      <c r="M158" s="15">
        <v>46230.40084490741</v>
      </c>
      <c r="N158" s="15">
        <v>46237.400694444441</v>
      </c>
      <c r="O158" s="15">
        <v>46233.454386574071</v>
      </c>
      <c r="P158" s="15">
        <v>46238.481249999997</v>
      </c>
      <c r="Q158" s="15"/>
      <c r="S158" t="s">
        <v>366</v>
      </c>
      <c r="U158" t="s">
        <v>1451</v>
      </c>
      <c r="V158" t="s">
        <v>366</v>
      </c>
      <c r="W158">
        <v>109</v>
      </c>
      <c r="X158" t="s">
        <v>382</v>
      </c>
      <c r="Y158" t="s">
        <v>242</v>
      </c>
      <c r="Z158" t="s">
        <v>523</v>
      </c>
      <c r="AB158" t="s">
        <v>355</v>
      </c>
      <c r="AC158" t="s">
        <v>7</v>
      </c>
      <c r="AD158" t="s">
        <v>7</v>
      </c>
      <c r="AE158" t="s">
        <v>7</v>
      </c>
      <c r="AF158" t="s">
        <v>1445</v>
      </c>
      <c r="AG158" t="s">
        <v>253</v>
      </c>
      <c r="AH158">
        <v>2</v>
      </c>
      <c r="AI158" t="s">
        <v>253</v>
      </c>
      <c r="AJ158" t="s">
        <v>251</v>
      </c>
      <c r="AK158" t="s">
        <v>581</v>
      </c>
      <c r="AL158" t="s">
        <v>159</v>
      </c>
      <c r="AM158" t="s">
        <v>600</v>
      </c>
      <c r="AN158">
        <v>3</v>
      </c>
      <c r="AO158" s="17">
        <v>46233</v>
      </c>
      <c r="AP158" s="37">
        <v>0.45438657407407407</v>
      </c>
      <c r="AQ158" s="17">
        <v>46238</v>
      </c>
      <c r="AR158" s="37">
        <v>0.48125000000000001</v>
      </c>
      <c r="AS158" t="s">
        <v>627</v>
      </c>
      <c r="AU158" t="s">
        <v>628</v>
      </c>
      <c r="AV158" t="s">
        <v>638</v>
      </c>
      <c r="AW158">
        <v>1</v>
      </c>
      <c r="AX158">
        <v>1459</v>
      </c>
      <c r="AY158" t="s">
        <v>125</v>
      </c>
      <c r="AZ158" t="s">
        <v>122</v>
      </c>
      <c r="BA158" t="s">
        <v>235</v>
      </c>
      <c r="BB158" t="s">
        <v>671</v>
      </c>
      <c r="BJ158"/>
      <c r="BK158"/>
    </row>
    <row r="159" spans="1:63" x14ac:dyDescent="0.3">
      <c r="A159" s="17">
        <v>46235</v>
      </c>
      <c r="B159" t="s">
        <v>144</v>
      </c>
      <c r="C159" t="s">
        <v>352</v>
      </c>
      <c r="D159" t="s">
        <v>282</v>
      </c>
      <c r="E159" t="s">
        <v>195</v>
      </c>
      <c r="F159" t="s">
        <v>314</v>
      </c>
      <c r="G159" t="s">
        <v>1049</v>
      </c>
      <c r="H159" t="s">
        <v>439</v>
      </c>
      <c r="I159" t="s">
        <v>440</v>
      </c>
      <c r="J159">
        <v>1476</v>
      </c>
      <c r="K159">
        <v>1476</v>
      </c>
      <c r="L159" t="s">
        <v>1050</v>
      </c>
      <c r="M159" s="15">
        <v>46230.40084490741</v>
      </c>
      <c r="N159" s="15">
        <v>46237.400694444441</v>
      </c>
      <c r="O159" s="15">
        <v>46233.454386574071</v>
      </c>
      <c r="P159" s="15">
        <v>46238.481249999997</v>
      </c>
      <c r="Q159" s="15"/>
      <c r="S159" t="s">
        <v>366</v>
      </c>
      <c r="U159" t="s">
        <v>1452</v>
      </c>
      <c r="V159" t="s">
        <v>366</v>
      </c>
      <c r="W159">
        <v>109</v>
      </c>
      <c r="X159" t="s">
        <v>382</v>
      </c>
      <c r="Y159" t="s">
        <v>242</v>
      </c>
      <c r="Z159" t="s">
        <v>523</v>
      </c>
      <c r="AB159" t="s">
        <v>355</v>
      </c>
      <c r="AC159" t="s">
        <v>7</v>
      </c>
      <c r="AD159" t="s">
        <v>7</v>
      </c>
      <c r="AE159" t="s">
        <v>7</v>
      </c>
      <c r="AF159" t="s">
        <v>1445</v>
      </c>
      <c r="AG159" t="s">
        <v>253</v>
      </c>
      <c r="AH159">
        <v>2</v>
      </c>
      <c r="AI159" t="s">
        <v>253</v>
      </c>
      <c r="AJ159" t="s">
        <v>251</v>
      </c>
      <c r="AK159" t="s">
        <v>581</v>
      </c>
      <c r="AL159" t="s">
        <v>159</v>
      </c>
      <c r="AM159" t="s">
        <v>600</v>
      </c>
      <c r="AN159">
        <v>3</v>
      </c>
      <c r="AO159" s="17">
        <v>46233</v>
      </c>
      <c r="AP159" s="37">
        <v>0.45438657407407407</v>
      </c>
      <c r="AQ159" s="17">
        <v>46238</v>
      </c>
      <c r="AR159" s="37">
        <v>0.48125000000000001</v>
      </c>
      <c r="AS159" t="s">
        <v>627</v>
      </c>
      <c r="AU159" t="s">
        <v>628</v>
      </c>
      <c r="AV159" t="s">
        <v>638</v>
      </c>
      <c r="AW159">
        <v>1</v>
      </c>
      <c r="AX159">
        <v>1476</v>
      </c>
      <c r="AY159" t="s">
        <v>125</v>
      </c>
      <c r="AZ159" t="s">
        <v>122</v>
      </c>
      <c r="BA159" t="s">
        <v>235</v>
      </c>
      <c r="BB159" t="s">
        <v>671</v>
      </c>
      <c r="BJ159"/>
      <c r="BK159"/>
    </row>
    <row r="160" spans="1:63" x14ac:dyDescent="0.3">
      <c r="A160" s="17">
        <v>46235</v>
      </c>
      <c r="B160" t="s">
        <v>144</v>
      </c>
      <c r="C160" t="s">
        <v>352</v>
      </c>
      <c r="D160" t="s">
        <v>282</v>
      </c>
      <c r="E160" t="s">
        <v>195</v>
      </c>
      <c r="F160" t="s">
        <v>314</v>
      </c>
      <c r="G160" t="s">
        <v>1049</v>
      </c>
      <c r="H160" t="s">
        <v>439</v>
      </c>
      <c r="I160" t="s">
        <v>440</v>
      </c>
      <c r="J160">
        <v>1559</v>
      </c>
      <c r="K160">
        <v>1559</v>
      </c>
      <c r="L160" t="s">
        <v>1050</v>
      </c>
      <c r="M160" s="15">
        <v>46230.40084490741</v>
      </c>
      <c r="N160" s="15">
        <v>46237.400694444441</v>
      </c>
      <c r="O160" s="15">
        <v>46233.454386574071</v>
      </c>
      <c r="P160" s="15">
        <v>46238.481249999997</v>
      </c>
      <c r="Q160" s="15"/>
      <c r="S160" t="s">
        <v>366</v>
      </c>
      <c r="U160" t="s">
        <v>1453</v>
      </c>
      <c r="V160" t="s">
        <v>366</v>
      </c>
      <c r="W160">
        <v>109</v>
      </c>
      <c r="X160" t="s">
        <v>382</v>
      </c>
      <c r="Y160" t="s">
        <v>242</v>
      </c>
      <c r="Z160" t="s">
        <v>523</v>
      </c>
      <c r="AB160" t="s">
        <v>355</v>
      </c>
      <c r="AC160" t="s">
        <v>7</v>
      </c>
      <c r="AD160" t="s">
        <v>7</v>
      </c>
      <c r="AE160" t="s">
        <v>7</v>
      </c>
      <c r="AF160" t="s">
        <v>1445</v>
      </c>
      <c r="AG160" t="s">
        <v>253</v>
      </c>
      <c r="AH160">
        <v>2</v>
      </c>
      <c r="AI160" t="s">
        <v>253</v>
      </c>
      <c r="AJ160" t="s">
        <v>251</v>
      </c>
      <c r="AK160" t="s">
        <v>581</v>
      </c>
      <c r="AL160" t="s">
        <v>159</v>
      </c>
      <c r="AM160" t="s">
        <v>600</v>
      </c>
      <c r="AN160">
        <v>3</v>
      </c>
      <c r="AO160" s="17">
        <v>46233</v>
      </c>
      <c r="AP160" s="37">
        <v>0.45438657407407407</v>
      </c>
      <c r="AQ160" s="17">
        <v>46238</v>
      </c>
      <c r="AR160" s="37">
        <v>0.48125000000000001</v>
      </c>
      <c r="AS160" t="s">
        <v>627</v>
      </c>
      <c r="AU160" t="s">
        <v>628</v>
      </c>
      <c r="AV160" t="s">
        <v>638</v>
      </c>
      <c r="AW160">
        <v>1</v>
      </c>
      <c r="AX160">
        <v>1559</v>
      </c>
      <c r="AY160" t="s">
        <v>125</v>
      </c>
      <c r="AZ160" t="s">
        <v>122</v>
      </c>
      <c r="BA160" t="s">
        <v>235</v>
      </c>
      <c r="BB160" t="s">
        <v>671</v>
      </c>
      <c r="BJ160"/>
      <c r="BK160"/>
    </row>
    <row r="161" spans="1:63" x14ac:dyDescent="0.3">
      <c r="A161" s="17">
        <v>46235</v>
      </c>
      <c r="B161" t="s">
        <v>144</v>
      </c>
      <c r="C161" t="s">
        <v>352</v>
      </c>
      <c r="D161" t="s">
        <v>282</v>
      </c>
      <c r="E161" t="s">
        <v>195</v>
      </c>
      <c r="F161" t="s">
        <v>314</v>
      </c>
      <c r="G161" t="s">
        <v>939</v>
      </c>
      <c r="H161" t="s">
        <v>418</v>
      </c>
      <c r="I161" t="s">
        <v>419</v>
      </c>
      <c r="J161">
        <v>6</v>
      </c>
      <c r="K161">
        <v>6</v>
      </c>
      <c r="L161" t="s">
        <v>1175</v>
      </c>
      <c r="M161" s="15">
        <v>46232.31826388889</v>
      </c>
      <c r="N161" s="15">
        <v>46239.333333333336</v>
      </c>
      <c r="O161" s="15">
        <v>46232.407094907408</v>
      </c>
      <c r="P161" s="15">
        <v>46238.423611111109</v>
      </c>
      <c r="Q161" s="15"/>
      <c r="S161" t="s">
        <v>367</v>
      </c>
      <c r="U161" t="s">
        <v>1599</v>
      </c>
      <c r="V161" t="s">
        <v>367</v>
      </c>
      <c r="W161">
        <v>101</v>
      </c>
      <c r="X161" t="s">
        <v>382</v>
      </c>
      <c r="Y161" t="s">
        <v>242</v>
      </c>
      <c r="Z161" t="s">
        <v>523</v>
      </c>
      <c r="AB161" t="s">
        <v>355</v>
      </c>
      <c r="AC161" t="s">
        <v>7</v>
      </c>
      <c r="AD161" t="s">
        <v>7</v>
      </c>
      <c r="AE161" t="s">
        <v>7</v>
      </c>
      <c r="AF161" t="s">
        <v>1601</v>
      </c>
      <c r="AG161" t="s">
        <v>252</v>
      </c>
      <c r="AH161">
        <v>2</v>
      </c>
      <c r="AI161" t="s">
        <v>253</v>
      </c>
      <c r="AJ161" t="s">
        <v>251</v>
      </c>
      <c r="AK161" t="s">
        <v>581</v>
      </c>
      <c r="AL161" t="s">
        <v>159</v>
      </c>
      <c r="AM161" t="s">
        <v>600</v>
      </c>
      <c r="AN161">
        <v>3</v>
      </c>
      <c r="AO161" s="17">
        <v>46232</v>
      </c>
      <c r="AP161" s="37">
        <v>0.40709490740740739</v>
      </c>
      <c r="AQ161" s="17">
        <v>46238</v>
      </c>
      <c r="AR161" s="37">
        <v>0.4236111111111111</v>
      </c>
      <c r="AS161" t="s">
        <v>204</v>
      </c>
      <c r="AT161" t="s">
        <v>630</v>
      </c>
      <c r="AU161" t="s">
        <v>628</v>
      </c>
      <c r="AV161" t="s">
        <v>638</v>
      </c>
      <c r="AW161">
        <v>1</v>
      </c>
      <c r="AX161">
        <v>6</v>
      </c>
      <c r="AY161" t="s">
        <v>125</v>
      </c>
      <c r="AZ161" t="s">
        <v>122</v>
      </c>
      <c r="BA161" t="s">
        <v>235</v>
      </c>
      <c r="BB161" t="s">
        <v>667</v>
      </c>
      <c r="BJ161"/>
      <c r="BK161"/>
    </row>
    <row r="162" spans="1:63" x14ac:dyDescent="0.3">
      <c r="A162" s="17">
        <v>46237</v>
      </c>
      <c r="B162" t="s">
        <v>144</v>
      </c>
      <c r="C162" t="s">
        <v>352</v>
      </c>
      <c r="D162" t="s">
        <v>282</v>
      </c>
      <c r="E162" t="s">
        <v>195</v>
      </c>
      <c r="F162" t="s">
        <v>314</v>
      </c>
      <c r="G162" t="s">
        <v>1185</v>
      </c>
      <c r="H162" t="s">
        <v>1625</v>
      </c>
      <c r="I162" t="s">
        <v>420</v>
      </c>
      <c r="J162">
        <v>568</v>
      </c>
      <c r="K162">
        <v>568</v>
      </c>
      <c r="L162" t="s">
        <v>1186</v>
      </c>
      <c r="M162" s="15">
        <v>46253.45040509259</v>
      </c>
      <c r="N162" s="15">
        <v>46260.45</v>
      </c>
      <c r="O162" s="15">
        <v>46255.393750000003</v>
      </c>
      <c r="P162" s="15">
        <v>46258.414583333331</v>
      </c>
      <c r="Q162" s="15"/>
      <c r="S162" t="s">
        <v>365</v>
      </c>
      <c r="V162" t="s">
        <v>365</v>
      </c>
      <c r="W162">
        <v>2200</v>
      </c>
      <c r="X162" t="s">
        <v>382</v>
      </c>
      <c r="Y162" t="s">
        <v>242</v>
      </c>
      <c r="Z162" t="s">
        <v>523</v>
      </c>
      <c r="AB162" t="s">
        <v>355</v>
      </c>
      <c r="AC162" t="s">
        <v>7</v>
      </c>
      <c r="AD162" t="s">
        <v>7</v>
      </c>
      <c r="AE162" t="s">
        <v>7</v>
      </c>
      <c r="AF162" t="s">
        <v>1626</v>
      </c>
      <c r="AG162" t="s">
        <v>252</v>
      </c>
      <c r="AH162">
        <v>2</v>
      </c>
      <c r="AI162" t="s">
        <v>253</v>
      </c>
      <c r="AJ162" t="s">
        <v>251</v>
      </c>
      <c r="AK162" t="s">
        <v>581</v>
      </c>
      <c r="AL162" t="s">
        <v>159</v>
      </c>
      <c r="AM162" t="s">
        <v>600</v>
      </c>
      <c r="AN162">
        <v>3</v>
      </c>
      <c r="AO162" s="17">
        <v>46255</v>
      </c>
      <c r="AP162" s="37">
        <v>0.39374999999999999</v>
      </c>
      <c r="AQ162" s="17">
        <v>46258</v>
      </c>
      <c r="AR162" s="37">
        <v>0.41458333333333336</v>
      </c>
      <c r="AS162" t="s">
        <v>204</v>
      </c>
      <c r="AT162" t="s">
        <v>631</v>
      </c>
      <c r="AU162" t="s">
        <v>628</v>
      </c>
      <c r="AV162" t="s">
        <v>638</v>
      </c>
      <c r="AW162">
        <v>1</v>
      </c>
      <c r="AX162">
        <v>568</v>
      </c>
      <c r="AY162" t="s">
        <v>125</v>
      </c>
      <c r="AZ162" t="s">
        <v>122</v>
      </c>
      <c r="BA162" t="s">
        <v>235</v>
      </c>
      <c r="BB162" t="s">
        <v>668</v>
      </c>
      <c r="BJ162"/>
      <c r="BK162"/>
    </row>
    <row r="163" spans="1:63" x14ac:dyDescent="0.3">
      <c r="A163" s="17">
        <v>46235</v>
      </c>
      <c r="B163" t="s">
        <v>144</v>
      </c>
      <c r="C163" t="s">
        <v>352</v>
      </c>
      <c r="D163" t="s">
        <v>282</v>
      </c>
      <c r="E163" t="s">
        <v>195</v>
      </c>
      <c r="F163" t="s">
        <v>314</v>
      </c>
      <c r="G163" t="s">
        <v>1191</v>
      </c>
      <c r="H163" t="s">
        <v>414</v>
      </c>
      <c r="I163" t="s">
        <v>415</v>
      </c>
      <c r="J163">
        <v>191</v>
      </c>
      <c r="K163">
        <v>191</v>
      </c>
      <c r="L163" t="s">
        <v>1192</v>
      </c>
      <c r="M163" s="15">
        <v>46225.356817129628</v>
      </c>
      <c r="N163" s="15">
        <v>46232.356249999997</v>
      </c>
      <c r="O163" s="15">
        <v>46233.380069444444</v>
      </c>
      <c r="P163" s="15">
        <v>46238.463194444441</v>
      </c>
      <c r="Q163" s="15"/>
      <c r="S163" t="s">
        <v>364</v>
      </c>
      <c r="T163" t="s">
        <v>1633</v>
      </c>
      <c r="U163" t="s">
        <v>1634</v>
      </c>
      <c r="V163" t="s">
        <v>364</v>
      </c>
      <c r="W163">
        <v>50</v>
      </c>
      <c r="X163" t="s">
        <v>382</v>
      </c>
      <c r="Y163" t="s">
        <v>242</v>
      </c>
      <c r="Z163" t="s">
        <v>523</v>
      </c>
      <c r="AB163" t="s">
        <v>355</v>
      </c>
      <c r="AC163" t="s">
        <v>7</v>
      </c>
      <c r="AD163" t="s">
        <v>7</v>
      </c>
      <c r="AE163" t="s">
        <v>7</v>
      </c>
      <c r="AF163" t="s">
        <v>1637</v>
      </c>
      <c r="AG163" t="s">
        <v>252</v>
      </c>
      <c r="AH163">
        <v>2</v>
      </c>
      <c r="AI163" t="s">
        <v>253</v>
      </c>
      <c r="AJ163" t="s">
        <v>251</v>
      </c>
      <c r="AK163" t="s">
        <v>581</v>
      </c>
      <c r="AL163" t="s">
        <v>159</v>
      </c>
      <c r="AM163" t="s">
        <v>600</v>
      </c>
      <c r="AN163">
        <v>3</v>
      </c>
      <c r="AO163" s="17">
        <v>46233</v>
      </c>
      <c r="AP163" s="37">
        <v>0.38006944444444446</v>
      </c>
      <c r="AQ163" s="17">
        <v>46238</v>
      </c>
      <c r="AR163" s="37">
        <v>0.46319444444444446</v>
      </c>
      <c r="AS163" t="s">
        <v>204</v>
      </c>
      <c r="AT163" t="s">
        <v>630</v>
      </c>
      <c r="AU163" t="s">
        <v>628</v>
      </c>
      <c r="AV163" t="s">
        <v>638</v>
      </c>
      <c r="AW163">
        <v>1</v>
      </c>
      <c r="AX163">
        <v>191</v>
      </c>
      <c r="AY163" t="s">
        <v>125</v>
      </c>
      <c r="AZ163" t="s">
        <v>122</v>
      </c>
      <c r="BA163" t="s">
        <v>235</v>
      </c>
      <c r="BB163" t="s">
        <v>669</v>
      </c>
      <c r="BJ163"/>
      <c r="BK163"/>
    </row>
    <row r="164" spans="1:63" x14ac:dyDescent="0.3">
      <c r="A164" s="17">
        <v>46235</v>
      </c>
      <c r="B164" t="s">
        <v>144</v>
      </c>
      <c r="C164" t="s">
        <v>352</v>
      </c>
      <c r="D164" t="s">
        <v>282</v>
      </c>
      <c r="E164" t="s">
        <v>195</v>
      </c>
      <c r="F164" t="s">
        <v>314</v>
      </c>
      <c r="G164" t="s">
        <v>1197</v>
      </c>
      <c r="H164" t="s">
        <v>445</v>
      </c>
      <c r="I164" t="s">
        <v>420</v>
      </c>
      <c r="J164">
        <v>42</v>
      </c>
      <c r="K164">
        <v>42</v>
      </c>
      <c r="L164" t="s">
        <v>1198</v>
      </c>
      <c r="M164" s="15">
        <v>46223.754212962966</v>
      </c>
      <c r="N164" s="15">
        <v>46231.333333333336</v>
      </c>
      <c r="O164" s="15">
        <v>46232.484236111108</v>
      </c>
      <c r="P164" s="15">
        <v>46238.427083333336</v>
      </c>
      <c r="Q164" s="15"/>
      <c r="S164" t="s">
        <v>365</v>
      </c>
      <c r="T164" t="s">
        <v>1644</v>
      </c>
      <c r="U164" t="s">
        <v>1645</v>
      </c>
      <c r="V164" t="s">
        <v>365</v>
      </c>
      <c r="W164">
        <v>2200</v>
      </c>
      <c r="X164" t="s">
        <v>382</v>
      </c>
      <c r="Y164" t="s">
        <v>242</v>
      </c>
      <c r="Z164" t="s">
        <v>523</v>
      </c>
      <c r="AB164" t="s">
        <v>355</v>
      </c>
      <c r="AC164" t="s">
        <v>7</v>
      </c>
      <c r="AD164" t="s">
        <v>7</v>
      </c>
      <c r="AE164" t="s">
        <v>7</v>
      </c>
      <c r="AF164" t="s">
        <v>1648</v>
      </c>
      <c r="AG164" t="s">
        <v>252</v>
      </c>
      <c r="AH164">
        <v>2</v>
      </c>
      <c r="AI164" t="s">
        <v>253</v>
      </c>
      <c r="AJ164" t="s">
        <v>251</v>
      </c>
      <c r="AK164" t="s">
        <v>581</v>
      </c>
      <c r="AL164" t="s">
        <v>159</v>
      </c>
      <c r="AM164" t="s">
        <v>600</v>
      </c>
      <c r="AN164">
        <v>3</v>
      </c>
      <c r="AO164" s="17">
        <v>46232</v>
      </c>
      <c r="AP164" s="37">
        <v>0.48423611111111109</v>
      </c>
      <c r="AQ164" s="17">
        <v>46238</v>
      </c>
      <c r="AR164" s="37">
        <v>0.42708333333333331</v>
      </c>
      <c r="AS164" t="s">
        <v>204</v>
      </c>
      <c r="AT164" t="s">
        <v>630</v>
      </c>
      <c r="AU164" t="s">
        <v>628</v>
      </c>
      <c r="AV164" t="s">
        <v>638</v>
      </c>
      <c r="AW164">
        <v>1</v>
      </c>
      <c r="AX164">
        <v>42</v>
      </c>
      <c r="AY164" t="s">
        <v>125</v>
      </c>
      <c r="AZ164" t="s">
        <v>122</v>
      </c>
      <c r="BA164" t="s">
        <v>235</v>
      </c>
      <c r="BB164" t="s">
        <v>668</v>
      </c>
      <c r="BJ164"/>
      <c r="BK164"/>
    </row>
    <row r="165" spans="1:63" x14ac:dyDescent="0.3">
      <c r="A165" s="17">
        <v>46230</v>
      </c>
      <c r="B165" t="s">
        <v>144</v>
      </c>
      <c r="C165" t="s">
        <v>352</v>
      </c>
      <c r="D165" t="s">
        <v>282</v>
      </c>
      <c r="E165" t="s">
        <v>195</v>
      </c>
      <c r="F165" t="s">
        <v>314</v>
      </c>
      <c r="G165" t="s">
        <v>1206</v>
      </c>
      <c r="H165" t="s">
        <v>445</v>
      </c>
      <c r="I165" t="s">
        <v>420</v>
      </c>
      <c r="J165">
        <v>2</v>
      </c>
      <c r="K165">
        <v>2</v>
      </c>
      <c r="L165" t="s">
        <v>1207</v>
      </c>
      <c r="M165" s="15">
        <v>46223.623645833337</v>
      </c>
      <c r="N165" s="15">
        <v>46230.623611111114</v>
      </c>
      <c r="O165" s="15">
        <v>46224.351388888892</v>
      </c>
      <c r="P165" s="15">
        <v>46227.68472222222</v>
      </c>
      <c r="Q165" s="15">
        <v>46234.655555555553</v>
      </c>
      <c r="S165" t="s">
        <v>365</v>
      </c>
      <c r="T165" t="s">
        <v>1658</v>
      </c>
      <c r="U165" t="s">
        <v>1659</v>
      </c>
      <c r="V165" t="s">
        <v>365</v>
      </c>
      <c r="W165">
        <v>2200</v>
      </c>
      <c r="X165" t="s">
        <v>382</v>
      </c>
      <c r="Y165" t="s">
        <v>242</v>
      </c>
      <c r="Z165" t="s">
        <v>523</v>
      </c>
      <c r="AB165" t="s">
        <v>355</v>
      </c>
      <c r="AC165" t="s">
        <v>7</v>
      </c>
      <c r="AD165" t="s">
        <v>7</v>
      </c>
      <c r="AE165" t="s">
        <v>7</v>
      </c>
      <c r="AF165" t="s">
        <v>1663</v>
      </c>
      <c r="AG165" t="s">
        <v>252</v>
      </c>
      <c r="AH165">
        <v>2</v>
      </c>
      <c r="AI165" t="s">
        <v>253</v>
      </c>
      <c r="AJ165" t="s">
        <v>251</v>
      </c>
      <c r="AK165" t="s">
        <v>581</v>
      </c>
      <c r="AL165" t="s">
        <v>159</v>
      </c>
      <c r="AM165" t="s">
        <v>600</v>
      </c>
      <c r="AN165">
        <v>3</v>
      </c>
      <c r="AO165" s="17">
        <v>46224</v>
      </c>
      <c r="AP165" s="37">
        <v>0.35138888888888886</v>
      </c>
      <c r="AQ165" s="17">
        <v>46227</v>
      </c>
      <c r="AR165" s="37">
        <v>0.68472222222222223</v>
      </c>
      <c r="AS165" t="s">
        <v>204</v>
      </c>
      <c r="AT165" t="s">
        <v>630</v>
      </c>
      <c r="AU165" t="s">
        <v>628</v>
      </c>
      <c r="AV165" t="s">
        <v>638</v>
      </c>
      <c r="AW165">
        <v>1</v>
      </c>
      <c r="AX165">
        <v>2</v>
      </c>
      <c r="AY165" t="s">
        <v>125</v>
      </c>
      <c r="AZ165" t="s">
        <v>122</v>
      </c>
      <c r="BA165" t="s">
        <v>235</v>
      </c>
      <c r="BB165" t="s">
        <v>668</v>
      </c>
      <c r="BJ165"/>
      <c r="BK165"/>
    </row>
    <row r="166" spans="1:63" x14ac:dyDescent="0.3">
      <c r="A166" s="17">
        <v>46230</v>
      </c>
      <c r="B166" t="s">
        <v>144</v>
      </c>
      <c r="C166" t="s">
        <v>352</v>
      </c>
      <c r="D166" t="s">
        <v>282</v>
      </c>
      <c r="E166" t="s">
        <v>195</v>
      </c>
      <c r="F166" t="s">
        <v>314</v>
      </c>
      <c r="G166" t="s">
        <v>1206</v>
      </c>
      <c r="H166" t="s">
        <v>445</v>
      </c>
      <c r="I166" t="s">
        <v>420</v>
      </c>
      <c r="J166">
        <v>560</v>
      </c>
      <c r="K166">
        <v>560</v>
      </c>
      <c r="L166" t="s">
        <v>1207</v>
      </c>
      <c r="M166" s="15">
        <v>46223.623645833337</v>
      </c>
      <c r="N166" s="15">
        <v>46230.623611111114</v>
      </c>
      <c r="O166" s="15">
        <v>46224.351388888892</v>
      </c>
      <c r="P166" s="15">
        <v>46227.68472222222</v>
      </c>
      <c r="Q166" s="15">
        <v>46234.655555555553</v>
      </c>
      <c r="S166" t="s">
        <v>365</v>
      </c>
      <c r="T166" t="s">
        <v>1658</v>
      </c>
      <c r="U166" t="s">
        <v>1661</v>
      </c>
      <c r="V166" t="s">
        <v>365</v>
      </c>
      <c r="W166">
        <v>2200</v>
      </c>
      <c r="X166" t="s">
        <v>382</v>
      </c>
      <c r="Y166" t="s">
        <v>242</v>
      </c>
      <c r="Z166" t="s">
        <v>523</v>
      </c>
      <c r="AB166" t="s">
        <v>355</v>
      </c>
      <c r="AC166" t="s">
        <v>7</v>
      </c>
      <c r="AD166" t="s">
        <v>7</v>
      </c>
      <c r="AE166" t="s">
        <v>7</v>
      </c>
      <c r="AF166" t="s">
        <v>1663</v>
      </c>
      <c r="AG166" t="s">
        <v>253</v>
      </c>
      <c r="AH166">
        <v>2</v>
      </c>
      <c r="AI166" t="s">
        <v>253</v>
      </c>
      <c r="AJ166" t="s">
        <v>251</v>
      </c>
      <c r="AK166" t="s">
        <v>581</v>
      </c>
      <c r="AL166" t="s">
        <v>159</v>
      </c>
      <c r="AM166" t="s">
        <v>600</v>
      </c>
      <c r="AN166">
        <v>3</v>
      </c>
      <c r="AO166" s="17">
        <v>46224</v>
      </c>
      <c r="AP166" s="37">
        <v>0.35138888888888886</v>
      </c>
      <c r="AQ166" s="17">
        <v>46227</v>
      </c>
      <c r="AR166" s="37">
        <v>0.68472222222222223</v>
      </c>
      <c r="AS166" t="s">
        <v>627</v>
      </c>
      <c r="AU166" t="s">
        <v>628</v>
      </c>
      <c r="AV166" t="s">
        <v>638</v>
      </c>
      <c r="AW166">
        <v>1</v>
      </c>
      <c r="AX166">
        <v>560</v>
      </c>
      <c r="AY166" t="s">
        <v>125</v>
      </c>
      <c r="AZ166" t="s">
        <v>122</v>
      </c>
      <c r="BA166" t="s">
        <v>235</v>
      </c>
      <c r="BB166" t="s">
        <v>668</v>
      </c>
      <c r="BJ166"/>
      <c r="BK166"/>
    </row>
    <row r="167" spans="1:63" x14ac:dyDescent="0.3">
      <c r="A167" s="17">
        <v>46230</v>
      </c>
      <c r="B167" t="s">
        <v>144</v>
      </c>
      <c r="C167" t="s">
        <v>352</v>
      </c>
      <c r="D167" t="s">
        <v>282</v>
      </c>
      <c r="E167" t="s">
        <v>195</v>
      </c>
      <c r="F167" t="s">
        <v>314</v>
      </c>
      <c r="G167" t="s">
        <v>1206</v>
      </c>
      <c r="H167" t="s">
        <v>445</v>
      </c>
      <c r="I167" t="s">
        <v>420</v>
      </c>
      <c r="J167">
        <v>3171</v>
      </c>
      <c r="K167">
        <v>3171</v>
      </c>
      <c r="L167" t="s">
        <v>1208</v>
      </c>
      <c r="M167" s="15">
        <v>46223.623645833337</v>
      </c>
      <c r="N167" s="15">
        <v>46230.623611111114</v>
      </c>
      <c r="O167" s="15">
        <v>46224.351388888892</v>
      </c>
      <c r="P167" s="15">
        <v>46227.68472222222</v>
      </c>
      <c r="Q167" s="15"/>
      <c r="S167" t="s">
        <v>365</v>
      </c>
      <c r="T167" t="s">
        <v>1658</v>
      </c>
      <c r="U167" t="s">
        <v>1664</v>
      </c>
      <c r="V167" t="s">
        <v>365</v>
      </c>
      <c r="W167">
        <v>2200</v>
      </c>
      <c r="X167" t="s">
        <v>382</v>
      </c>
      <c r="Y167" t="s">
        <v>242</v>
      </c>
      <c r="Z167" t="s">
        <v>523</v>
      </c>
      <c r="AB167" t="s">
        <v>355</v>
      </c>
      <c r="AC167" t="s">
        <v>7</v>
      </c>
      <c r="AD167" t="s">
        <v>7</v>
      </c>
      <c r="AE167" t="s">
        <v>7</v>
      </c>
      <c r="AF167" t="s">
        <v>1667</v>
      </c>
      <c r="AG167" t="s">
        <v>252</v>
      </c>
      <c r="AH167">
        <v>2</v>
      </c>
      <c r="AI167" t="s">
        <v>253</v>
      </c>
      <c r="AJ167" t="s">
        <v>251</v>
      </c>
      <c r="AK167" t="s">
        <v>581</v>
      </c>
      <c r="AL167" t="s">
        <v>159</v>
      </c>
      <c r="AM167" t="s">
        <v>600</v>
      </c>
      <c r="AN167">
        <v>3</v>
      </c>
      <c r="AO167" s="17">
        <v>46224</v>
      </c>
      <c r="AP167" s="37">
        <v>0.35138888888888886</v>
      </c>
      <c r="AQ167" s="17">
        <v>46227</v>
      </c>
      <c r="AR167" s="37">
        <v>0.68472222222222223</v>
      </c>
      <c r="AS167" t="s">
        <v>204</v>
      </c>
      <c r="AT167" t="s">
        <v>630</v>
      </c>
      <c r="AU167" t="s">
        <v>628</v>
      </c>
      <c r="AV167" t="s">
        <v>638</v>
      </c>
      <c r="AW167">
        <v>1</v>
      </c>
      <c r="AX167">
        <v>3171</v>
      </c>
      <c r="AY167" t="s">
        <v>125</v>
      </c>
      <c r="AZ167" t="s">
        <v>122</v>
      </c>
      <c r="BA167" t="s">
        <v>235</v>
      </c>
      <c r="BB167" t="s">
        <v>668</v>
      </c>
      <c r="BJ167"/>
      <c r="BK167"/>
    </row>
    <row r="168" spans="1:63" x14ac:dyDescent="0.3">
      <c r="A168" s="17">
        <v>46230</v>
      </c>
      <c r="B168" t="s">
        <v>144</v>
      </c>
      <c r="C168" t="s">
        <v>352</v>
      </c>
      <c r="D168" t="s">
        <v>63</v>
      </c>
      <c r="E168" t="s">
        <v>95</v>
      </c>
      <c r="F168" t="s">
        <v>314</v>
      </c>
      <c r="G168" t="s">
        <v>980</v>
      </c>
      <c r="H168" t="s">
        <v>418</v>
      </c>
      <c r="I168" t="s">
        <v>419</v>
      </c>
      <c r="J168">
        <v>1</v>
      </c>
      <c r="K168">
        <v>1</v>
      </c>
      <c r="L168" t="s">
        <v>981</v>
      </c>
      <c r="M168" s="15">
        <v>46248.437847222223</v>
      </c>
      <c r="N168" s="15">
        <v>46255.4375</v>
      </c>
      <c r="O168" s="15">
        <v>46248.662499999999</v>
      </c>
      <c r="P168" s="15">
        <v>46253.628472222219</v>
      </c>
      <c r="Q168" s="15"/>
      <c r="S168" t="s">
        <v>367</v>
      </c>
      <c r="U168" t="s">
        <v>1356</v>
      </c>
      <c r="V168" t="s">
        <v>367</v>
      </c>
      <c r="W168">
        <v>101</v>
      </c>
      <c r="X168" t="s">
        <v>382</v>
      </c>
      <c r="Y168" t="s">
        <v>242</v>
      </c>
      <c r="Z168" t="s">
        <v>523</v>
      </c>
      <c r="AB168" t="s">
        <v>355</v>
      </c>
      <c r="AC168" t="s">
        <v>7</v>
      </c>
      <c r="AD168" t="s">
        <v>7</v>
      </c>
      <c r="AE168" t="s">
        <v>7</v>
      </c>
      <c r="AF168" t="s">
        <v>1358</v>
      </c>
      <c r="AG168" t="s">
        <v>252</v>
      </c>
      <c r="AH168">
        <v>2</v>
      </c>
      <c r="AI168" t="s">
        <v>253</v>
      </c>
      <c r="AJ168" t="s">
        <v>254</v>
      </c>
      <c r="AK168" t="s">
        <v>581</v>
      </c>
      <c r="AL168" t="s">
        <v>159</v>
      </c>
      <c r="AM168" t="s">
        <v>602</v>
      </c>
      <c r="AN168"/>
      <c r="AO168" s="17">
        <v>46248</v>
      </c>
      <c r="AP168" s="37">
        <v>0.66249999999999998</v>
      </c>
      <c r="AQ168" s="17">
        <v>46253</v>
      </c>
      <c r="AR168" s="37">
        <v>0.62847222222222221</v>
      </c>
      <c r="AS168" t="s">
        <v>204</v>
      </c>
      <c r="AT168" t="s">
        <v>631</v>
      </c>
      <c r="AU168" t="s">
        <v>628</v>
      </c>
      <c r="AV168" t="s">
        <v>637</v>
      </c>
      <c r="AX168">
        <v>1</v>
      </c>
      <c r="AY168" t="s">
        <v>111</v>
      </c>
      <c r="AZ168" t="s">
        <v>96</v>
      </c>
      <c r="BA168" t="s">
        <v>228</v>
      </c>
      <c r="BB168" t="s">
        <v>667</v>
      </c>
      <c r="BJ168"/>
      <c r="BK168"/>
    </row>
    <row r="169" spans="1:63" x14ac:dyDescent="0.3">
      <c r="A169" s="17">
        <v>46230</v>
      </c>
      <c r="B169" t="s">
        <v>144</v>
      </c>
      <c r="C169" t="s">
        <v>352</v>
      </c>
      <c r="D169" t="s">
        <v>63</v>
      </c>
      <c r="E169" t="s">
        <v>95</v>
      </c>
      <c r="F169" t="s">
        <v>314</v>
      </c>
      <c r="G169" t="s">
        <v>982</v>
      </c>
      <c r="H169" t="s">
        <v>418</v>
      </c>
      <c r="I169" t="s">
        <v>419</v>
      </c>
      <c r="J169">
        <v>1</v>
      </c>
      <c r="K169">
        <v>1</v>
      </c>
      <c r="L169" t="s">
        <v>983</v>
      </c>
      <c r="M169" s="15">
        <v>46239.634884259256</v>
      </c>
      <c r="N169" s="15">
        <v>46246.634722222225</v>
      </c>
      <c r="O169" s="15">
        <v>46240.408333333333</v>
      </c>
      <c r="P169" s="15">
        <v>46246.645833333336</v>
      </c>
      <c r="Q169" s="15"/>
      <c r="S169" t="s">
        <v>367</v>
      </c>
      <c r="U169" t="s">
        <v>1359</v>
      </c>
      <c r="V169" t="s">
        <v>367</v>
      </c>
      <c r="W169">
        <v>101</v>
      </c>
      <c r="X169" t="s">
        <v>382</v>
      </c>
      <c r="Y169" t="s">
        <v>242</v>
      </c>
      <c r="Z169" t="s">
        <v>523</v>
      </c>
      <c r="AB169" t="s">
        <v>355</v>
      </c>
      <c r="AC169" t="s">
        <v>7</v>
      </c>
      <c r="AD169" t="s">
        <v>7</v>
      </c>
      <c r="AE169" t="s">
        <v>7</v>
      </c>
      <c r="AF169" t="s">
        <v>1361</v>
      </c>
      <c r="AG169" t="s">
        <v>252</v>
      </c>
      <c r="AH169">
        <v>2</v>
      </c>
      <c r="AI169" t="s">
        <v>253</v>
      </c>
      <c r="AJ169" t="s">
        <v>254</v>
      </c>
      <c r="AK169" t="s">
        <v>581</v>
      </c>
      <c r="AL169" t="s">
        <v>159</v>
      </c>
      <c r="AM169" t="s">
        <v>602</v>
      </c>
      <c r="AN169"/>
      <c r="AO169" s="17">
        <v>46240</v>
      </c>
      <c r="AP169" s="37">
        <v>0.40833333333333333</v>
      </c>
      <c r="AQ169" s="17">
        <v>46246</v>
      </c>
      <c r="AR169" s="37">
        <v>0.64583333333333337</v>
      </c>
      <c r="AS169" t="s">
        <v>204</v>
      </c>
      <c r="AT169" t="s">
        <v>631</v>
      </c>
      <c r="AU169" t="s">
        <v>628</v>
      </c>
      <c r="AV169" t="s">
        <v>637</v>
      </c>
      <c r="AX169">
        <v>1</v>
      </c>
      <c r="AY169" t="s">
        <v>111</v>
      </c>
      <c r="AZ169" t="s">
        <v>96</v>
      </c>
      <c r="BA169" t="s">
        <v>228</v>
      </c>
      <c r="BB169" t="s">
        <v>667</v>
      </c>
      <c r="BJ169"/>
      <c r="BK169"/>
    </row>
    <row r="170" spans="1:63" x14ac:dyDescent="0.3">
      <c r="A170" s="17">
        <v>46230</v>
      </c>
      <c r="B170" t="s">
        <v>144</v>
      </c>
      <c r="C170" t="s">
        <v>352</v>
      </c>
      <c r="D170" t="s">
        <v>63</v>
      </c>
      <c r="E170" t="s">
        <v>95</v>
      </c>
      <c r="F170" t="s">
        <v>314</v>
      </c>
      <c r="G170" t="s">
        <v>984</v>
      </c>
      <c r="H170" t="s">
        <v>463</v>
      </c>
      <c r="I170" t="s">
        <v>429</v>
      </c>
      <c r="J170">
        <v>1</v>
      </c>
      <c r="K170">
        <v>1</v>
      </c>
      <c r="L170" t="s">
        <v>985</v>
      </c>
      <c r="M170" s="15">
        <v>46245.601261574076</v>
      </c>
      <c r="N170" s="15">
        <v>46252.600694444445</v>
      </c>
      <c r="O170" s="15">
        <v>46246.638194444444</v>
      </c>
      <c r="P170" s="15">
        <v>46252.386805555558</v>
      </c>
      <c r="Q170" s="15"/>
      <c r="S170" t="s">
        <v>365</v>
      </c>
      <c r="U170" t="s">
        <v>1362</v>
      </c>
      <c r="V170" t="s">
        <v>365</v>
      </c>
      <c r="W170">
        <v>2200</v>
      </c>
      <c r="X170" t="s">
        <v>382</v>
      </c>
      <c r="Y170" t="s">
        <v>242</v>
      </c>
      <c r="Z170" t="s">
        <v>523</v>
      </c>
      <c r="AB170" t="s">
        <v>355</v>
      </c>
      <c r="AC170" t="s">
        <v>7</v>
      </c>
      <c r="AD170" t="s">
        <v>7</v>
      </c>
      <c r="AE170" t="s">
        <v>7</v>
      </c>
      <c r="AF170" t="s">
        <v>1365</v>
      </c>
      <c r="AG170" t="s">
        <v>252</v>
      </c>
      <c r="AH170">
        <v>2</v>
      </c>
      <c r="AI170" t="s">
        <v>253</v>
      </c>
      <c r="AJ170" t="s">
        <v>254</v>
      </c>
      <c r="AK170" t="s">
        <v>581</v>
      </c>
      <c r="AL170" t="s">
        <v>159</v>
      </c>
      <c r="AM170" t="s">
        <v>602</v>
      </c>
      <c r="AN170"/>
      <c r="AO170" s="17">
        <v>46246</v>
      </c>
      <c r="AP170" s="37">
        <v>0.6381944444444444</v>
      </c>
      <c r="AQ170" s="17">
        <v>46252</v>
      </c>
      <c r="AR170" s="37">
        <v>0.38680555555555557</v>
      </c>
      <c r="AS170" t="s">
        <v>204</v>
      </c>
      <c r="AT170" t="s">
        <v>631</v>
      </c>
      <c r="AU170" t="s">
        <v>628</v>
      </c>
      <c r="AV170" t="s">
        <v>637</v>
      </c>
      <c r="AX170">
        <v>1</v>
      </c>
      <c r="AY170" t="s">
        <v>111</v>
      </c>
      <c r="AZ170" t="s">
        <v>96</v>
      </c>
      <c r="BA170" t="s">
        <v>228</v>
      </c>
      <c r="BB170" t="s">
        <v>668</v>
      </c>
      <c r="BJ170"/>
      <c r="BK170"/>
    </row>
    <row r="171" spans="1:63" x14ac:dyDescent="0.3">
      <c r="A171" s="17">
        <v>46237</v>
      </c>
      <c r="B171" t="s">
        <v>144</v>
      </c>
      <c r="C171" t="s">
        <v>352</v>
      </c>
      <c r="D171" t="s">
        <v>63</v>
      </c>
      <c r="E171" t="s">
        <v>95</v>
      </c>
      <c r="F171" t="s">
        <v>314</v>
      </c>
      <c r="G171" t="s">
        <v>986</v>
      </c>
      <c r="H171" t="s">
        <v>445</v>
      </c>
      <c r="I171" t="s">
        <v>420</v>
      </c>
      <c r="J171">
        <v>5</v>
      </c>
      <c r="K171">
        <v>5</v>
      </c>
      <c r="L171" t="s">
        <v>987</v>
      </c>
      <c r="M171" s="15">
        <v>46245.375648148147</v>
      </c>
      <c r="N171" s="15">
        <v>46252.375</v>
      </c>
      <c r="O171" s="15">
        <v>46246.395138888889</v>
      </c>
      <c r="P171" s="15">
        <v>46248.681250000001</v>
      </c>
      <c r="Q171" s="15"/>
      <c r="S171" t="s">
        <v>365</v>
      </c>
      <c r="V171" t="s">
        <v>365</v>
      </c>
      <c r="W171">
        <v>2200</v>
      </c>
      <c r="X171" t="s">
        <v>382</v>
      </c>
      <c r="Y171" t="s">
        <v>242</v>
      </c>
      <c r="Z171" t="s">
        <v>523</v>
      </c>
      <c r="AB171" t="s">
        <v>355</v>
      </c>
      <c r="AC171" t="s">
        <v>7</v>
      </c>
      <c r="AD171" t="s">
        <v>7</v>
      </c>
      <c r="AE171" t="s">
        <v>7</v>
      </c>
      <c r="AF171" t="s">
        <v>1366</v>
      </c>
      <c r="AG171" t="s">
        <v>252</v>
      </c>
      <c r="AH171">
        <v>2</v>
      </c>
      <c r="AI171" t="s">
        <v>253</v>
      </c>
      <c r="AJ171" t="s">
        <v>254</v>
      </c>
      <c r="AK171" t="s">
        <v>581</v>
      </c>
      <c r="AL171" t="s">
        <v>159</v>
      </c>
      <c r="AM171" t="s">
        <v>602</v>
      </c>
      <c r="AN171"/>
      <c r="AO171" s="17">
        <v>46246</v>
      </c>
      <c r="AP171" s="37">
        <v>0.39513888888888887</v>
      </c>
      <c r="AQ171" s="17">
        <v>46248</v>
      </c>
      <c r="AR171" s="37">
        <v>0.68125000000000002</v>
      </c>
      <c r="AS171" t="s">
        <v>204</v>
      </c>
      <c r="AT171" t="s">
        <v>631</v>
      </c>
      <c r="AU171" t="s">
        <v>628</v>
      </c>
      <c r="AV171" t="s">
        <v>637</v>
      </c>
      <c r="AX171">
        <v>5</v>
      </c>
      <c r="AY171" t="s">
        <v>111</v>
      </c>
      <c r="AZ171" t="s">
        <v>96</v>
      </c>
      <c r="BA171" t="s">
        <v>228</v>
      </c>
      <c r="BB171" t="s">
        <v>668</v>
      </c>
      <c r="BJ171"/>
      <c r="BK171"/>
    </row>
    <row r="172" spans="1:63" x14ac:dyDescent="0.3">
      <c r="A172" s="17">
        <v>46237</v>
      </c>
      <c r="B172" t="s">
        <v>144</v>
      </c>
      <c r="C172" t="s">
        <v>352</v>
      </c>
      <c r="D172" t="s">
        <v>63</v>
      </c>
      <c r="E172" t="s">
        <v>95</v>
      </c>
      <c r="F172" t="s">
        <v>314</v>
      </c>
      <c r="G172" t="s">
        <v>988</v>
      </c>
      <c r="H172" t="s">
        <v>445</v>
      </c>
      <c r="I172" t="s">
        <v>420</v>
      </c>
      <c r="J172">
        <v>3</v>
      </c>
      <c r="K172">
        <v>3</v>
      </c>
      <c r="L172" t="s">
        <v>989</v>
      </c>
      <c r="M172" s="15">
        <v>46239.715613425928</v>
      </c>
      <c r="N172" s="15">
        <v>46247.333333333336</v>
      </c>
      <c r="O172" s="15">
        <v>46241.71597222222</v>
      </c>
      <c r="P172" s="15">
        <v>46246.671527777777</v>
      </c>
      <c r="Q172" s="15"/>
      <c r="S172" t="s">
        <v>365</v>
      </c>
      <c r="V172" t="s">
        <v>365</v>
      </c>
      <c r="W172">
        <v>2200</v>
      </c>
      <c r="X172" t="s">
        <v>382</v>
      </c>
      <c r="Y172" t="s">
        <v>242</v>
      </c>
      <c r="Z172" t="s">
        <v>523</v>
      </c>
      <c r="AB172" t="s">
        <v>355</v>
      </c>
      <c r="AC172" t="s">
        <v>7</v>
      </c>
      <c r="AD172" t="s">
        <v>7</v>
      </c>
      <c r="AE172" t="s">
        <v>7</v>
      </c>
      <c r="AF172" t="s">
        <v>1368</v>
      </c>
      <c r="AG172" t="s">
        <v>252</v>
      </c>
      <c r="AH172">
        <v>2</v>
      </c>
      <c r="AI172" t="s">
        <v>253</v>
      </c>
      <c r="AJ172" t="s">
        <v>254</v>
      </c>
      <c r="AK172" t="s">
        <v>581</v>
      </c>
      <c r="AL172" t="s">
        <v>159</v>
      </c>
      <c r="AM172" t="s">
        <v>602</v>
      </c>
      <c r="AN172"/>
      <c r="AO172" s="17">
        <v>46241</v>
      </c>
      <c r="AP172" s="37">
        <v>0.71597222222222223</v>
      </c>
      <c r="AQ172" s="17">
        <v>46246</v>
      </c>
      <c r="AR172" s="37">
        <v>0.67152777777777772</v>
      </c>
      <c r="AS172" t="s">
        <v>204</v>
      </c>
      <c r="AT172" t="s">
        <v>631</v>
      </c>
      <c r="AU172" t="s">
        <v>628</v>
      </c>
      <c r="AV172" t="s">
        <v>637</v>
      </c>
      <c r="AX172">
        <v>3</v>
      </c>
      <c r="AY172" t="s">
        <v>111</v>
      </c>
      <c r="AZ172" t="s">
        <v>96</v>
      </c>
      <c r="BA172" t="s">
        <v>228</v>
      </c>
      <c r="BB172" t="s">
        <v>668</v>
      </c>
      <c r="BJ172"/>
      <c r="BK172"/>
    </row>
    <row r="173" spans="1:63" x14ac:dyDescent="0.3">
      <c r="A173" s="17">
        <v>46237</v>
      </c>
      <c r="B173" t="s">
        <v>144</v>
      </c>
      <c r="C173" t="s">
        <v>352</v>
      </c>
      <c r="D173" t="s">
        <v>63</v>
      </c>
      <c r="E173" t="s">
        <v>95</v>
      </c>
      <c r="F173" t="s">
        <v>314</v>
      </c>
      <c r="G173" t="s">
        <v>990</v>
      </c>
      <c r="H173" t="s">
        <v>445</v>
      </c>
      <c r="I173" t="s">
        <v>420</v>
      </c>
      <c r="J173">
        <v>1</v>
      </c>
      <c r="K173">
        <v>1</v>
      </c>
      <c r="L173" t="s">
        <v>991</v>
      </c>
      <c r="M173" s="15">
        <v>46238.474398148152</v>
      </c>
      <c r="N173" s="15">
        <v>46245.474305555559</v>
      </c>
      <c r="O173" s="15">
        <v>46238.659722222219</v>
      </c>
      <c r="P173" s="15">
        <v>46241.456944444442</v>
      </c>
      <c r="Q173" s="15"/>
      <c r="S173" t="s">
        <v>365</v>
      </c>
      <c r="V173" t="s">
        <v>365</v>
      </c>
      <c r="W173">
        <v>2200</v>
      </c>
      <c r="X173" t="s">
        <v>382</v>
      </c>
      <c r="Y173" t="s">
        <v>242</v>
      </c>
      <c r="Z173" t="s">
        <v>523</v>
      </c>
      <c r="AB173" t="s">
        <v>355</v>
      </c>
      <c r="AC173" t="s">
        <v>7</v>
      </c>
      <c r="AD173" t="s">
        <v>7</v>
      </c>
      <c r="AE173" t="s">
        <v>7</v>
      </c>
      <c r="AF173" t="s">
        <v>1565</v>
      </c>
      <c r="AG173" t="s">
        <v>252</v>
      </c>
      <c r="AH173">
        <v>2</v>
      </c>
      <c r="AI173" t="s">
        <v>253</v>
      </c>
      <c r="AJ173" t="s">
        <v>254</v>
      </c>
      <c r="AK173" t="s">
        <v>581</v>
      </c>
      <c r="AL173" t="s">
        <v>159</v>
      </c>
      <c r="AM173" t="s">
        <v>602</v>
      </c>
      <c r="AN173"/>
      <c r="AO173" s="17">
        <v>46238</v>
      </c>
      <c r="AP173" s="37">
        <v>0.65972222222222221</v>
      </c>
      <c r="AQ173" s="17">
        <v>46241</v>
      </c>
      <c r="AR173" s="37">
        <v>0.45694444444444443</v>
      </c>
      <c r="AS173" t="s">
        <v>204</v>
      </c>
      <c r="AT173" t="s">
        <v>631</v>
      </c>
      <c r="AU173" t="s">
        <v>628</v>
      </c>
      <c r="AV173" t="s">
        <v>637</v>
      </c>
      <c r="AX173">
        <v>1</v>
      </c>
      <c r="AY173" t="s">
        <v>111</v>
      </c>
      <c r="AZ173" t="s">
        <v>96</v>
      </c>
      <c r="BA173" t="s">
        <v>228</v>
      </c>
      <c r="BB173" t="s">
        <v>668</v>
      </c>
      <c r="BJ173"/>
      <c r="BK173"/>
    </row>
    <row r="174" spans="1:63" x14ac:dyDescent="0.3">
      <c r="A174" s="17">
        <v>46230</v>
      </c>
      <c r="B174" t="s">
        <v>144</v>
      </c>
      <c r="C174" t="s">
        <v>352</v>
      </c>
      <c r="D174" t="s">
        <v>63</v>
      </c>
      <c r="E174" t="s">
        <v>95</v>
      </c>
      <c r="F174" t="s">
        <v>314</v>
      </c>
      <c r="G174" t="s">
        <v>998</v>
      </c>
      <c r="H174" t="s">
        <v>431</v>
      </c>
      <c r="I174" t="s">
        <v>432</v>
      </c>
      <c r="J174">
        <v>1</v>
      </c>
      <c r="K174">
        <v>1</v>
      </c>
      <c r="L174" t="s">
        <v>999</v>
      </c>
      <c r="M174" s="15">
        <v>46244.43917824074</v>
      </c>
      <c r="N174" s="15">
        <v>46251.438888888886</v>
      </c>
      <c r="O174" s="15">
        <v>46245.671527777777</v>
      </c>
      <c r="P174" s="15">
        <v>46251.602083333331</v>
      </c>
      <c r="Q174" s="15"/>
      <c r="S174" t="s">
        <v>364</v>
      </c>
      <c r="U174" t="s">
        <v>1375</v>
      </c>
      <c r="V174" t="s">
        <v>364</v>
      </c>
      <c r="W174">
        <v>50</v>
      </c>
      <c r="X174" t="s">
        <v>382</v>
      </c>
      <c r="Y174" t="s">
        <v>242</v>
      </c>
      <c r="Z174" t="s">
        <v>523</v>
      </c>
      <c r="AB174" t="s">
        <v>355</v>
      </c>
      <c r="AC174" t="s">
        <v>7</v>
      </c>
      <c r="AD174" t="s">
        <v>7</v>
      </c>
      <c r="AE174" t="s">
        <v>7</v>
      </c>
      <c r="AF174" t="s">
        <v>1566</v>
      </c>
      <c r="AG174" t="s">
        <v>252</v>
      </c>
      <c r="AH174">
        <v>2</v>
      </c>
      <c r="AI174" t="s">
        <v>253</v>
      </c>
      <c r="AJ174" t="s">
        <v>254</v>
      </c>
      <c r="AK174" t="s">
        <v>581</v>
      </c>
      <c r="AL174" t="s">
        <v>159</v>
      </c>
      <c r="AM174" t="s">
        <v>602</v>
      </c>
      <c r="AN174"/>
      <c r="AO174" s="17">
        <v>46245</v>
      </c>
      <c r="AP174" s="37">
        <v>0.67152777777777772</v>
      </c>
      <c r="AQ174" s="17">
        <v>46251</v>
      </c>
      <c r="AR174" s="37">
        <v>0.6020833333333333</v>
      </c>
      <c r="AS174" t="s">
        <v>204</v>
      </c>
      <c r="AT174" t="s">
        <v>631</v>
      </c>
      <c r="AU174" t="s">
        <v>628</v>
      </c>
      <c r="AV174" t="s">
        <v>637</v>
      </c>
      <c r="AX174">
        <v>1</v>
      </c>
      <c r="AY174" t="s">
        <v>111</v>
      </c>
      <c r="AZ174" t="s">
        <v>96</v>
      </c>
      <c r="BA174" t="s">
        <v>228</v>
      </c>
      <c r="BB174" t="s">
        <v>669</v>
      </c>
      <c r="BJ174"/>
      <c r="BK174"/>
    </row>
    <row r="175" spans="1:63" x14ac:dyDescent="0.3">
      <c r="A175" s="17">
        <v>46230</v>
      </c>
      <c r="B175" t="s">
        <v>144</v>
      </c>
      <c r="C175" t="s">
        <v>352</v>
      </c>
      <c r="D175" t="s">
        <v>63</v>
      </c>
      <c r="E175" t="s">
        <v>95</v>
      </c>
      <c r="F175" t="s">
        <v>314</v>
      </c>
      <c r="G175" t="s">
        <v>998</v>
      </c>
      <c r="H175" t="s">
        <v>431</v>
      </c>
      <c r="I175" t="s">
        <v>432</v>
      </c>
      <c r="J175">
        <v>2</v>
      </c>
      <c r="K175">
        <v>2</v>
      </c>
      <c r="L175" t="s">
        <v>999</v>
      </c>
      <c r="M175" s="15">
        <v>46244.43917824074</v>
      </c>
      <c r="N175" s="15">
        <v>46251.438888888886</v>
      </c>
      <c r="O175" s="15">
        <v>46245.671527777777</v>
      </c>
      <c r="P175" s="15">
        <v>46251.602083333331</v>
      </c>
      <c r="Q175" s="15"/>
      <c r="S175" t="s">
        <v>364</v>
      </c>
      <c r="U175" t="s">
        <v>1377</v>
      </c>
      <c r="V175" t="s">
        <v>364</v>
      </c>
      <c r="W175">
        <v>50</v>
      </c>
      <c r="X175" t="s">
        <v>382</v>
      </c>
      <c r="Y175" t="s">
        <v>242</v>
      </c>
      <c r="Z175" t="s">
        <v>523</v>
      </c>
      <c r="AB175" t="s">
        <v>355</v>
      </c>
      <c r="AC175" t="s">
        <v>7</v>
      </c>
      <c r="AD175" t="s">
        <v>7</v>
      </c>
      <c r="AE175" t="s">
        <v>7</v>
      </c>
      <c r="AF175" t="s">
        <v>1566</v>
      </c>
      <c r="AG175" t="s">
        <v>253</v>
      </c>
      <c r="AH175">
        <v>2</v>
      </c>
      <c r="AI175" t="s">
        <v>253</v>
      </c>
      <c r="AJ175" t="s">
        <v>254</v>
      </c>
      <c r="AK175" t="s">
        <v>581</v>
      </c>
      <c r="AL175" t="s">
        <v>159</v>
      </c>
      <c r="AM175" t="s">
        <v>602</v>
      </c>
      <c r="AN175"/>
      <c r="AO175" s="17">
        <v>46245</v>
      </c>
      <c r="AP175" s="37">
        <v>0.67152777777777772</v>
      </c>
      <c r="AQ175" s="17">
        <v>46251</v>
      </c>
      <c r="AR175" s="37">
        <v>0.6020833333333333</v>
      </c>
      <c r="AS175" t="s">
        <v>627</v>
      </c>
      <c r="AU175" t="s">
        <v>628</v>
      </c>
      <c r="AV175" t="s">
        <v>637</v>
      </c>
      <c r="AX175">
        <v>2</v>
      </c>
      <c r="AY175" t="s">
        <v>111</v>
      </c>
      <c r="AZ175" t="s">
        <v>96</v>
      </c>
      <c r="BA175" t="s">
        <v>228</v>
      </c>
      <c r="BB175" t="s">
        <v>669</v>
      </c>
      <c r="BJ175"/>
      <c r="BK175"/>
    </row>
    <row r="176" spans="1:63" x14ac:dyDescent="0.3">
      <c r="A176" s="17">
        <v>46230</v>
      </c>
      <c r="B176" t="s">
        <v>144</v>
      </c>
      <c r="C176" t="s">
        <v>352</v>
      </c>
      <c r="D176" t="s">
        <v>63</v>
      </c>
      <c r="E176" t="s">
        <v>95</v>
      </c>
      <c r="F176" t="s">
        <v>314</v>
      </c>
      <c r="G176" t="s">
        <v>998</v>
      </c>
      <c r="H176" t="s">
        <v>431</v>
      </c>
      <c r="I176" t="s">
        <v>432</v>
      </c>
      <c r="J176">
        <v>4</v>
      </c>
      <c r="K176">
        <v>4</v>
      </c>
      <c r="L176" t="s">
        <v>999</v>
      </c>
      <c r="M176" s="15">
        <v>46244.43917824074</v>
      </c>
      <c r="N176" s="15">
        <v>46251.438888888886</v>
      </c>
      <c r="O176" s="15">
        <v>46245.671527777777</v>
      </c>
      <c r="P176" s="15">
        <v>46251.602083333331</v>
      </c>
      <c r="Q176" s="15"/>
      <c r="S176" t="s">
        <v>364</v>
      </c>
      <c r="U176" t="s">
        <v>1378</v>
      </c>
      <c r="V176" t="s">
        <v>364</v>
      </c>
      <c r="W176">
        <v>50</v>
      </c>
      <c r="X176" t="s">
        <v>382</v>
      </c>
      <c r="Y176" t="s">
        <v>242</v>
      </c>
      <c r="Z176" t="s">
        <v>523</v>
      </c>
      <c r="AB176" t="s">
        <v>355</v>
      </c>
      <c r="AC176" t="s">
        <v>7</v>
      </c>
      <c r="AD176" t="s">
        <v>7</v>
      </c>
      <c r="AE176" t="s">
        <v>7</v>
      </c>
      <c r="AF176" t="s">
        <v>1566</v>
      </c>
      <c r="AG176" t="s">
        <v>253</v>
      </c>
      <c r="AH176">
        <v>2</v>
      </c>
      <c r="AI176" t="s">
        <v>253</v>
      </c>
      <c r="AJ176" t="s">
        <v>254</v>
      </c>
      <c r="AK176" t="s">
        <v>581</v>
      </c>
      <c r="AL176" t="s">
        <v>159</v>
      </c>
      <c r="AM176" t="s">
        <v>602</v>
      </c>
      <c r="AN176"/>
      <c r="AO176" s="17">
        <v>46245</v>
      </c>
      <c r="AP176" s="37">
        <v>0.67152777777777772</v>
      </c>
      <c r="AQ176" s="17">
        <v>46251</v>
      </c>
      <c r="AR176" s="37">
        <v>0.6020833333333333</v>
      </c>
      <c r="AS176" t="s">
        <v>627</v>
      </c>
      <c r="AU176" t="s">
        <v>628</v>
      </c>
      <c r="AV176" t="s">
        <v>637</v>
      </c>
      <c r="AX176">
        <v>4</v>
      </c>
      <c r="AY176" t="s">
        <v>111</v>
      </c>
      <c r="AZ176" t="s">
        <v>96</v>
      </c>
      <c r="BA176" t="s">
        <v>228</v>
      </c>
      <c r="BB176" t="s">
        <v>669</v>
      </c>
      <c r="BJ176"/>
      <c r="BK176"/>
    </row>
    <row r="177" spans="1:63" x14ac:dyDescent="0.3">
      <c r="A177" s="17">
        <v>46230</v>
      </c>
      <c r="B177" t="s">
        <v>144</v>
      </c>
      <c r="C177" t="s">
        <v>352</v>
      </c>
      <c r="D177" t="s">
        <v>63</v>
      </c>
      <c r="E177" t="s">
        <v>95</v>
      </c>
      <c r="F177" t="s">
        <v>314</v>
      </c>
      <c r="G177" t="s">
        <v>998</v>
      </c>
      <c r="H177" t="s">
        <v>431</v>
      </c>
      <c r="I177" t="s">
        <v>432</v>
      </c>
      <c r="J177">
        <v>1</v>
      </c>
      <c r="K177">
        <v>1</v>
      </c>
      <c r="L177" t="s">
        <v>999</v>
      </c>
      <c r="M177" s="15">
        <v>46244.43917824074</v>
      </c>
      <c r="N177" s="15">
        <v>46251.438888888886</v>
      </c>
      <c r="O177" s="15">
        <v>46245.671527777777</v>
      </c>
      <c r="P177" s="15">
        <v>46251.602083333331</v>
      </c>
      <c r="Q177" s="15"/>
      <c r="S177" t="s">
        <v>364</v>
      </c>
      <c r="U177" t="s">
        <v>1379</v>
      </c>
      <c r="V177" t="s">
        <v>364</v>
      </c>
      <c r="W177">
        <v>50</v>
      </c>
      <c r="X177" t="s">
        <v>382</v>
      </c>
      <c r="Y177" t="s">
        <v>242</v>
      </c>
      <c r="Z177" t="s">
        <v>523</v>
      </c>
      <c r="AB177" t="s">
        <v>355</v>
      </c>
      <c r="AC177" t="s">
        <v>7</v>
      </c>
      <c r="AD177" t="s">
        <v>7</v>
      </c>
      <c r="AE177" t="s">
        <v>7</v>
      </c>
      <c r="AF177" t="s">
        <v>1566</v>
      </c>
      <c r="AG177" t="s">
        <v>253</v>
      </c>
      <c r="AH177">
        <v>2</v>
      </c>
      <c r="AI177" t="s">
        <v>253</v>
      </c>
      <c r="AJ177" t="s">
        <v>254</v>
      </c>
      <c r="AK177" t="s">
        <v>581</v>
      </c>
      <c r="AL177" t="s">
        <v>159</v>
      </c>
      <c r="AM177" t="s">
        <v>602</v>
      </c>
      <c r="AN177"/>
      <c r="AO177" s="17">
        <v>46245</v>
      </c>
      <c r="AP177" s="37">
        <v>0.67152777777777772</v>
      </c>
      <c r="AQ177" s="17">
        <v>46251</v>
      </c>
      <c r="AR177" s="37">
        <v>0.6020833333333333</v>
      </c>
      <c r="AS177" t="s">
        <v>627</v>
      </c>
      <c r="AU177" t="s">
        <v>628</v>
      </c>
      <c r="AV177" t="s">
        <v>637</v>
      </c>
      <c r="AX177">
        <v>1</v>
      </c>
      <c r="AY177" t="s">
        <v>111</v>
      </c>
      <c r="AZ177" t="s">
        <v>96</v>
      </c>
      <c r="BA177" t="s">
        <v>228</v>
      </c>
      <c r="BB177" t="s">
        <v>669</v>
      </c>
      <c r="BJ177"/>
      <c r="BK177"/>
    </row>
    <row r="178" spans="1:63" x14ac:dyDescent="0.3">
      <c r="A178" s="17">
        <v>46230</v>
      </c>
      <c r="B178" t="s">
        <v>144</v>
      </c>
      <c r="C178" t="s">
        <v>352</v>
      </c>
      <c r="D178" t="s">
        <v>63</v>
      </c>
      <c r="E178" t="s">
        <v>95</v>
      </c>
      <c r="F178" t="s">
        <v>314</v>
      </c>
      <c r="G178" t="s">
        <v>998</v>
      </c>
      <c r="H178" t="s">
        <v>431</v>
      </c>
      <c r="I178" t="s">
        <v>432</v>
      </c>
      <c r="J178">
        <v>3</v>
      </c>
      <c r="K178">
        <v>3</v>
      </c>
      <c r="L178" t="s">
        <v>999</v>
      </c>
      <c r="M178" s="15">
        <v>46244.43917824074</v>
      </c>
      <c r="N178" s="15">
        <v>46251.438888888886</v>
      </c>
      <c r="O178" s="15">
        <v>46245.671527777777</v>
      </c>
      <c r="P178" s="15">
        <v>46251.602083333331</v>
      </c>
      <c r="Q178" s="15"/>
      <c r="S178" t="s">
        <v>364</v>
      </c>
      <c r="U178" t="s">
        <v>1380</v>
      </c>
      <c r="V178" t="s">
        <v>364</v>
      </c>
      <c r="W178">
        <v>50</v>
      </c>
      <c r="X178" t="s">
        <v>382</v>
      </c>
      <c r="Y178" t="s">
        <v>242</v>
      </c>
      <c r="Z178" t="s">
        <v>523</v>
      </c>
      <c r="AB178" t="s">
        <v>355</v>
      </c>
      <c r="AC178" t="s">
        <v>7</v>
      </c>
      <c r="AD178" t="s">
        <v>7</v>
      </c>
      <c r="AE178" t="s">
        <v>7</v>
      </c>
      <c r="AF178" t="s">
        <v>1566</v>
      </c>
      <c r="AG178" t="s">
        <v>253</v>
      </c>
      <c r="AH178">
        <v>2</v>
      </c>
      <c r="AI178" t="s">
        <v>253</v>
      </c>
      <c r="AJ178" t="s">
        <v>254</v>
      </c>
      <c r="AK178" t="s">
        <v>581</v>
      </c>
      <c r="AL178" t="s">
        <v>159</v>
      </c>
      <c r="AM178" t="s">
        <v>602</v>
      </c>
      <c r="AN178"/>
      <c r="AO178" s="17">
        <v>46245</v>
      </c>
      <c r="AP178" s="37">
        <v>0.67152777777777772</v>
      </c>
      <c r="AQ178" s="17">
        <v>46251</v>
      </c>
      <c r="AR178" s="37">
        <v>0.6020833333333333</v>
      </c>
      <c r="AS178" t="s">
        <v>627</v>
      </c>
      <c r="AU178" t="s">
        <v>628</v>
      </c>
      <c r="AV178" t="s">
        <v>637</v>
      </c>
      <c r="AX178">
        <v>3</v>
      </c>
      <c r="AY178" t="s">
        <v>111</v>
      </c>
      <c r="AZ178" t="s">
        <v>96</v>
      </c>
      <c r="BA178" t="s">
        <v>228</v>
      </c>
      <c r="BB178" t="s">
        <v>669</v>
      </c>
      <c r="BJ178"/>
      <c r="BK178"/>
    </row>
    <row r="179" spans="1:63" x14ac:dyDescent="0.3">
      <c r="A179" s="17">
        <v>46230</v>
      </c>
      <c r="B179" t="s">
        <v>144</v>
      </c>
      <c r="C179" t="s">
        <v>352</v>
      </c>
      <c r="D179" t="s">
        <v>63</v>
      </c>
      <c r="E179" t="s">
        <v>95</v>
      </c>
      <c r="F179" t="s">
        <v>314</v>
      </c>
      <c r="G179" t="s">
        <v>998</v>
      </c>
      <c r="H179" t="s">
        <v>431</v>
      </c>
      <c r="I179" t="s">
        <v>432</v>
      </c>
      <c r="J179">
        <v>4</v>
      </c>
      <c r="K179">
        <v>4</v>
      </c>
      <c r="L179" t="s">
        <v>999</v>
      </c>
      <c r="M179" s="15">
        <v>46244.43917824074</v>
      </c>
      <c r="N179" s="15">
        <v>46251.438888888886</v>
      </c>
      <c r="O179" s="15">
        <v>46245.671527777777</v>
      </c>
      <c r="P179" s="15">
        <v>46251.602083333331</v>
      </c>
      <c r="Q179" s="15"/>
      <c r="S179" t="s">
        <v>364</v>
      </c>
      <c r="U179" t="s">
        <v>1381</v>
      </c>
      <c r="V179" t="s">
        <v>364</v>
      </c>
      <c r="W179">
        <v>50</v>
      </c>
      <c r="X179" t="s">
        <v>382</v>
      </c>
      <c r="Y179" t="s">
        <v>242</v>
      </c>
      <c r="Z179" t="s">
        <v>523</v>
      </c>
      <c r="AB179" t="s">
        <v>355</v>
      </c>
      <c r="AC179" t="s">
        <v>7</v>
      </c>
      <c r="AD179" t="s">
        <v>7</v>
      </c>
      <c r="AE179" t="s">
        <v>7</v>
      </c>
      <c r="AF179" t="s">
        <v>1566</v>
      </c>
      <c r="AG179" t="s">
        <v>253</v>
      </c>
      <c r="AH179">
        <v>2</v>
      </c>
      <c r="AI179" t="s">
        <v>253</v>
      </c>
      <c r="AJ179" t="s">
        <v>254</v>
      </c>
      <c r="AK179" t="s">
        <v>581</v>
      </c>
      <c r="AL179" t="s">
        <v>159</v>
      </c>
      <c r="AM179" t="s">
        <v>602</v>
      </c>
      <c r="AN179"/>
      <c r="AO179" s="17">
        <v>46245</v>
      </c>
      <c r="AP179" s="37">
        <v>0.67152777777777772</v>
      </c>
      <c r="AQ179" s="17">
        <v>46251</v>
      </c>
      <c r="AR179" s="37">
        <v>0.6020833333333333</v>
      </c>
      <c r="AS179" t="s">
        <v>627</v>
      </c>
      <c r="AU179" t="s">
        <v>628</v>
      </c>
      <c r="AV179" t="s">
        <v>637</v>
      </c>
      <c r="AX179">
        <v>4</v>
      </c>
      <c r="AY179" t="s">
        <v>111</v>
      </c>
      <c r="AZ179" t="s">
        <v>96</v>
      </c>
      <c r="BA179" t="s">
        <v>228</v>
      </c>
      <c r="BB179" t="s">
        <v>669</v>
      </c>
      <c r="BJ179"/>
      <c r="BK179"/>
    </row>
    <row r="180" spans="1:63" x14ac:dyDescent="0.3">
      <c r="A180" s="17">
        <v>46230</v>
      </c>
      <c r="B180" t="s">
        <v>144</v>
      </c>
      <c r="C180" t="s">
        <v>352</v>
      </c>
      <c r="D180" t="s">
        <v>63</v>
      </c>
      <c r="E180" t="s">
        <v>95</v>
      </c>
      <c r="F180" t="s">
        <v>314</v>
      </c>
      <c r="G180" t="s">
        <v>998</v>
      </c>
      <c r="H180" t="s">
        <v>431</v>
      </c>
      <c r="I180" t="s">
        <v>432</v>
      </c>
      <c r="J180">
        <v>2</v>
      </c>
      <c r="K180">
        <v>2</v>
      </c>
      <c r="L180" t="s">
        <v>999</v>
      </c>
      <c r="M180" s="15">
        <v>46244.43917824074</v>
      </c>
      <c r="N180" s="15">
        <v>46251.438888888886</v>
      </c>
      <c r="O180" s="15">
        <v>46245.671527777777</v>
      </c>
      <c r="P180" s="15">
        <v>46251.602083333331</v>
      </c>
      <c r="Q180" s="15"/>
      <c r="S180" t="s">
        <v>364</v>
      </c>
      <c r="U180" t="s">
        <v>1382</v>
      </c>
      <c r="V180" t="s">
        <v>364</v>
      </c>
      <c r="W180">
        <v>50</v>
      </c>
      <c r="X180" t="s">
        <v>382</v>
      </c>
      <c r="Y180" t="s">
        <v>242</v>
      </c>
      <c r="Z180" t="s">
        <v>523</v>
      </c>
      <c r="AB180" t="s">
        <v>355</v>
      </c>
      <c r="AC180" t="s">
        <v>7</v>
      </c>
      <c r="AD180" t="s">
        <v>7</v>
      </c>
      <c r="AE180" t="s">
        <v>7</v>
      </c>
      <c r="AF180" t="s">
        <v>1566</v>
      </c>
      <c r="AG180" t="s">
        <v>253</v>
      </c>
      <c r="AH180">
        <v>2</v>
      </c>
      <c r="AI180" t="s">
        <v>253</v>
      </c>
      <c r="AJ180" t="s">
        <v>254</v>
      </c>
      <c r="AK180" t="s">
        <v>581</v>
      </c>
      <c r="AL180" t="s">
        <v>159</v>
      </c>
      <c r="AM180" t="s">
        <v>602</v>
      </c>
      <c r="AN180"/>
      <c r="AO180" s="17">
        <v>46245</v>
      </c>
      <c r="AP180" s="37">
        <v>0.67152777777777772</v>
      </c>
      <c r="AQ180" s="17">
        <v>46251</v>
      </c>
      <c r="AR180" s="37">
        <v>0.6020833333333333</v>
      </c>
      <c r="AS180" t="s">
        <v>627</v>
      </c>
      <c r="AU180" t="s">
        <v>628</v>
      </c>
      <c r="AV180" t="s">
        <v>637</v>
      </c>
      <c r="AX180">
        <v>2</v>
      </c>
      <c r="AY180" t="s">
        <v>111</v>
      </c>
      <c r="AZ180" t="s">
        <v>96</v>
      </c>
      <c r="BA180" t="s">
        <v>228</v>
      </c>
      <c r="BB180" t="s">
        <v>669</v>
      </c>
      <c r="BJ180"/>
      <c r="BK180"/>
    </row>
    <row r="181" spans="1:63" x14ac:dyDescent="0.3">
      <c r="A181" s="17">
        <v>46230</v>
      </c>
      <c r="B181" t="s">
        <v>144</v>
      </c>
      <c r="C181" t="s">
        <v>352</v>
      </c>
      <c r="D181" t="s">
        <v>63</v>
      </c>
      <c r="E181" t="s">
        <v>95</v>
      </c>
      <c r="F181" t="s">
        <v>314</v>
      </c>
      <c r="G181" t="s">
        <v>998</v>
      </c>
      <c r="H181" t="s">
        <v>431</v>
      </c>
      <c r="I181" t="s">
        <v>432</v>
      </c>
      <c r="J181">
        <v>2</v>
      </c>
      <c r="K181">
        <v>2</v>
      </c>
      <c r="L181" t="s">
        <v>999</v>
      </c>
      <c r="M181" s="15">
        <v>46244.43917824074</v>
      </c>
      <c r="N181" s="15">
        <v>46251.438888888886</v>
      </c>
      <c r="O181" s="15">
        <v>46245.671527777777</v>
      </c>
      <c r="P181" s="15">
        <v>46251.602083333331</v>
      </c>
      <c r="Q181" s="15"/>
      <c r="S181" t="s">
        <v>364</v>
      </c>
      <c r="U181" t="s">
        <v>1383</v>
      </c>
      <c r="V181" t="s">
        <v>364</v>
      </c>
      <c r="W181">
        <v>50</v>
      </c>
      <c r="X181" t="s">
        <v>382</v>
      </c>
      <c r="Y181" t="s">
        <v>242</v>
      </c>
      <c r="Z181" t="s">
        <v>523</v>
      </c>
      <c r="AB181" t="s">
        <v>355</v>
      </c>
      <c r="AC181" t="s">
        <v>7</v>
      </c>
      <c r="AD181" t="s">
        <v>7</v>
      </c>
      <c r="AE181" t="s">
        <v>7</v>
      </c>
      <c r="AF181" t="s">
        <v>1566</v>
      </c>
      <c r="AG181" t="s">
        <v>253</v>
      </c>
      <c r="AH181">
        <v>2</v>
      </c>
      <c r="AI181" t="s">
        <v>253</v>
      </c>
      <c r="AJ181" t="s">
        <v>254</v>
      </c>
      <c r="AK181" t="s">
        <v>581</v>
      </c>
      <c r="AL181" t="s">
        <v>159</v>
      </c>
      <c r="AM181" t="s">
        <v>602</v>
      </c>
      <c r="AN181"/>
      <c r="AO181" s="17">
        <v>46245</v>
      </c>
      <c r="AP181" s="37">
        <v>0.67152777777777772</v>
      </c>
      <c r="AQ181" s="17">
        <v>46251</v>
      </c>
      <c r="AR181" s="37">
        <v>0.6020833333333333</v>
      </c>
      <c r="AS181" t="s">
        <v>627</v>
      </c>
      <c r="AU181" t="s">
        <v>628</v>
      </c>
      <c r="AV181" t="s">
        <v>637</v>
      </c>
      <c r="AX181">
        <v>2</v>
      </c>
      <c r="AY181" t="s">
        <v>111</v>
      </c>
      <c r="AZ181" t="s">
        <v>96</v>
      </c>
      <c r="BA181" t="s">
        <v>228</v>
      </c>
      <c r="BB181" t="s">
        <v>669</v>
      </c>
      <c r="BJ181"/>
      <c r="BK181"/>
    </row>
    <row r="182" spans="1:63" x14ac:dyDescent="0.3">
      <c r="A182" s="17">
        <v>46230</v>
      </c>
      <c r="B182" t="s">
        <v>144</v>
      </c>
      <c r="C182" t="s">
        <v>352</v>
      </c>
      <c r="D182" t="s">
        <v>63</v>
      </c>
      <c r="E182" t="s">
        <v>95</v>
      </c>
      <c r="F182" t="s">
        <v>314</v>
      </c>
      <c r="G182" t="s">
        <v>998</v>
      </c>
      <c r="H182" t="s">
        <v>431</v>
      </c>
      <c r="I182" t="s">
        <v>432</v>
      </c>
      <c r="J182">
        <v>2</v>
      </c>
      <c r="K182">
        <v>2</v>
      </c>
      <c r="L182" t="s">
        <v>999</v>
      </c>
      <c r="M182" s="15">
        <v>46244.43917824074</v>
      </c>
      <c r="N182" s="15">
        <v>46251.438888888886</v>
      </c>
      <c r="O182" s="15">
        <v>46245.671527777777</v>
      </c>
      <c r="P182" s="15">
        <v>46251.602083333331</v>
      </c>
      <c r="Q182" s="15"/>
      <c r="S182" t="s">
        <v>364</v>
      </c>
      <c r="U182" t="s">
        <v>1384</v>
      </c>
      <c r="V182" t="s">
        <v>364</v>
      </c>
      <c r="W182">
        <v>50</v>
      </c>
      <c r="X182" t="s">
        <v>382</v>
      </c>
      <c r="Y182" t="s">
        <v>242</v>
      </c>
      <c r="Z182" t="s">
        <v>523</v>
      </c>
      <c r="AB182" t="s">
        <v>355</v>
      </c>
      <c r="AC182" t="s">
        <v>7</v>
      </c>
      <c r="AD182" t="s">
        <v>7</v>
      </c>
      <c r="AE182" t="s">
        <v>7</v>
      </c>
      <c r="AF182" t="s">
        <v>1566</v>
      </c>
      <c r="AG182" t="s">
        <v>253</v>
      </c>
      <c r="AH182">
        <v>2</v>
      </c>
      <c r="AI182" t="s">
        <v>253</v>
      </c>
      <c r="AJ182" t="s">
        <v>254</v>
      </c>
      <c r="AK182" t="s">
        <v>581</v>
      </c>
      <c r="AL182" t="s">
        <v>159</v>
      </c>
      <c r="AM182" t="s">
        <v>602</v>
      </c>
      <c r="AN182"/>
      <c r="AO182" s="17">
        <v>46245</v>
      </c>
      <c r="AP182" s="37">
        <v>0.67152777777777772</v>
      </c>
      <c r="AQ182" s="17">
        <v>46251</v>
      </c>
      <c r="AR182" s="37">
        <v>0.6020833333333333</v>
      </c>
      <c r="AS182" t="s">
        <v>627</v>
      </c>
      <c r="AU182" t="s">
        <v>628</v>
      </c>
      <c r="AV182" t="s">
        <v>637</v>
      </c>
      <c r="AX182">
        <v>2</v>
      </c>
      <c r="AY182" t="s">
        <v>111</v>
      </c>
      <c r="AZ182" t="s">
        <v>96</v>
      </c>
      <c r="BA182" t="s">
        <v>228</v>
      </c>
      <c r="BB182" t="s">
        <v>669</v>
      </c>
      <c r="BJ182"/>
      <c r="BK182"/>
    </row>
    <row r="183" spans="1:63" x14ac:dyDescent="0.3">
      <c r="A183" s="17">
        <v>46230</v>
      </c>
      <c r="B183" t="s">
        <v>144</v>
      </c>
      <c r="C183" t="s">
        <v>352</v>
      </c>
      <c r="D183" t="s">
        <v>63</v>
      </c>
      <c r="E183" t="s">
        <v>95</v>
      </c>
      <c r="F183" t="s">
        <v>314</v>
      </c>
      <c r="G183" t="s">
        <v>1000</v>
      </c>
      <c r="H183" t="s">
        <v>414</v>
      </c>
      <c r="I183" t="s">
        <v>415</v>
      </c>
      <c r="J183">
        <v>1</v>
      </c>
      <c r="K183">
        <v>1</v>
      </c>
      <c r="L183" t="s">
        <v>1001</v>
      </c>
      <c r="M183" s="15">
        <v>46244.468541666669</v>
      </c>
      <c r="N183" s="15">
        <v>46251.468055555553</v>
      </c>
      <c r="O183" s="15">
        <v>46244.694444444445</v>
      </c>
      <c r="P183" s="15">
        <v>46248.702777777777</v>
      </c>
      <c r="Q183" s="15"/>
      <c r="S183" t="s">
        <v>364</v>
      </c>
      <c r="U183" t="s">
        <v>1385</v>
      </c>
      <c r="V183" t="s">
        <v>364</v>
      </c>
      <c r="W183">
        <v>50</v>
      </c>
      <c r="X183" t="s">
        <v>382</v>
      </c>
      <c r="Y183" t="s">
        <v>242</v>
      </c>
      <c r="Z183" t="s">
        <v>523</v>
      </c>
      <c r="AB183" t="s">
        <v>355</v>
      </c>
      <c r="AC183" t="s">
        <v>7</v>
      </c>
      <c r="AD183" t="s">
        <v>7</v>
      </c>
      <c r="AE183" t="s">
        <v>7</v>
      </c>
      <c r="AF183" t="s">
        <v>1567</v>
      </c>
      <c r="AG183" t="s">
        <v>252</v>
      </c>
      <c r="AH183">
        <v>2</v>
      </c>
      <c r="AI183" t="s">
        <v>253</v>
      </c>
      <c r="AJ183" t="s">
        <v>254</v>
      </c>
      <c r="AK183" t="s">
        <v>581</v>
      </c>
      <c r="AL183" t="s">
        <v>159</v>
      </c>
      <c r="AM183" t="s">
        <v>602</v>
      </c>
      <c r="AN183"/>
      <c r="AO183" s="17">
        <v>46244</v>
      </c>
      <c r="AP183" s="37">
        <v>0.69444444444444442</v>
      </c>
      <c r="AQ183" s="17">
        <v>46248</v>
      </c>
      <c r="AR183" s="37">
        <v>0.70277777777777772</v>
      </c>
      <c r="AS183" t="s">
        <v>204</v>
      </c>
      <c r="AT183" t="s">
        <v>631</v>
      </c>
      <c r="AU183" t="s">
        <v>628</v>
      </c>
      <c r="AV183" t="s">
        <v>637</v>
      </c>
      <c r="AX183">
        <v>1</v>
      </c>
      <c r="AY183" t="s">
        <v>111</v>
      </c>
      <c r="AZ183" t="s">
        <v>96</v>
      </c>
      <c r="BA183" t="s">
        <v>228</v>
      </c>
      <c r="BB183" t="s">
        <v>669</v>
      </c>
      <c r="BJ183"/>
      <c r="BK183"/>
    </row>
    <row r="184" spans="1:63" x14ac:dyDescent="0.3">
      <c r="A184" s="17">
        <v>46237</v>
      </c>
      <c r="B184" t="s">
        <v>144</v>
      </c>
      <c r="C184" t="s">
        <v>352</v>
      </c>
      <c r="D184" t="s">
        <v>63</v>
      </c>
      <c r="E184" t="s">
        <v>95</v>
      </c>
      <c r="F184" t="s">
        <v>314</v>
      </c>
      <c r="G184" t="s">
        <v>1002</v>
      </c>
      <c r="H184" t="s">
        <v>414</v>
      </c>
      <c r="I184" t="s">
        <v>415</v>
      </c>
      <c r="J184">
        <v>1</v>
      </c>
      <c r="K184">
        <v>1</v>
      </c>
      <c r="L184" t="s">
        <v>1003</v>
      </c>
      <c r="M184" s="15">
        <v>46244.466851851852</v>
      </c>
      <c r="N184" s="15">
        <v>46251.466666666667</v>
      </c>
      <c r="O184" s="15">
        <v>46247.593055555553</v>
      </c>
      <c r="P184" s="15">
        <v>46252.873611111114</v>
      </c>
      <c r="Q184" s="15"/>
      <c r="S184" t="s">
        <v>364</v>
      </c>
      <c r="V184" t="s">
        <v>364</v>
      </c>
      <c r="W184">
        <v>50</v>
      </c>
      <c r="X184" t="s">
        <v>382</v>
      </c>
      <c r="Y184" t="s">
        <v>242</v>
      </c>
      <c r="Z184" t="s">
        <v>523</v>
      </c>
      <c r="AB184" t="s">
        <v>355</v>
      </c>
      <c r="AC184" t="s">
        <v>7</v>
      </c>
      <c r="AD184" t="s">
        <v>7</v>
      </c>
      <c r="AE184" t="s">
        <v>7</v>
      </c>
      <c r="AF184" t="s">
        <v>1568</v>
      </c>
      <c r="AG184" t="s">
        <v>252</v>
      </c>
      <c r="AH184">
        <v>2</v>
      </c>
      <c r="AI184" t="s">
        <v>253</v>
      </c>
      <c r="AJ184" t="s">
        <v>254</v>
      </c>
      <c r="AK184" t="s">
        <v>581</v>
      </c>
      <c r="AL184" t="s">
        <v>159</v>
      </c>
      <c r="AM184" t="s">
        <v>602</v>
      </c>
      <c r="AN184"/>
      <c r="AO184" s="17">
        <v>46247</v>
      </c>
      <c r="AP184" s="37">
        <v>0.59305555555555556</v>
      </c>
      <c r="AQ184" s="17">
        <v>46252</v>
      </c>
      <c r="AR184" s="37">
        <v>0.87361111111111112</v>
      </c>
      <c r="AS184" t="s">
        <v>204</v>
      </c>
      <c r="AT184" t="s">
        <v>631</v>
      </c>
      <c r="AU184" t="s">
        <v>628</v>
      </c>
      <c r="AV184" t="s">
        <v>637</v>
      </c>
      <c r="AX184">
        <v>1</v>
      </c>
      <c r="AY184" t="s">
        <v>111</v>
      </c>
      <c r="AZ184" t="s">
        <v>96</v>
      </c>
      <c r="BA184" t="s">
        <v>228</v>
      </c>
      <c r="BB184" t="s">
        <v>669</v>
      </c>
      <c r="BJ184"/>
      <c r="BK184"/>
    </row>
    <row r="185" spans="1:63" x14ac:dyDescent="0.3">
      <c r="A185" s="17">
        <v>46237</v>
      </c>
      <c r="B185" t="s">
        <v>144</v>
      </c>
      <c r="C185" t="s">
        <v>352</v>
      </c>
      <c r="D185" t="s">
        <v>63</v>
      </c>
      <c r="E185" t="s">
        <v>95</v>
      </c>
      <c r="F185" t="s">
        <v>314</v>
      </c>
      <c r="G185" t="s">
        <v>1046</v>
      </c>
      <c r="H185" t="s">
        <v>1439</v>
      </c>
      <c r="I185" t="s">
        <v>1047</v>
      </c>
      <c r="J185">
        <v>1</v>
      </c>
      <c r="K185">
        <v>1</v>
      </c>
      <c r="L185" t="s">
        <v>1048</v>
      </c>
      <c r="M185" s="15">
        <v>46241.40283564815</v>
      </c>
      <c r="N185" s="15">
        <v>46248.402777777781</v>
      </c>
      <c r="O185" s="15">
        <v>46241.429861111108</v>
      </c>
      <c r="P185" s="15">
        <v>46246.593055555553</v>
      </c>
      <c r="Q185" s="15"/>
      <c r="S185" t="s">
        <v>366</v>
      </c>
      <c r="V185" t="s">
        <v>366</v>
      </c>
      <c r="W185">
        <v>109</v>
      </c>
      <c r="X185" t="s">
        <v>382</v>
      </c>
      <c r="Y185" t="s">
        <v>242</v>
      </c>
      <c r="Z185" t="s">
        <v>523</v>
      </c>
      <c r="AB185" t="s">
        <v>355</v>
      </c>
      <c r="AC185" t="s">
        <v>7</v>
      </c>
      <c r="AD185" t="s">
        <v>7</v>
      </c>
      <c r="AE185" t="s">
        <v>7</v>
      </c>
      <c r="AF185" t="s">
        <v>1569</v>
      </c>
      <c r="AG185" t="s">
        <v>252</v>
      </c>
      <c r="AH185">
        <v>2</v>
      </c>
      <c r="AI185" t="s">
        <v>253</v>
      </c>
      <c r="AJ185" t="s">
        <v>254</v>
      </c>
      <c r="AK185" t="s">
        <v>581</v>
      </c>
      <c r="AL185" t="s">
        <v>159</v>
      </c>
      <c r="AM185" t="s">
        <v>602</v>
      </c>
      <c r="AN185"/>
      <c r="AO185" s="17">
        <v>46241</v>
      </c>
      <c r="AP185" s="37">
        <v>0.42986111111111114</v>
      </c>
      <c r="AQ185" s="17">
        <v>46246</v>
      </c>
      <c r="AR185" s="37">
        <v>0.59305555555555556</v>
      </c>
      <c r="AS185" t="s">
        <v>204</v>
      </c>
      <c r="AT185" t="s">
        <v>631</v>
      </c>
      <c r="AU185" t="s">
        <v>628</v>
      </c>
      <c r="AV185" t="s">
        <v>637</v>
      </c>
      <c r="AX185">
        <v>1</v>
      </c>
      <c r="AY185" t="s">
        <v>111</v>
      </c>
      <c r="AZ185" t="s">
        <v>96</v>
      </c>
      <c r="BA185" t="s">
        <v>228</v>
      </c>
      <c r="BB185" t="s">
        <v>671</v>
      </c>
      <c r="BJ185"/>
      <c r="BK185"/>
    </row>
    <row r="186" spans="1:63" x14ac:dyDescent="0.3">
      <c r="A186" s="17">
        <v>46235</v>
      </c>
      <c r="B186" t="s">
        <v>144</v>
      </c>
      <c r="C186" t="s">
        <v>352</v>
      </c>
      <c r="D186" t="s">
        <v>63</v>
      </c>
      <c r="E186" t="s">
        <v>95</v>
      </c>
      <c r="F186" t="s">
        <v>314</v>
      </c>
      <c r="G186" t="s">
        <v>471</v>
      </c>
      <c r="H186" t="s">
        <v>469</v>
      </c>
      <c r="I186" t="s">
        <v>470</v>
      </c>
      <c r="J186">
        <v>2</v>
      </c>
      <c r="K186">
        <v>2</v>
      </c>
      <c r="L186" t="s">
        <v>1183</v>
      </c>
      <c r="M186" s="15">
        <v>46202.512337962966</v>
      </c>
      <c r="N186" s="15">
        <v>46209.5</v>
      </c>
      <c r="O186" s="15">
        <v>46241.424259259256</v>
      </c>
      <c r="P186" s="15">
        <v>46248.483460648145</v>
      </c>
      <c r="Q186" s="15"/>
      <c r="S186" t="s">
        <v>366</v>
      </c>
      <c r="T186" t="s">
        <v>1441</v>
      </c>
      <c r="U186" t="s">
        <v>1442</v>
      </c>
      <c r="V186" t="s">
        <v>366</v>
      </c>
      <c r="W186">
        <v>109</v>
      </c>
      <c r="X186" t="s">
        <v>382</v>
      </c>
      <c r="Y186" t="s">
        <v>242</v>
      </c>
      <c r="Z186" t="s">
        <v>523</v>
      </c>
      <c r="AB186" t="s">
        <v>355</v>
      </c>
      <c r="AC186" t="s">
        <v>7</v>
      </c>
      <c r="AD186" t="s">
        <v>7</v>
      </c>
      <c r="AE186" t="s">
        <v>7</v>
      </c>
      <c r="AF186" t="s">
        <v>1570</v>
      </c>
      <c r="AG186" t="s">
        <v>252</v>
      </c>
      <c r="AH186">
        <v>2</v>
      </c>
      <c r="AI186" t="s">
        <v>253</v>
      </c>
      <c r="AJ186" t="s">
        <v>254</v>
      </c>
      <c r="AK186" t="s">
        <v>581</v>
      </c>
      <c r="AL186" t="s">
        <v>159</v>
      </c>
      <c r="AM186" t="s">
        <v>602</v>
      </c>
      <c r="AN186"/>
      <c r="AO186" s="17">
        <v>46241</v>
      </c>
      <c r="AP186" s="37">
        <v>0.42425925925925928</v>
      </c>
      <c r="AQ186" s="17">
        <v>46248</v>
      </c>
      <c r="AR186" s="37">
        <v>0.48346064814814815</v>
      </c>
      <c r="AS186" t="s">
        <v>204</v>
      </c>
      <c r="AT186" t="s">
        <v>631</v>
      </c>
      <c r="AU186" t="s">
        <v>628</v>
      </c>
      <c r="AV186" t="s">
        <v>637</v>
      </c>
      <c r="AX186">
        <v>2</v>
      </c>
      <c r="AY186" t="s">
        <v>111</v>
      </c>
      <c r="AZ186" t="s">
        <v>96</v>
      </c>
      <c r="BA186" t="s">
        <v>228</v>
      </c>
      <c r="BB186" t="s">
        <v>671</v>
      </c>
      <c r="BJ186"/>
      <c r="BK186"/>
    </row>
    <row r="187" spans="1:63" x14ac:dyDescent="0.3">
      <c r="A187" s="17">
        <v>46235</v>
      </c>
      <c r="B187" t="s">
        <v>144</v>
      </c>
      <c r="C187" t="s">
        <v>352</v>
      </c>
      <c r="D187" t="s">
        <v>63</v>
      </c>
      <c r="E187" t="s">
        <v>95</v>
      </c>
      <c r="F187" t="s">
        <v>314</v>
      </c>
      <c r="G187" t="s">
        <v>1049</v>
      </c>
      <c r="H187" t="s">
        <v>439</v>
      </c>
      <c r="I187" t="s">
        <v>440</v>
      </c>
      <c r="J187">
        <v>6</v>
      </c>
      <c r="K187">
        <v>6</v>
      </c>
      <c r="L187" t="s">
        <v>1050</v>
      </c>
      <c r="M187" s="15">
        <v>46230.40084490741</v>
      </c>
      <c r="N187" s="15">
        <v>46237.400694444441</v>
      </c>
      <c r="O187" s="15">
        <v>46233.454386574071</v>
      </c>
      <c r="P187" s="15">
        <v>46238.481249999997</v>
      </c>
      <c r="Q187" s="15"/>
      <c r="S187" t="s">
        <v>366</v>
      </c>
      <c r="U187" t="s">
        <v>1446</v>
      </c>
      <c r="V187" t="s">
        <v>366</v>
      </c>
      <c r="W187">
        <v>109</v>
      </c>
      <c r="X187" t="s">
        <v>382</v>
      </c>
      <c r="Y187" t="s">
        <v>242</v>
      </c>
      <c r="Z187" t="s">
        <v>523</v>
      </c>
      <c r="AB187" t="s">
        <v>355</v>
      </c>
      <c r="AC187" t="s">
        <v>7</v>
      </c>
      <c r="AD187" t="s">
        <v>7</v>
      </c>
      <c r="AE187" t="s">
        <v>7</v>
      </c>
      <c r="AF187" t="s">
        <v>1571</v>
      </c>
      <c r="AG187" t="s">
        <v>252</v>
      </c>
      <c r="AH187">
        <v>2</v>
      </c>
      <c r="AI187" t="s">
        <v>253</v>
      </c>
      <c r="AJ187" t="s">
        <v>254</v>
      </c>
      <c r="AK187" t="s">
        <v>581</v>
      </c>
      <c r="AL187" t="s">
        <v>159</v>
      </c>
      <c r="AM187" t="s">
        <v>602</v>
      </c>
      <c r="AN187"/>
      <c r="AO187" s="17">
        <v>46233</v>
      </c>
      <c r="AP187" s="37">
        <v>0.45438657407407407</v>
      </c>
      <c r="AQ187" s="17">
        <v>46238</v>
      </c>
      <c r="AR187" s="37">
        <v>0.48125000000000001</v>
      </c>
      <c r="AS187" t="s">
        <v>204</v>
      </c>
      <c r="AT187" t="s">
        <v>631</v>
      </c>
      <c r="AU187" t="s">
        <v>628</v>
      </c>
      <c r="AV187" t="s">
        <v>637</v>
      </c>
      <c r="AX187">
        <v>6</v>
      </c>
      <c r="AY187" t="s">
        <v>111</v>
      </c>
      <c r="AZ187" t="s">
        <v>96</v>
      </c>
      <c r="BA187" t="s">
        <v>228</v>
      </c>
      <c r="BB187" t="s">
        <v>671</v>
      </c>
      <c r="BJ187"/>
      <c r="BK187"/>
    </row>
    <row r="188" spans="1:63" x14ac:dyDescent="0.3">
      <c r="A188" s="17">
        <v>46235</v>
      </c>
      <c r="B188" t="s">
        <v>144</v>
      </c>
      <c r="C188" t="s">
        <v>352</v>
      </c>
      <c r="D188" t="s">
        <v>63</v>
      </c>
      <c r="E188" t="s">
        <v>95</v>
      </c>
      <c r="F188" t="s">
        <v>314</v>
      </c>
      <c r="G188" t="s">
        <v>1049</v>
      </c>
      <c r="H188" t="s">
        <v>439</v>
      </c>
      <c r="I188" t="s">
        <v>440</v>
      </c>
      <c r="J188">
        <v>4</v>
      </c>
      <c r="K188">
        <v>4</v>
      </c>
      <c r="L188" t="s">
        <v>1050</v>
      </c>
      <c r="M188" s="15">
        <v>46230.40084490741</v>
      </c>
      <c r="N188" s="15">
        <v>46237.400694444441</v>
      </c>
      <c r="O188" s="15">
        <v>46233.454386574071</v>
      </c>
      <c r="P188" s="15">
        <v>46238.481249999997</v>
      </c>
      <c r="Q188" s="15"/>
      <c r="S188" t="s">
        <v>366</v>
      </c>
      <c r="U188" t="s">
        <v>1447</v>
      </c>
      <c r="V188" t="s">
        <v>366</v>
      </c>
      <c r="W188">
        <v>109</v>
      </c>
      <c r="X188" t="s">
        <v>382</v>
      </c>
      <c r="Y188" t="s">
        <v>242</v>
      </c>
      <c r="Z188" t="s">
        <v>523</v>
      </c>
      <c r="AB188" t="s">
        <v>355</v>
      </c>
      <c r="AC188" t="s">
        <v>7</v>
      </c>
      <c r="AD188" t="s">
        <v>7</v>
      </c>
      <c r="AE188" t="s">
        <v>7</v>
      </c>
      <c r="AF188" t="s">
        <v>1571</v>
      </c>
      <c r="AG188" t="s">
        <v>253</v>
      </c>
      <c r="AH188">
        <v>2</v>
      </c>
      <c r="AI188" t="s">
        <v>253</v>
      </c>
      <c r="AJ188" t="s">
        <v>254</v>
      </c>
      <c r="AK188" t="s">
        <v>581</v>
      </c>
      <c r="AL188" t="s">
        <v>159</v>
      </c>
      <c r="AM188" t="s">
        <v>602</v>
      </c>
      <c r="AN188"/>
      <c r="AO188" s="17">
        <v>46233</v>
      </c>
      <c r="AP188" s="37">
        <v>0.45438657407407407</v>
      </c>
      <c r="AQ188" s="17">
        <v>46238</v>
      </c>
      <c r="AR188" s="37">
        <v>0.48125000000000001</v>
      </c>
      <c r="AS188" t="s">
        <v>627</v>
      </c>
      <c r="AU188" t="s">
        <v>628</v>
      </c>
      <c r="AV188" t="s">
        <v>637</v>
      </c>
      <c r="AX188">
        <v>4</v>
      </c>
      <c r="AY188" t="s">
        <v>111</v>
      </c>
      <c r="AZ188" t="s">
        <v>96</v>
      </c>
      <c r="BA188" t="s">
        <v>228</v>
      </c>
      <c r="BB188" t="s">
        <v>671</v>
      </c>
      <c r="BJ188"/>
      <c r="BK188"/>
    </row>
    <row r="189" spans="1:63" x14ac:dyDescent="0.3">
      <c r="A189" s="17">
        <v>46235</v>
      </c>
      <c r="B189" t="s">
        <v>144</v>
      </c>
      <c r="C189" t="s">
        <v>352</v>
      </c>
      <c r="D189" t="s">
        <v>63</v>
      </c>
      <c r="E189" t="s">
        <v>95</v>
      </c>
      <c r="F189" t="s">
        <v>314</v>
      </c>
      <c r="G189" t="s">
        <v>1049</v>
      </c>
      <c r="H189" t="s">
        <v>439</v>
      </c>
      <c r="I189" t="s">
        <v>440</v>
      </c>
      <c r="J189">
        <v>5</v>
      </c>
      <c r="K189">
        <v>5</v>
      </c>
      <c r="L189" t="s">
        <v>1050</v>
      </c>
      <c r="M189" s="15">
        <v>46230.40084490741</v>
      </c>
      <c r="N189" s="15">
        <v>46237.400694444441</v>
      </c>
      <c r="O189" s="15">
        <v>46233.454386574071</v>
      </c>
      <c r="P189" s="15">
        <v>46238.481249999997</v>
      </c>
      <c r="Q189" s="15"/>
      <c r="S189" t="s">
        <v>366</v>
      </c>
      <c r="U189" t="s">
        <v>1448</v>
      </c>
      <c r="V189" t="s">
        <v>366</v>
      </c>
      <c r="W189">
        <v>109</v>
      </c>
      <c r="X189" t="s">
        <v>382</v>
      </c>
      <c r="Y189" t="s">
        <v>242</v>
      </c>
      <c r="Z189" t="s">
        <v>523</v>
      </c>
      <c r="AB189" t="s">
        <v>355</v>
      </c>
      <c r="AC189" t="s">
        <v>7</v>
      </c>
      <c r="AD189" t="s">
        <v>7</v>
      </c>
      <c r="AE189" t="s">
        <v>7</v>
      </c>
      <c r="AF189" t="s">
        <v>1571</v>
      </c>
      <c r="AG189" t="s">
        <v>253</v>
      </c>
      <c r="AH189">
        <v>2</v>
      </c>
      <c r="AI189" t="s">
        <v>253</v>
      </c>
      <c r="AJ189" t="s">
        <v>254</v>
      </c>
      <c r="AK189" t="s">
        <v>581</v>
      </c>
      <c r="AL189" t="s">
        <v>159</v>
      </c>
      <c r="AM189" t="s">
        <v>602</v>
      </c>
      <c r="AN189"/>
      <c r="AO189" s="17">
        <v>46233</v>
      </c>
      <c r="AP189" s="37">
        <v>0.45438657407407407</v>
      </c>
      <c r="AQ189" s="17">
        <v>46238</v>
      </c>
      <c r="AR189" s="37">
        <v>0.48125000000000001</v>
      </c>
      <c r="AS189" t="s">
        <v>627</v>
      </c>
      <c r="AU189" t="s">
        <v>628</v>
      </c>
      <c r="AV189" t="s">
        <v>637</v>
      </c>
      <c r="AX189">
        <v>5</v>
      </c>
      <c r="AY189" t="s">
        <v>111</v>
      </c>
      <c r="AZ189" t="s">
        <v>96</v>
      </c>
      <c r="BA189" t="s">
        <v>228</v>
      </c>
      <c r="BB189" t="s">
        <v>671</v>
      </c>
      <c r="BJ189"/>
      <c r="BK189"/>
    </row>
    <row r="190" spans="1:63" x14ac:dyDescent="0.3">
      <c r="A190" s="17">
        <v>46235</v>
      </c>
      <c r="B190" t="s">
        <v>144</v>
      </c>
      <c r="C190" t="s">
        <v>352</v>
      </c>
      <c r="D190" t="s">
        <v>63</v>
      </c>
      <c r="E190" t="s">
        <v>95</v>
      </c>
      <c r="F190" t="s">
        <v>314</v>
      </c>
      <c r="G190" t="s">
        <v>1049</v>
      </c>
      <c r="H190" t="s">
        <v>439</v>
      </c>
      <c r="I190" t="s">
        <v>440</v>
      </c>
      <c r="J190">
        <v>5</v>
      </c>
      <c r="K190">
        <v>5</v>
      </c>
      <c r="L190" t="s">
        <v>1050</v>
      </c>
      <c r="M190" s="15">
        <v>46230.40084490741</v>
      </c>
      <c r="N190" s="15">
        <v>46237.400694444441</v>
      </c>
      <c r="O190" s="15">
        <v>46233.454386574071</v>
      </c>
      <c r="P190" s="15">
        <v>46238.481249999997</v>
      </c>
      <c r="Q190" s="15"/>
      <c r="S190" t="s">
        <v>366</v>
      </c>
      <c r="U190" t="s">
        <v>1449</v>
      </c>
      <c r="V190" t="s">
        <v>366</v>
      </c>
      <c r="W190">
        <v>109</v>
      </c>
      <c r="X190" t="s">
        <v>382</v>
      </c>
      <c r="Y190" t="s">
        <v>242</v>
      </c>
      <c r="Z190" t="s">
        <v>523</v>
      </c>
      <c r="AB190" t="s">
        <v>355</v>
      </c>
      <c r="AC190" t="s">
        <v>7</v>
      </c>
      <c r="AD190" t="s">
        <v>7</v>
      </c>
      <c r="AE190" t="s">
        <v>7</v>
      </c>
      <c r="AF190" t="s">
        <v>1571</v>
      </c>
      <c r="AG190" t="s">
        <v>253</v>
      </c>
      <c r="AH190">
        <v>2</v>
      </c>
      <c r="AI190" t="s">
        <v>253</v>
      </c>
      <c r="AJ190" t="s">
        <v>254</v>
      </c>
      <c r="AK190" t="s">
        <v>581</v>
      </c>
      <c r="AL190" t="s">
        <v>159</v>
      </c>
      <c r="AM190" t="s">
        <v>602</v>
      </c>
      <c r="AN190"/>
      <c r="AO190" s="17">
        <v>46233</v>
      </c>
      <c r="AP190" s="37">
        <v>0.45438657407407407</v>
      </c>
      <c r="AQ190" s="17">
        <v>46238</v>
      </c>
      <c r="AR190" s="37">
        <v>0.48125000000000001</v>
      </c>
      <c r="AS190" t="s">
        <v>627</v>
      </c>
      <c r="AU190" t="s">
        <v>628</v>
      </c>
      <c r="AV190" t="s">
        <v>637</v>
      </c>
      <c r="AX190">
        <v>5</v>
      </c>
      <c r="AY190" t="s">
        <v>111</v>
      </c>
      <c r="AZ190" t="s">
        <v>96</v>
      </c>
      <c r="BA190" t="s">
        <v>228</v>
      </c>
      <c r="BB190" t="s">
        <v>671</v>
      </c>
      <c r="BJ190"/>
      <c r="BK190"/>
    </row>
    <row r="191" spans="1:63" x14ac:dyDescent="0.3">
      <c r="A191" s="17">
        <v>46235</v>
      </c>
      <c r="B191" t="s">
        <v>144</v>
      </c>
      <c r="C191" t="s">
        <v>352</v>
      </c>
      <c r="D191" t="s">
        <v>63</v>
      </c>
      <c r="E191" t="s">
        <v>95</v>
      </c>
      <c r="F191" t="s">
        <v>314</v>
      </c>
      <c r="G191" t="s">
        <v>1049</v>
      </c>
      <c r="H191" t="s">
        <v>439</v>
      </c>
      <c r="I191" t="s">
        <v>440</v>
      </c>
      <c r="J191">
        <v>6</v>
      </c>
      <c r="K191">
        <v>6</v>
      </c>
      <c r="L191" t="s">
        <v>1050</v>
      </c>
      <c r="M191" s="15">
        <v>46230.40084490741</v>
      </c>
      <c r="N191" s="15">
        <v>46237.400694444441</v>
      </c>
      <c r="O191" s="15">
        <v>46233.454386574071</v>
      </c>
      <c r="P191" s="15">
        <v>46238.481249999997</v>
      </c>
      <c r="Q191" s="15"/>
      <c r="S191" t="s">
        <v>366</v>
      </c>
      <c r="U191" t="s">
        <v>1450</v>
      </c>
      <c r="V191" t="s">
        <v>366</v>
      </c>
      <c r="W191">
        <v>109</v>
      </c>
      <c r="X191" t="s">
        <v>382</v>
      </c>
      <c r="Y191" t="s">
        <v>242</v>
      </c>
      <c r="Z191" t="s">
        <v>523</v>
      </c>
      <c r="AB191" t="s">
        <v>355</v>
      </c>
      <c r="AC191" t="s">
        <v>7</v>
      </c>
      <c r="AD191" t="s">
        <v>7</v>
      </c>
      <c r="AE191" t="s">
        <v>7</v>
      </c>
      <c r="AF191" t="s">
        <v>1571</v>
      </c>
      <c r="AG191" t="s">
        <v>253</v>
      </c>
      <c r="AH191">
        <v>2</v>
      </c>
      <c r="AI191" t="s">
        <v>253</v>
      </c>
      <c r="AJ191" t="s">
        <v>254</v>
      </c>
      <c r="AK191" t="s">
        <v>581</v>
      </c>
      <c r="AL191" t="s">
        <v>159</v>
      </c>
      <c r="AM191" t="s">
        <v>602</v>
      </c>
      <c r="AN191"/>
      <c r="AO191" s="17">
        <v>46233</v>
      </c>
      <c r="AP191" s="37">
        <v>0.45438657407407407</v>
      </c>
      <c r="AQ191" s="17">
        <v>46238</v>
      </c>
      <c r="AR191" s="37">
        <v>0.48125000000000001</v>
      </c>
      <c r="AS191" t="s">
        <v>627</v>
      </c>
      <c r="AU191" t="s">
        <v>628</v>
      </c>
      <c r="AV191" t="s">
        <v>637</v>
      </c>
      <c r="AX191">
        <v>6</v>
      </c>
      <c r="AY191" t="s">
        <v>111</v>
      </c>
      <c r="AZ191" t="s">
        <v>96</v>
      </c>
      <c r="BA191" t="s">
        <v>228</v>
      </c>
      <c r="BB191" t="s">
        <v>671</v>
      </c>
      <c r="BJ191"/>
      <c r="BK191"/>
    </row>
    <row r="192" spans="1:63" x14ac:dyDescent="0.3">
      <c r="A192" s="17">
        <v>46235</v>
      </c>
      <c r="B192" t="s">
        <v>144</v>
      </c>
      <c r="C192" t="s">
        <v>352</v>
      </c>
      <c r="D192" t="s">
        <v>63</v>
      </c>
      <c r="E192" t="s">
        <v>95</v>
      </c>
      <c r="F192" t="s">
        <v>314</v>
      </c>
      <c r="G192" t="s">
        <v>1049</v>
      </c>
      <c r="H192" t="s">
        <v>439</v>
      </c>
      <c r="I192" t="s">
        <v>440</v>
      </c>
      <c r="J192">
        <v>4</v>
      </c>
      <c r="K192">
        <v>4</v>
      </c>
      <c r="L192" t="s">
        <v>1050</v>
      </c>
      <c r="M192" s="15">
        <v>46230.40084490741</v>
      </c>
      <c r="N192" s="15">
        <v>46237.400694444441</v>
      </c>
      <c r="O192" s="15">
        <v>46233.454386574071</v>
      </c>
      <c r="P192" s="15">
        <v>46238.481249999997</v>
      </c>
      <c r="Q192" s="15"/>
      <c r="S192" t="s">
        <v>366</v>
      </c>
      <c r="U192" t="s">
        <v>1572</v>
      </c>
      <c r="V192" t="s">
        <v>366</v>
      </c>
      <c r="W192">
        <v>109</v>
      </c>
      <c r="X192" t="s">
        <v>382</v>
      </c>
      <c r="Y192" t="s">
        <v>242</v>
      </c>
      <c r="Z192" t="s">
        <v>523</v>
      </c>
      <c r="AB192" t="s">
        <v>355</v>
      </c>
      <c r="AC192" t="s">
        <v>7</v>
      </c>
      <c r="AD192" t="s">
        <v>7</v>
      </c>
      <c r="AE192" t="s">
        <v>7</v>
      </c>
      <c r="AF192" t="s">
        <v>1571</v>
      </c>
      <c r="AG192" t="s">
        <v>253</v>
      </c>
      <c r="AH192">
        <v>2</v>
      </c>
      <c r="AI192" t="s">
        <v>253</v>
      </c>
      <c r="AJ192" t="s">
        <v>254</v>
      </c>
      <c r="AK192" t="s">
        <v>581</v>
      </c>
      <c r="AL192" t="s">
        <v>159</v>
      </c>
      <c r="AM192" t="s">
        <v>602</v>
      </c>
      <c r="AN192"/>
      <c r="AO192" s="17">
        <v>46233</v>
      </c>
      <c r="AP192" s="37">
        <v>0.45438657407407407</v>
      </c>
      <c r="AQ192" s="17">
        <v>46238</v>
      </c>
      <c r="AR192" s="37">
        <v>0.48125000000000001</v>
      </c>
      <c r="AS192" t="s">
        <v>627</v>
      </c>
      <c r="AU192" t="s">
        <v>628</v>
      </c>
      <c r="AV192" t="s">
        <v>637</v>
      </c>
      <c r="AX192">
        <v>4</v>
      </c>
      <c r="AY192" t="s">
        <v>111</v>
      </c>
      <c r="AZ192" t="s">
        <v>96</v>
      </c>
      <c r="BA192" t="s">
        <v>228</v>
      </c>
      <c r="BB192" t="s">
        <v>671</v>
      </c>
      <c r="BJ192"/>
      <c r="BK192"/>
    </row>
    <row r="193" spans="1:63" x14ac:dyDescent="0.3">
      <c r="A193" s="17">
        <v>46235</v>
      </c>
      <c r="B193" t="s">
        <v>144</v>
      </c>
      <c r="C193" t="s">
        <v>352</v>
      </c>
      <c r="D193" t="s">
        <v>63</v>
      </c>
      <c r="E193" t="s">
        <v>95</v>
      </c>
      <c r="F193" t="s">
        <v>314</v>
      </c>
      <c r="G193" t="s">
        <v>1049</v>
      </c>
      <c r="H193" t="s">
        <v>439</v>
      </c>
      <c r="I193" t="s">
        <v>440</v>
      </c>
      <c r="J193">
        <v>6</v>
      </c>
      <c r="K193">
        <v>6</v>
      </c>
      <c r="L193" t="s">
        <v>1050</v>
      </c>
      <c r="M193" s="15">
        <v>46230.40084490741</v>
      </c>
      <c r="N193" s="15">
        <v>46237.400694444441</v>
      </c>
      <c r="O193" s="15">
        <v>46233.454386574071</v>
      </c>
      <c r="P193" s="15">
        <v>46238.481249999997</v>
      </c>
      <c r="Q193" s="15"/>
      <c r="S193" t="s">
        <v>366</v>
      </c>
      <c r="U193" t="s">
        <v>1444</v>
      </c>
      <c r="V193" t="s">
        <v>366</v>
      </c>
      <c r="W193">
        <v>109</v>
      </c>
      <c r="X193" t="s">
        <v>382</v>
      </c>
      <c r="Y193" t="s">
        <v>242</v>
      </c>
      <c r="Z193" t="s">
        <v>523</v>
      </c>
      <c r="AB193" t="s">
        <v>355</v>
      </c>
      <c r="AC193" t="s">
        <v>7</v>
      </c>
      <c r="AD193" t="s">
        <v>7</v>
      </c>
      <c r="AE193" t="s">
        <v>7</v>
      </c>
      <c r="AF193" t="s">
        <v>1571</v>
      </c>
      <c r="AG193" t="s">
        <v>253</v>
      </c>
      <c r="AH193">
        <v>2</v>
      </c>
      <c r="AI193" t="s">
        <v>253</v>
      </c>
      <c r="AJ193" t="s">
        <v>254</v>
      </c>
      <c r="AK193" t="s">
        <v>581</v>
      </c>
      <c r="AL193" t="s">
        <v>159</v>
      </c>
      <c r="AM193" t="s">
        <v>602</v>
      </c>
      <c r="AN193"/>
      <c r="AO193" s="17">
        <v>46233</v>
      </c>
      <c r="AP193" s="37">
        <v>0.45438657407407407</v>
      </c>
      <c r="AQ193" s="17">
        <v>46238</v>
      </c>
      <c r="AR193" s="37">
        <v>0.48125000000000001</v>
      </c>
      <c r="AS193" t="s">
        <v>627</v>
      </c>
      <c r="AU193" t="s">
        <v>628</v>
      </c>
      <c r="AV193" t="s">
        <v>637</v>
      </c>
      <c r="AX193">
        <v>6</v>
      </c>
      <c r="AY193" t="s">
        <v>111</v>
      </c>
      <c r="AZ193" t="s">
        <v>96</v>
      </c>
      <c r="BA193" t="s">
        <v>228</v>
      </c>
      <c r="BB193" t="s">
        <v>671</v>
      </c>
      <c r="BJ193"/>
      <c r="BK193"/>
    </row>
    <row r="194" spans="1:63" x14ac:dyDescent="0.3">
      <c r="A194" s="17">
        <v>46235</v>
      </c>
      <c r="B194" t="s">
        <v>144</v>
      </c>
      <c r="C194" t="s">
        <v>352</v>
      </c>
      <c r="D194" t="s">
        <v>63</v>
      </c>
      <c r="E194" t="s">
        <v>95</v>
      </c>
      <c r="F194" t="s">
        <v>314</v>
      </c>
      <c r="G194" t="s">
        <v>1049</v>
      </c>
      <c r="H194" t="s">
        <v>439</v>
      </c>
      <c r="I194" t="s">
        <v>440</v>
      </c>
      <c r="J194">
        <v>3</v>
      </c>
      <c r="K194">
        <v>3</v>
      </c>
      <c r="L194" t="s">
        <v>1050</v>
      </c>
      <c r="M194" s="15">
        <v>46230.40084490741</v>
      </c>
      <c r="N194" s="15">
        <v>46237.400694444441</v>
      </c>
      <c r="O194" s="15">
        <v>46233.454386574071</v>
      </c>
      <c r="P194" s="15">
        <v>46238.481249999997</v>
      </c>
      <c r="Q194" s="15"/>
      <c r="S194" t="s">
        <v>366</v>
      </c>
      <c r="U194" t="s">
        <v>1452</v>
      </c>
      <c r="V194" t="s">
        <v>366</v>
      </c>
      <c r="W194">
        <v>109</v>
      </c>
      <c r="X194" t="s">
        <v>382</v>
      </c>
      <c r="Y194" t="s">
        <v>242</v>
      </c>
      <c r="Z194" t="s">
        <v>523</v>
      </c>
      <c r="AB194" t="s">
        <v>355</v>
      </c>
      <c r="AC194" t="s">
        <v>7</v>
      </c>
      <c r="AD194" t="s">
        <v>7</v>
      </c>
      <c r="AE194" t="s">
        <v>7</v>
      </c>
      <c r="AF194" t="s">
        <v>1571</v>
      </c>
      <c r="AG194" t="s">
        <v>253</v>
      </c>
      <c r="AH194">
        <v>2</v>
      </c>
      <c r="AI194" t="s">
        <v>253</v>
      </c>
      <c r="AJ194" t="s">
        <v>254</v>
      </c>
      <c r="AK194" t="s">
        <v>581</v>
      </c>
      <c r="AL194" t="s">
        <v>159</v>
      </c>
      <c r="AM194" t="s">
        <v>602</v>
      </c>
      <c r="AN194"/>
      <c r="AO194" s="17">
        <v>46233</v>
      </c>
      <c r="AP194" s="37">
        <v>0.45438657407407407</v>
      </c>
      <c r="AQ194" s="17">
        <v>46238</v>
      </c>
      <c r="AR194" s="37">
        <v>0.48125000000000001</v>
      </c>
      <c r="AS194" t="s">
        <v>627</v>
      </c>
      <c r="AU194" t="s">
        <v>628</v>
      </c>
      <c r="AV194" t="s">
        <v>637</v>
      </c>
      <c r="AX194">
        <v>3</v>
      </c>
      <c r="AY194" t="s">
        <v>111</v>
      </c>
      <c r="AZ194" t="s">
        <v>96</v>
      </c>
      <c r="BA194" t="s">
        <v>228</v>
      </c>
      <c r="BB194" t="s">
        <v>671</v>
      </c>
      <c r="BJ194"/>
      <c r="BK194"/>
    </row>
    <row r="195" spans="1:63" x14ac:dyDescent="0.3">
      <c r="A195" s="17">
        <v>46235</v>
      </c>
      <c r="B195" t="s">
        <v>144</v>
      </c>
      <c r="C195" t="s">
        <v>352</v>
      </c>
      <c r="D195" t="s">
        <v>63</v>
      </c>
      <c r="E195" t="s">
        <v>95</v>
      </c>
      <c r="F195" t="s">
        <v>314</v>
      </c>
      <c r="G195" t="s">
        <v>1049</v>
      </c>
      <c r="H195" t="s">
        <v>439</v>
      </c>
      <c r="I195" t="s">
        <v>440</v>
      </c>
      <c r="J195">
        <v>5</v>
      </c>
      <c r="K195">
        <v>5</v>
      </c>
      <c r="L195" t="s">
        <v>1050</v>
      </c>
      <c r="M195" s="15">
        <v>46230.40084490741</v>
      </c>
      <c r="N195" s="15">
        <v>46237.400694444441</v>
      </c>
      <c r="O195" s="15">
        <v>46233.454386574071</v>
      </c>
      <c r="P195" s="15">
        <v>46238.481249999997</v>
      </c>
      <c r="Q195" s="15"/>
      <c r="S195" t="s">
        <v>366</v>
      </c>
      <c r="U195" t="s">
        <v>1453</v>
      </c>
      <c r="V195" t="s">
        <v>366</v>
      </c>
      <c r="W195">
        <v>109</v>
      </c>
      <c r="X195" t="s">
        <v>382</v>
      </c>
      <c r="Y195" t="s">
        <v>242</v>
      </c>
      <c r="Z195" t="s">
        <v>523</v>
      </c>
      <c r="AB195" t="s">
        <v>355</v>
      </c>
      <c r="AC195" t="s">
        <v>7</v>
      </c>
      <c r="AD195" t="s">
        <v>7</v>
      </c>
      <c r="AE195" t="s">
        <v>7</v>
      </c>
      <c r="AF195" t="s">
        <v>1571</v>
      </c>
      <c r="AG195" t="s">
        <v>253</v>
      </c>
      <c r="AH195">
        <v>2</v>
      </c>
      <c r="AI195" t="s">
        <v>253</v>
      </c>
      <c r="AJ195" t="s">
        <v>254</v>
      </c>
      <c r="AK195" t="s">
        <v>581</v>
      </c>
      <c r="AL195" t="s">
        <v>159</v>
      </c>
      <c r="AM195" t="s">
        <v>602</v>
      </c>
      <c r="AN195"/>
      <c r="AO195" s="17">
        <v>46233</v>
      </c>
      <c r="AP195" s="37">
        <v>0.45438657407407407</v>
      </c>
      <c r="AQ195" s="17">
        <v>46238</v>
      </c>
      <c r="AR195" s="37">
        <v>0.48125000000000001</v>
      </c>
      <c r="AS195" t="s">
        <v>627</v>
      </c>
      <c r="AU195" t="s">
        <v>628</v>
      </c>
      <c r="AV195" t="s">
        <v>637</v>
      </c>
      <c r="AX195">
        <v>5</v>
      </c>
      <c r="AY195" t="s">
        <v>111</v>
      </c>
      <c r="AZ195" t="s">
        <v>96</v>
      </c>
      <c r="BA195" t="s">
        <v>228</v>
      </c>
      <c r="BB195" t="s">
        <v>671</v>
      </c>
      <c r="BJ195"/>
      <c r="BK195"/>
    </row>
    <row r="196" spans="1:63" x14ac:dyDescent="0.3">
      <c r="A196" s="17">
        <v>46235</v>
      </c>
      <c r="B196" t="s">
        <v>144</v>
      </c>
      <c r="C196" t="s">
        <v>352</v>
      </c>
      <c r="D196" t="s">
        <v>63</v>
      </c>
      <c r="E196" t="s">
        <v>95</v>
      </c>
      <c r="F196" t="s">
        <v>314</v>
      </c>
      <c r="G196" t="s">
        <v>1049</v>
      </c>
      <c r="H196" t="s">
        <v>439</v>
      </c>
      <c r="I196" t="s">
        <v>440</v>
      </c>
      <c r="J196">
        <v>6</v>
      </c>
      <c r="K196">
        <v>6</v>
      </c>
      <c r="L196" t="s">
        <v>1050</v>
      </c>
      <c r="M196" s="15">
        <v>46230.40084490741</v>
      </c>
      <c r="N196" s="15">
        <v>46237.400694444441</v>
      </c>
      <c r="O196" s="15">
        <v>46233.454386574071</v>
      </c>
      <c r="P196" s="15">
        <v>46238.481249999997</v>
      </c>
      <c r="Q196" s="15"/>
      <c r="S196" t="s">
        <v>366</v>
      </c>
      <c r="U196" t="s">
        <v>1451</v>
      </c>
      <c r="V196" t="s">
        <v>366</v>
      </c>
      <c r="W196">
        <v>109</v>
      </c>
      <c r="X196" t="s">
        <v>382</v>
      </c>
      <c r="Y196" t="s">
        <v>242</v>
      </c>
      <c r="Z196" t="s">
        <v>523</v>
      </c>
      <c r="AB196" t="s">
        <v>355</v>
      </c>
      <c r="AC196" t="s">
        <v>7</v>
      </c>
      <c r="AD196" t="s">
        <v>7</v>
      </c>
      <c r="AE196" t="s">
        <v>7</v>
      </c>
      <c r="AF196" t="s">
        <v>1571</v>
      </c>
      <c r="AG196" t="s">
        <v>253</v>
      </c>
      <c r="AH196">
        <v>2</v>
      </c>
      <c r="AI196" t="s">
        <v>253</v>
      </c>
      <c r="AJ196" t="s">
        <v>254</v>
      </c>
      <c r="AK196" t="s">
        <v>581</v>
      </c>
      <c r="AL196" t="s">
        <v>159</v>
      </c>
      <c r="AM196" t="s">
        <v>602</v>
      </c>
      <c r="AN196"/>
      <c r="AO196" s="17">
        <v>46233</v>
      </c>
      <c r="AP196" s="37">
        <v>0.45438657407407407</v>
      </c>
      <c r="AQ196" s="17">
        <v>46238</v>
      </c>
      <c r="AR196" s="37">
        <v>0.48125000000000001</v>
      </c>
      <c r="AS196" t="s">
        <v>627</v>
      </c>
      <c r="AU196" t="s">
        <v>628</v>
      </c>
      <c r="AV196" t="s">
        <v>637</v>
      </c>
      <c r="AX196">
        <v>6</v>
      </c>
      <c r="AY196" t="s">
        <v>111</v>
      </c>
      <c r="AZ196" t="s">
        <v>96</v>
      </c>
      <c r="BA196" t="s">
        <v>228</v>
      </c>
      <c r="BB196" t="s">
        <v>671</v>
      </c>
      <c r="BJ196"/>
      <c r="BK196"/>
    </row>
    <row r="197" spans="1:63" x14ac:dyDescent="0.3">
      <c r="A197" s="17">
        <v>46235</v>
      </c>
      <c r="B197" t="s">
        <v>144</v>
      </c>
      <c r="C197" t="s">
        <v>352</v>
      </c>
      <c r="D197" t="s">
        <v>63</v>
      </c>
      <c r="E197" t="s">
        <v>95</v>
      </c>
      <c r="F197" t="s">
        <v>314</v>
      </c>
      <c r="G197" t="s">
        <v>472</v>
      </c>
      <c r="H197" t="s">
        <v>441</v>
      </c>
      <c r="I197" t="s">
        <v>420</v>
      </c>
      <c r="J197">
        <v>2</v>
      </c>
      <c r="K197">
        <v>2</v>
      </c>
      <c r="L197" t="s">
        <v>1181</v>
      </c>
      <c r="M197" s="15">
        <v>46212.717303240737</v>
      </c>
      <c r="N197" s="15">
        <v>46220.333333333336</v>
      </c>
      <c r="O197" s="15">
        <v>46231.477627314816</v>
      </c>
      <c r="P197" s="15">
        <v>46238.444444444445</v>
      </c>
      <c r="Q197" s="15"/>
      <c r="S197" t="s">
        <v>365</v>
      </c>
      <c r="T197" t="s">
        <v>1609</v>
      </c>
      <c r="U197" t="s">
        <v>1610</v>
      </c>
      <c r="V197" t="s">
        <v>365</v>
      </c>
      <c r="W197">
        <v>2200</v>
      </c>
      <c r="X197" t="s">
        <v>382</v>
      </c>
      <c r="Y197" t="s">
        <v>242</v>
      </c>
      <c r="Z197" t="s">
        <v>523</v>
      </c>
      <c r="AB197" t="s">
        <v>355</v>
      </c>
      <c r="AC197" t="s">
        <v>7</v>
      </c>
      <c r="AD197" t="s">
        <v>7</v>
      </c>
      <c r="AE197" t="s">
        <v>7</v>
      </c>
      <c r="AF197" t="s">
        <v>1612</v>
      </c>
      <c r="AG197" t="s">
        <v>252</v>
      </c>
      <c r="AH197">
        <v>2</v>
      </c>
      <c r="AI197" t="s">
        <v>253</v>
      </c>
      <c r="AJ197" t="s">
        <v>254</v>
      </c>
      <c r="AK197" t="s">
        <v>581</v>
      </c>
      <c r="AL197" t="s">
        <v>159</v>
      </c>
      <c r="AM197" t="s">
        <v>602</v>
      </c>
      <c r="AN197"/>
      <c r="AO197" s="17">
        <v>46231</v>
      </c>
      <c r="AP197" s="37">
        <v>0.4776273148148148</v>
      </c>
      <c r="AQ197" s="17">
        <v>46238</v>
      </c>
      <c r="AR197" s="37">
        <v>0.44444444444444442</v>
      </c>
      <c r="AS197" t="s">
        <v>204</v>
      </c>
      <c r="AT197" t="s">
        <v>631</v>
      </c>
      <c r="AU197" t="s">
        <v>628</v>
      </c>
      <c r="AV197" t="s">
        <v>637</v>
      </c>
      <c r="AX197">
        <v>2</v>
      </c>
      <c r="AY197" t="s">
        <v>111</v>
      </c>
      <c r="AZ197" t="s">
        <v>96</v>
      </c>
      <c r="BA197" t="s">
        <v>228</v>
      </c>
      <c r="BB197" t="s">
        <v>668</v>
      </c>
      <c r="BJ197"/>
      <c r="BK197"/>
    </row>
    <row r="198" spans="1:63" x14ac:dyDescent="0.3">
      <c r="A198" s="17">
        <v>46235</v>
      </c>
      <c r="B198" t="s">
        <v>144</v>
      </c>
      <c r="C198" t="s">
        <v>352</v>
      </c>
      <c r="D198" t="s">
        <v>63</v>
      </c>
      <c r="E198" t="s">
        <v>95</v>
      </c>
      <c r="F198" t="s">
        <v>314</v>
      </c>
      <c r="G198" t="s">
        <v>472</v>
      </c>
      <c r="H198" t="s">
        <v>441</v>
      </c>
      <c r="I198" t="s">
        <v>420</v>
      </c>
      <c r="J198">
        <v>2</v>
      </c>
      <c r="K198">
        <v>2</v>
      </c>
      <c r="L198" t="s">
        <v>1181</v>
      </c>
      <c r="M198" s="15">
        <v>46212.717303240737</v>
      </c>
      <c r="N198" s="15">
        <v>46220.333333333336</v>
      </c>
      <c r="O198" s="15">
        <v>46231.477627314816</v>
      </c>
      <c r="P198" s="15">
        <v>46238.444444444445</v>
      </c>
      <c r="Q198" s="15"/>
      <c r="S198" t="s">
        <v>365</v>
      </c>
      <c r="T198" t="s">
        <v>1606</v>
      </c>
      <c r="U198" t="s">
        <v>1607</v>
      </c>
      <c r="V198" t="s">
        <v>365</v>
      </c>
      <c r="W198">
        <v>2200</v>
      </c>
      <c r="X198" t="s">
        <v>382</v>
      </c>
      <c r="Y198" t="s">
        <v>242</v>
      </c>
      <c r="Z198" t="s">
        <v>523</v>
      </c>
      <c r="AB198" t="s">
        <v>355</v>
      </c>
      <c r="AC198" t="s">
        <v>7</v>
      </c>
      <c r="AD198" t="s">
        <v>7</v>
      </c>
      <c r="AE198" t="s">
        <v>7</v>
      </c>
      <c r="AF198" t="s">
        <v>1612</v>
      </c>
      <c r="AG198" t="s">
        <v>253</v>
      </c>
      <c r="AH198">
        <v>2</v>
      </c>
      <c r="AI198" t="s">
        <v>253</v>
      </c>
      <c r="AJ198" t="s">
        <v>254</v>
      </c>
      <c r="AK198" t="s">
        <v>581</v>
      </c>
      <c r="AL198" t="s">
        <v>159</v>
      </c>
      <c r="AM198" t="s">
        <v>602</v>
      </c>
      <c r="AN198"/>
      <c r="AO198" s="17">
        <v>46231</v>
      </c>
      <c r="AP198" s="37">
        <v>0.4776273148148148</v>
      </c>
      <c r="AQ198" s="17">
        <v>46238</v>
      </c>
      <c r="AR198" s="37">
        <v>0.44444444444444442</v>
      </c>
      <c r="AS198" t="s">
        <v>627</v>
      </c>
      <c r="AU198" t="s">
        <v>628</v>
      </c>
      <c r="AV198" t="s">
        <v>637</v>
      </c>
      <c r="AX198">
        <v>2</v>
      </c>
      <c r="AY198" t="s">
        <v>111</v>
      </c>
      <c r="AZ198" t="s">
        <v>96</v>
      </c>
      <c r="BA198" t="s">
        <v>228</v>
      </c>
      <c r="BB198" t="s">
        <v>668</v>
      </c>
      <c r="BJ198"/>
      <c r="BK198"/>
    </row>
    <row r="199" spans="1:63" x14ac:dyDescent="0.3">
      <c r="A199" s="17">
        <v>46235</v>
      </c>
      <c r="B199" t="s">
        <v>144</v>
      </c>
      <c r="C199" t="s">
        <v>352</v>
      </c>
      <c r="D199" t="s">
        <v>63</v>
      </c>
      <c r="E199" t="s">
        <v>95</v>
      </c>
      <c r="F199" t="s">
        <v>314</v>
      </c>
      <c r="G199" t="s">
        <v>471</v>
      </c>
      <c r="H199" t="s">
        <v>469</v>
      </c>
      <c r="I199" t="s">
        <v>470</v>
      </c>
      <c r="J199">
        <v>1</v>
      </c>
      <c r="K199">
        <v>26</v>
      </c>
      <c r="L199" t="s">
        <v>1182</v>
      </c>
      <c r="M199" s="15">
        <v>46202.512337962966</v>
      </c>
      <c r="N199" s="15">
        <v>46209.5</v>
      </c>
      <c r="O199" s="15">
        <v>46203.361828703702</v>
      </c>
      <c r="P199" s="15">
        <v>46212.739201388889</v>
      </c>
      <c r="Q199" s="15"/>
      <c r="S199" t="s">
        <v>366</v>
      </c>
      <c r="U199" t="s">
        <v>1613</v>
      </c>
      <c r="V199" t="s">
        <v>366</v>
      </c>
      <c r="W199">
        <v>109</v>
      </c>
      <c r="X199" t="s">
        <v>382</v>
      </c>
      <c r="Y199" t="s">
        <v>242</v>
      </c>
      <c r="Z199" t="s">
        <v>523</v>
      </c>
      <c r="AB199" t="s">
        <v>355</v>
      </c>
      <c r="AC199" t="s">
        <v>7</v>
      </c>
      <c r="AD199" t="s">
        <v>7</v>
      </c>
      <c r="AE199" t="s">
        <v>7</v>
      </c>
      <c r="AF199" t="s">
        <v>1614</v>
      </c>
      <c r="AG199" t="s">
        <v>252</v>
      </c>
      <c r="AH199">
        <v>2</v>
      </c>
      <c r="AI199" t="s">
        <v>253</v>
      </c>
      <c r="AJ199" t="s">
        <v>254</v>
      </c>
      <c r="AK199" t="s">
        <v>581</v>
      </c>
      <c r="AL199" t="s">
        <v>159</v>
      </c>
      <c r="AM199" t="s">
        <v>602</v>
      </c>
      <c r="AN199"/>
      <c r="AO199" s="17">
        <v>46203</v>
      </c>
      <c r="AP199" s="37">
        <v>0.36182870370370368</v>
      </c>
      <c r="AQ199" s="17">
        <v>46212</v>
      </c>
      <c r="AR199" s="37">
        <v>0.73920138888888887</v>
      </c>
      <c r="AS199" t="s">
        <v>204</v>
      </c>
      <c r="AT199" t="s">
        <v>631</v>
      </c>
      <c r="AU199" t="s">
        <v>628</v>
      </c>
      <c r="AV199" t="s">
        <v>637</v>
      </c>
      <c r="AX199">
        <v>26</v>
      </c>
      <c r="AY199" t="s">
        <v>111</v>
      </c>
      <c r="AZ199" t="s">
        <v>96</v>
      </c>
      <c r="BA199" t="s">
        <v>228</v>
      </c>
      <c r="BB199" t="s">
        <v>671</v>
      </c>
      <c r="BJ199"/>
      <c r="BK199"/>
    </row>
    <row r="200" spans="1:63" x14ac:dyDescent="0.3">
      <c r="A200" s="17">
        <v>46235</v>
      </c>
      <c r="B200" t="s">
        <v>144</v>
      </c>
      <c r="C200" t="s">
        <v>352</v>
      </c>
      <c r="D200" t="s">
        <v>63</v>
      </c>
      <c r="E200" t="s">
        <v>95</v>
      </c>
      <c r="F200" t="s">
        <v>314</v>
      </c>
      <c r="G200" t="s">
        <v>471</v>
      </c>
      <c r="H200" t="s">
        <v>469</v>
      </c>
      <c r="I200" t="s">
        <v>470</v>
      </c>
      <c r="J200">
        <v>1</v>
      </c>
      <c r="K200">
        <v>13</v>
      </c>
      <c r="L200" t="s">
        <v>1182</v>
      </c>
      <c r="M200" s="15">
        <v>46202.512337962966</v>
      </c>
      <c r="N200" s="15">
        <v>46209.5</v>
      </c>
      <c r="O200" s="15">
        <v>46203.361828703702</v>
      </c>
      <c r="P200" s="15">
        <v>46212.739201388889</v>
      </c>
      <c r="Q200" s="15"/>
      <c r="S200" t="s">
        <v>366</v>
      </c>
      <c r="U200" t="s">
        <v>1615</v>
      </c>
      <c r="V200" t="s">
        <v>366</v>
      </c>
      <c r="W200">
        <v>109</v>
      </c>
      <c r="X200" t="s">
        <v>382</v>
      </c>
      <c r="Y200" t="s">
        <v>242</v>
      </c>
      <c r="Z200" t="s">
        <v>523</v>
      </c>
      <c r="AB200" t="s">
        <v>355</v>
      </c>
      <c r="AC200" t="s">
        <v>7</v>
      </c>
      <c r="AD200" t="s">
        <v>7</v>
      </c>
      <c r="AE200" t="s">
        <v>7</v>
      </c>
      <c r="AF200" t="s">
        <v>1614</v>
      </c>
      <c r="AG200" t="s">
        <v>253</v>
      </c>
      <c r="AH200">
        <v>2</v>
      </c>
      <c r="AI200" t="s">
        <v>253</v>
      </c>
      <c r="AJ200" t="s">
        <v>254</v>
      </c>
      <c r="AK200" t="s">
        <v>581</v>
      </c>
      <c r="AL200" t="s">
        <v>159</v>
      </c>
      <c r="AM200" t="s">
        <v>602</v>
      </c>
      <c r="AN200"/>
      <c r="AO200" s="17">
        <v>46203</v>
      </c>
      <c r="AP200" s="37">
        <v>0.36182870370370368</v>
      </c>
      <c r="AQ200" s="17">
        <v>46212</v>
      </c>
      <c r="AR200" s="37">
        <v>0.73920138888888887</v>
      </c>
      <c r="AS200" t="s">
        <v>627</v>
      </c>
      <c r="AU200" t="s">
        <v>628</v>
      </c>
      <c r="AV200" t="s">
        <v>637</v>
      </c>
      <c r="AX200">
        <v>13</v>
      </c>
      <c r="AY200" t="s">
        <v>111</v>
      </c>
      <c r="AZ200" t="s">
        <v>96</v>
      </c>
      <c r="BA200" t="s">
        <v>228</v>
      </c>
      <c r="BB200" t="s">
        <v>671</v>
      </c>
      <c r="BJ200"/>
      <c r="BK200"/>
    </row>
    <row r="201" spans="1:63" x14ac:dyDescent="0.3">
      <c r="A201" s="17">
        <v>46235</v>
      </c>
      <c r="B201" t="s">
        <v>144</v>
      </c>
      <c r="C201" t="s">
        <v>352</v>
      </c>
      <c r="D201" t="s">
        <v>63</v>
      </c>
      <c r="E201" t="s">
        <v>95</v>
      </c>
      <c r="F201" t="s">
        <v>314</v>
      </c>
      <c r="G201" t="s">
        <v>471</v>
      </c>
      <c r="H201" t="s">
        <v>469</v>
      </c>
      <c r="I201" t="s">
        <v>470</v>
      </c>
      <c r="J201">
        <v>30</v>
      </c>
      <c r="K201">
        <v>30</v>
      </c>
      <c r="L201" t="s">
        <v>1184</v>
      </c>
      <c r="M201" s="15">
        <v>46202.512337962966</v>
      </c>
      <c r="N201" s="15">
        <v>46209.5</v>
      </c>
      <c r="O201" s="15">
        <v>46239.591469907406</v>
      </c>
      <c r="P201" s="15">
        <v>46241.497916666667</v>
      </c>
      <c r="Q201" s="15"/>
      <c r="S201" t="s">
        <v>366</v>
      </c>
      <c r="T201" t="s">
        <v>1620</v>
      </c>
      <c r="U201" t="s">
        <v>1621</v>
      </c>
      <c r="V201" t="s">
        <v>366</v>
      </c>
      <c r="W201">
        <v>109</v>
      </c>
      <c r="X201" t="s">
        <v>382</v>
      </c>
      <c r="Y201" t="s">
        <v>242</v>
      </c>
      <c r="Z201" t="s">
        <v>523</v>
      </c>
      <c r="AB201" t="s">
        <v>355</v>
      </c>
      <c r="AC201" t="s">
        <v>7</v>
      </c>
      <c r="AD201" t="s">
        <v>7</v>
      </c>
      <c r="AE201" t="s">
        <v>7</v>
      </c>
      <c r="AF201" t="s">
        <v>1622</v>
      </c>
      <c r="AG201" t="s">
        <v>252</v>
      </c>
      <c r="AH201">
        <v>2</v>
      </c>
      <c r="AI201" t="s">
        <v>253</v>
      </c>
      <c r="AJ201" t="s">
        <v>254</v>
      </c>
      <c r="AK201" t="s">
        <v>581</v>
      </c>
      <c r="AL201" t="s">
        <v>159</v>
      </c>
      <c r="AM201" t="s">
        <v>602</v>
      </c>
      <c r="AN201"/>
      <c r="AO201" s="17">
        <v>46239</v>
      </c>
      <c r="AP201" s="37">
        <v>0.59146990740740746</v>
      </c>
      <c r="AQ201" s="17">
        <v>46241</v>
      </c>
      <c r="AR201" s="37">
        <v>0.49791666666666667</v>
      </c>
      <c r="AS201" t="s">
        <v>204</v>
      </c>
      <c r="AT201" t="s">
        <v>631</v>
      </c>
      <c r="AU201" t="s">
        <v>628</v>
      </c>
      <c r="AV201" t="s">
        <v>637</v>
      </c>
      <c r="AX201">
        <v>30</v>
      </c>
      <c r="AY201" t="s">
        <v>111</v>
      </c>
      <c r="AZ201" t="s">
        <v>96</v>
      </c>
      <c r="BA201" t="s">
        <v>228</v>
      </c>
      <c r="BB201" t="s">
        <v>671</v>
      </c>
      <c r="BJ201"/>
      <c r="BK201"/>
    </row>
    <row r="202" spans="1:63" x14ac:dyDescent="0.3">
      <c r="A202" s="17">
        <v>46237</v>
      </c>
      <c r="B202" t="s">
        <v>144</v>
      </c>
      <c r="C202" t="s">
        <v>352</v>
      </c>
      <c r="D202" t="s">
        <v>63</v>
      </c>
      <c r="E202" t="s">
        <v>95</v>
      </c>
      <c r="F202" t="s">
        <v>314</v>
      </c>
      <c r="G202" t="s">
        <v>1185</v>
      </c>
      <c r="H202" t="s">
        <v>1625</v>
      </c>
      <c r="I202" t="s">
        <v>420</v>
      </c>
      <c r="J202">
        <v>1</v>
      </c>
      <c r="K202">
        <v>1</v>
      </c>
      <c r="L202" t="s">
        <v>1186</v>
      </c>
      <c r="M202" s="15">
        <v>46253.45040509259</v>
      </c>
      <c r="N202" s="15">
        <v>46260.45</v>
      </c>
      <c r="O202" s="15">
        <v>46255.393750000003</v>
      </c>
      <c r="P202" s="15">
        <v>46258.414583333331</v>
      </c>
      <c r="Q202" s="15"/>
      <c r="S202" t="s">
        <v>365</v>
      </c>
      <c r="V202" t="s">
        <v>365</v>
      </c>
      <c r="W202">
        <v>2200</v>
      </c>
      <c r="X202" t="s">
        <v>382</v>
      </c>
      <c r="Y202" t="s">
        <v>242</v>
      </c>
      <c r="Z202" t="s">
        <v>523</v>
      </c>
      <c r="AB202" t="s">
        <v>355</v>
      </c>
      <c r="AC202" t="s">
        <v>7</v>
      </c>
      <c r="AD202" t="s">
        <v>7</v>
      </c>
      <c r="AE202" t="s">
        <v>7</v>
      </c>
      <c r="AF202" t="s">
        <v>1628</v>
      </c>
      <c r="AG202" t="s">
        <v>252</v>
      </c>
      <c r="AH202">
        <v>2</v>
      </c>
      <c r="AI202" t="s">
        <v>253</v>
      </c>
      <c r="AJ202" t="s">
        <v>254</v>
      </c>
      <c r="AK202" t="s">
        <v>581</v>
      </c>
      <c r="AL202" t="s">
        <v>159</v>
      </c>
      <c r="AM202" t="s">
        <v>602</v>
      </c>
      <c r="AN202"/>
      <c r="AO202" s="17">
        <v>46255</v>
      </c>
      <c r="AP202" s="37">
        <v>0.39374999999999999</v>
      </c>
      <c r="AQ202" s="17">
        <v>46258</v>
      </c>
      <c r="AR202" s="37">
        <v>0.41458333333333336</v>
      </c>
      <c r="AS202" t="s">
        <v>204</v>
      </c>
      <c r="AT202" t="s">
        <v>631</v>
      </c>
      <c r="AU202" t="s">
        <v>628</v>
      </c>
      <c r="AV202" t="s">
        <v>637</v>
      </c>
      <c r="AX202">
        <v>1</v>
      </c>
      <c r="AY202" t="s">
        <v>111</v>
      </c>
      <c r="AZ202" t="s">
        <v>96</v>
      </c>
      <c r="BA202" t="s">
        <v>228</v>
      </c>
      <c r="BB202" t="s">
        <v>668</v>
      </c>
      <c r="BJ202"/>
      <c r="BK202"/>
    </row>
    <row r="203" spans="1:63" x14ac:dyDescent="0.3">
      <c r="A203" s="17">
        <v>46235</v>
      </c>
      <c r="B203" t="s">
        <v>144</v>
      </c>
      <c r="C203" t="s">
        <v>352</v>
      </c>
      <c r="D203" t="s">
        <v>63</v>
      </c>
      <c r="E203" t="s">
        <v>95</v>
      </c>
      <c r="F203" t="s">
        <v>314</v>
      </c>
      <c r="G203" t="s">
        <v>1191</v>
      </c>
      <c r="H203" t="s">
        <v>414</v>
      </c>
      <c r="I203" t="s">
        <v>415</v>
      </c>
      <c r="J203">
        <v>1</v>
      </c>
      <c r="K203">
        <v>1</v>
      </c>
      <c r="L203" t="s">
        <v>1192</v>
      </c>
      <c r="M203" s="15">
        <v>46225.356817129628</v>
      </c>
      <c r="N203" s="15">
        <v>46232.356249999997</v>
      </c>
      <c r="O203" s="15">
        <v>46233.380069444444</v>
      </c>
      <c r="P203" s="15">
        <v>46238.463194444441</v>
      </c>
      <c r="Q203" s="15"/>
      <c r="S203" t="s">
        <v>364</v>
      </c>
      <c r="T203" t="s">
        <v>1633</v>
      </c>
      <c r="U203" t="s">
        <v>1634</v>
      </c>
      <c r="V203" t="s">
        <v>364</v>
      </c>
      <c r="W203">
        <v>50</v>
      </c>
      <c r="X203" t="s">
        <v>382</v>
      </c>
      <c r="Y203" t="s">
        <v>242</v>
      </c>
      <c r="Z203" t="s">
        <v>523</v>
      </c>
      <c r="AB203" t="s">
        <v>355</v>
      </c>
      <c r="AC203" t="s">
        <v>7</v>
      </c>
      <c r="AD203" t="s">
        <v>7</v>
      </c>
      <c r="AE203" t="s">
        <v>7</v>
      </c>
      <c r="AF203" t="s">
        <v>1635</v>
      </c>
      <c r="AG203" t="s">
        <v>252</v>
      </c>
      <c r="AH203">
        <v>2</v>
      </c>
      <c r="AI203" t="s">
        <v>253</v>
      </c>
      <c r="AJ203" t="s">
        <v>254</v>
      </c>
      <c r="AK203" t="s">
        <v>581</v>
      </c>
      <c r="AL203" t="s">
        <v>159</v>
      </c>
      <c r="AM203" t="s">
        <v>602</v>
      </c>
      <c r="AN203"/>
      <c r="AO203" s="17">
        <v>46233</v>
      </c>
      <c r="AP203" s="37">
        <v>0.38006944444444446</v>
      </c>
      <c r="AQ203" s="17">
        <v>46238</v>
      </c>
      <c r="AR203" s="37">
        <v>0.46319444444444446</v>
      </c>
      <c r="AS203" t="s">
        <v>204</v>
      </c>
      <c r="AT203" t="s">
        <v>631</v>
      </c>
      <c r="AU203" t="s">
        <v>628</v>
      </c>
      <c r="AV203" t="s">
        <v>637</v>
      </c>
      <c r="AX203">
        <v>1</v>
      </c>
      <c r="AY203" t="s">
        <v>111</v>
      </c>
      <c r="AZ203" t="s">
        <v>96</v>
      </c>
      <c r="BA203" t="s">
        <v>228</v>
      </c>
      <c r="BB203" t="s">
        <v>669</v>
      </c>
      <c r="BJ203"/>
      <c r="BK203"/>
    </row>
    <row r="204" spans="1:63" x14ac:dyDescent="0.3">
      <c r="A204" s="17">
        <v>46235</v>
      </c>
      <c r="B204" t="s">
        <v>144</v>
      </c>
      <c r="C204" t="s">
        <v>352</v>
      </c>
      <c r="D204" t="s">
        <v>63</v>
      </c>
      <c r="E204" t="s">
        <v>95</v>
      </c>
      <c r="F204" t="s">
        <v>314</v>
      </c>
      <c r="G204" t="s">
        <v>1197</v>
      </c>
      <c r="H204" t="s">
        <v>445</v>
      </c>
      <c r="I204" t="s">
        <v>420</v>
      </c>
      <c r="J204">
        <v>1</v>
      </c>
      <c r="K204">
        <v>1</v>
      </c>
      <c r="L204" t="s">
        <v>1198</v>
      </c>
      <c r="M204" s="15">
        <v>46223.754212962966</v>
      </c>
      <c r="N204" s="15">
        <v>46231.333333333336</v>
      </c>
      <c r="O204" s="15">
        <v>46232.484236111108</v>
      </c>
      <c r="P204" s="15">
        <v>46238.427083333336</v>
      </c>
      <c r="Q204" s="15"/>
      <c r="S204" t="s">
        <v>365</v>
      </c>
      <c r="T204" t="s">
        <v>1644</v>
      </c>
      <c r="U204" t="s">
        <v>1645</v>
      </c>
      <c r="V204" t="s">
        <v>365</v>
      </c>
      <c r="W204">
        <v>2200</v>
      </c>
      <c r="X204" t="s">
        <v>382</v>
      </c>
      <c r="Y204" t="s">
        <v>242</v>
      </c>
      <c r="Z204" t="s">
        <v>523</v>
      </c>
      <c r="AB204" t="s">
        <v>355</v>
      </c>
      <c r="AC204" t="s">
        <v>7</v>
      </c>
      <c r="AD204" t="s">
        <v>7</v>
      </c>
      <c r="AE204" t="s">
        <v>7</v>
      </c>
      <c r="AF204" t="s">
        <v>1646</v>
      </c>
      <c r="AG204" t="s">
        <v>252</v>
      </c>
      <c r="AH204">
        <v>2</v>
      </c>
      <c r="AI204" t="s">
        <v>253</v>
      </c>
      <c r="AJ204" t="s">
        <v>254</v>
      </c>
      <c r="AK204" t="s">
        <v>581</v>
      </c>
      <c r="AL204" t="s">
        <v>159</v>
      </c>
      <c r="AM204" t="s">
        <v>602</v>
      </c>
      <c r="AN204"/>
      <c r="AO204" s="17">
        <v>46232</v>
      </c>
      <c r="AP204" s="37">
        <v>0.48423611111111109</v>
      </c>
      <c r="AQ204" s="17">
        <v>46238</v>
      </c>
      <c r="AR204" s="37">
        <v>0.42708333333333331</v>
      </c>
      <c r="AS204" t="s">
        <v>204</v>
      </c>
      <c r="AT204" t="s">
        <v>631</v>
      </c>
      <c r="AU204" t="s">
        <v>628</v>
      </c>
      <c r="AV204" t="s">
        <v>637</v>
      </c>
      <c r="AX204">
        <v>1</v>
      </c>
      <c r="AY204" t="s">
        <v>111</v>
      </c>
      <c r="AZ204" t="s">
        <v>96</v>
      </c>
      <c r="BA204" t="s">
        <v>228</v>
      </c>
      <c r="BB204" t="s">
        <v>668</v>
      </c>
      <c r="BJ204"/>
      <c r="BK204"/>
    </row>
    <row r="205" spans="1:63" x14ac:dyDescent="0.3">
      <c r="A205" s="17">
        <v>46235</v>
      </c>
      <c r="B205" t="s">
        <v>144</v>
      </c>
      <c r="C205" t="s">
        <v>352</v>
      </c>
      <c r="D205" t="s">
        <v>63</v>
      </c>
      <c r="E205" t="s">
        <v>95</v>
      </c>
      <c r="F205" t="s">
        <v>314</v>
      </c>
      <c r="G205" t="s">
        <v>939</v>
      </c>
      <c r="H205" t="s">
        <v>418</v>
      </c>
      <c r="I205" t="s">
        <v>419</v>
      </c>
      <c r="J205">
        <v>1</v>
      </c>
      <c r="K205">
        <v>1</v>
      </c>
      <c r="L205" t="s">
        <v>1175</v>
      </c>
      <c r="M205" s="15">
        <v>46232.31826388889</v>
      </c>
      <c r="N205" s="15">
        <v>46239.333333333336</v>
      </c>
      <c r="O205" s="15">
        <v>46232.407094907408</v>
      </c>
      <c r="P205" s="15">
        <v>46238.423611111109</v>
      </c>
      <c r="Q205" s="15"/>
      <c r="S205" t="s">
        <v>367</v>
      </c>
      <c r="U205" t="s">
        <v>1599</v>
      </c>
      <c r="V205" t="s">
        <v>367</v>
      </c>
      <c r="W205">
        <v>101</v>
      </c>
      <c r="X205" t="s">
        <v>382</v>
      </c>
      <c r="Y205" t="s">
        <v>242</v>
      </c>
      <c r="Z205" t="s">
        <v>523</v>
      </c>
      <c r="AB205" t="s">
        <v>355</v>
      </c>
      <c r="AC205" t="s">
        <v>7</v>
      </c>
      <c r="AD205" t="s">
        <v>7</v>
      </c>
      <c r="AE205" t="s">
        <v>7</v>
      </c>
      <c r="AF205" t="s">
        <v>1600</v>
      </c>
      <c r="AG205" t="s">
        <v>252</v>
      </c>
      <c r="AH205">
        <v>2</v>
      </c>
      <c r="AI205" t="s">
        <v>253</v>
      </c>
      <c r="AJ205" t="s">
        <v>254</v>
      </c>
      <c r="AK205" t="s">
        <v>581</v>
      </c>
      <c r="AL205" t="s">
        <v>159</v>
      </c>
      <c r="AM205" t="s">
        <v>602</v>
      </c>
      <c r="AN205"/>
      <c r="AO205" s="17">
        <v>46232</v>
      </c>
      <c r="AP205" s="37">
        <v>0.40709490740740739</v>
      </c>
      <c r="AQ205" s="17">
        <v>46238</v>
      </c>
      <c r="AR205" s="37">
        <v>0.4236111111111111</v>
      </c>
      <c r="AS205" t="s">
        <v>204</v>
      </c>
      <c r="AT205" t="s">
        <v>631</v>
      </c>
      <c r="AU205" t="s">
        <v>628</v>
      </c>
      <c r="AV205" t="s">
        <v>637</v>
      </c>
      <c r="AX205">
        <v>1</v>
      </c>
      <c r="AY205" t="s">
        <v>111</v>
      </c>
      <c r="AZ205" t="s">
        <v>96</v>
      </c>
      <c r="BA205" t="s">
        <v>228</v>
      </c>
      <c r="BB205" t="s">
        <v>667</v>
      </c>
      <c r="BJ205"/>
      <c r="BK205"/>
    </row>
    <row r="206" spans="1:63" x14ac:dyDescent="0.3">
      <c r="A206" s="17">
        <v>46230</v>
      </c>
      <c r="B206" t="s">
        <v>144</v>
      </c>
      <c r="C206" t="s">
        <v>352</v>
      </c>
      <c r="D206" t="s">
        <v>63</v>
      </c>
      <c r="E206" t="s">
        <v>95</v>
      </c>
      <c r="F206" t="s">
        <v>314</v>
      </c>
      <c r="G206" t="s">
        <v>1206</v>
      </c>
      <c r="H206" t="s">
        <v>445</v>
      </c>
      <c r="I206" t="s">
        <v>420</v>
      </c>
      <c r="J206">
        <v>1</v>
      </c>
      <c r="K206">
        <v>1</v>
      </c>
      <c r="L206" t="s">
        <v>1207</v>
      </c>
      <c r="M206" s="15">
        <v>46223.623645833337</v>
      </c>
      <c r="N206" s="15">
        <v>46230.623611111114</v>
      </c>
      <c r="O206" s="15">
        <v>46224.351388888892</v>
      </c>
      <c r="P206" s="15">
        <v>46227.68472222222</v>
      </c>
      <c r="Q206" s="15">
        <v>46234.655555555553</v>
      </c>
      <c r="S206" t="s">
        <v>365</v>
      </c>
      <c r="T206" t="s">
        <v>1658</v>
      </c>
      <c r="U206" t="s">
        <v>1659</v>
      </c>
      <c r="V206" t="s">
        <v>365</v>
      </c>
      <c r="W206">
        <v>2200</v>
      </c>
      <c r="X206" t="s">
        <v>382</v>
      </c>
      <c r="Y206" t="s">
        <v>242</v>
      </c>
      <c r="Z206" t="s">
        <v>523</v>
      </c>
      <c r="AB206" t="s">
        <v>355</v>
      </c>
      <c r="AC206" t="s">
        <v>7</v>
      </c>
      <c r="AD206" t="s">
        <v>7</v>
      </c>
      <c r="AE206" t="s">
        <v>7</v>
      </c>
      <c r="AF206" t="s">
        <v>1660</v>
      </c>
      <c r="AG206" t="s">
        <v>252</v>
      </c>
      <c r="AH206">
        <v>2</v>
      </c>
      <c r="AI206" t="s">
        <v>253</v>
      </c>
      <c r="AJ206" t="s">
        <v>254</v>
      </c>
      <c r="AK206" t="s">
        <v>581</v>
      </c>
      <c r="AL206" t="s">
        <v>159</v>
      </c>
      <c r="AM206" t="s">
        <v>602</v>
      </c>
      <c r="AN206"/>
      <c r="AO206" s="17">
        <v>46224</v>
      </c>
      <c r="AP206" s="37">
        <v>0.35138888888888886</v>
      </c>
      <c r="AQ206" s="17">
        <v>46227</v>
      </c>
      <c r="AR206" s="37">
        <v>0.68472222222222223</v>
      </c>
      <c r="AS206" t="s">
        <v>204</v>
      </c>
      <c r="AT206" t="s">
        <v>631</v>
      </c>
      <c r="AU206" t="s">
        <v>628</v>
      </c>
      <c r="AV206" t="s">
        <v>637</v>
      </c>
      <c r="AX206">
        <v>1</v>
      </c>
      <c r="AY206" t="s">
        <v>111</v>
      </c>
      <c r="AZ206" t="s">
        <v>96</v>
      </c>
      <c r="BA206" t="s">
        <v>228</v>
      </c>
      <c r="BB206" t="s">
        <v>668</v>
      </c>
      <c r="BJ206"/>
      <c r="BK206"/>
    </row>
    <row r="207" spans="1:63" x14ac:dyDescent="0.3">
      <c r="A207" s="17">
        <v>46230</v>
      </c>
      <c r="B207" t="s">
        <v>144</v>
      </c>
      <c r="C207" t="s">
        <v>352</v>
      </c>
      <c r="D207" t="s">
        <v>63</v>
      </c>
      <c r="E207" t="s">
        <v>95</v>
      </c>
      <c r="F207" t="s">
        <v>314</v>
      </c>
      <c r="G207" t="s">
        <v>1206</v>
      </c>
      <c r="H207" t="s">
        <v>445</v>
      </c>
      <c r="I207" t="s">
        <v>420</v>
      </c>
      <c r="J207">
        <v>1</v>
      </c>
      <c r="K207">
        <v>1</v>
      </c>
      <c r="L207" t="s">
        <v>1207</v>
      </c>
      <c r="M207" s="15">
        <v>46223.623645833337</v>
      </c>
      <c r="N207" s="15">
        <v>46230.623611111114</v>
      </c>
      <c r="O207" s="15">
        <v>46224.351388888892</v>
      </c>
      <c r="P207" s="15">
        <v>46227.68472222222</v>
      </c>
      <c r="Q207" s="15">
        <v>46234.655555555553</v>
      </c>
      <c r="S207" t="s">
        <v>365</v>
      </c>
      <c r="T207" t="s">
        <v>1658</v>
      </c>
      <c r="U207" t="s">
        <v>1661</v>
      </c>
      <c r="V207" t="s">
        <v>365</v>
      </c>
      <c r="W207">
        <v>2200</v>
      </c>
      <c r="X207" t="s">
        <v>382</v>
      </c>
      <c r="Y207" t="s">
        <v>242</v>
      </c>
      <c r="Z207" t="s">
        <v>523</v>
      </c>
      <c r="AB207" t="s">
        <v>355</v>
      </c>
      <c r="AC207" t="s">
        <v>7</v>
      </c>
      <c r="AD207" t="s">
        <v>7</v>
      </c>
      <c r="AE207" t="s">
        <v>7</v>
      </c>
      <c r="AF207" t="s">
        <v>1660</v>
      </c>
      <c r="AG207" t="s">
        <v>253</v>
      </c>
      <c r="AH207">
        <v>2</v>
      </c>
      <c r="AI207" t="s">
        <v>253</v>
      </c>
      <c r="AJ207" t="s">
        <v>254</v>
      </c>
      <c r="AK207" t="s">
        <v>581</v>
      </c>
      <c r="AL207" t="s">
        <v>159</v>
      </c>
      <c r="AM207" t="s">
        <v>602</v>
      </c>
      <c r="AN207"/>
      <c r="AO207" s="17">
        <v>46224</v>
      </c>
      <c r="AP207" s="37">
        <v>0.35138888888888886</v>
      </c>
      <c r="AQ207" s="17">
        <v>46227</v>
      </c>
      <c r="AR207" s="37">
        <v>0.68472222222222223</v>
      </c>
      <c r="AS207" t="s">
        <v>627</v>
      </c>
      <c r="AU207" t="s">
        <v>628</v>
      </c>
      <c r="AV207" t="s">
        <v>637</v>
      </c>
      <c r="AX207">
        <v>1</v>
      </c>
      <c r="AY207" t="s">
        <v>111</v>
      </c>
      <c r="AZ207" t="s">
        <v>96</v>
      </c>
      <c r="BA207" t="s">
        <v>228</v>
      </c>
      <c r="BB207" t="s">
        <v>668</v>
      </c>
      <c r="BJ207"/>
      <c r="BK207"/>
    </row>
    <row r="208" spans="1:63" x14ac:dyDescent="0.3">
      <c r="A208" s="17">
        <v>46230</v>
      </c>
      <c r="B208" t="s">
        <v>144</v>
      </c>
      <c r="C208" t="s">
        <v>352</v>
      </c>
      <c r="D208" t="s">
        <v>63</v>
      </c>
      <c r="E208" t="s">
        <v>95</v>
      </c>
      <c r="F208" t="s">
        <v>314</v>
      </c>
      <c r="G208" t="s">
        <v>1206</v>
      </c>
      <c r="H208" t="s">
        <v>445</v>
      </c>
      <c r="I208" t="s">
        <v>420</v>
      </c>
      <c r="J208">
        <v>3</v>
      </c>
      <c r="K208">
        <v>3</v>
      </c>
      <c r="L208" t="s">
        <v>1208</v>
      </c>
      <c r="M208" s="15">
        <v>46223.623645833337</v>
      </c>
      <c r="N208" s="15">
        <v>46230.623611111114</v>
      </c>
      <c r="O208" s="15">
        <v>46224.351388888892</v>
      </c>
      <c r="P208" s="15">
        <v>46227.68472222222</v>
      </c>
      <c r="Q208" s="15"/>
      <c r="S208" t="s">
        <v>365</v>
      </c>
      <c r="T208" t="s">
        <v>1658</v>
      </c>
      <c r="U208" t="s">
        <v>1664</v>
      </c>
      <c r="V208" t="s">
        <v>365</v>
      </c>
      <c r="W208">
        <v>2200</v>
      </c>
      <c r="X208" t="s">
        <v>382</v>
      </c>
      <c r="Y208" t="s">
        <v>242</v>
      </c>
      <c r="Z208" t="s">
        <v>523</v>
      </c>
      <c r="AB208" t="s">
        <v>355</v>
      </c>
      <c r="AC208" t="s">
        <v>7</v>
      </c>
      <c r="AD208" t="s">
        <v>7</v>
      </c>
      <c r="AE208" t="s">
        <v>7</v>
      </c>
      <c r="AF208" t="s">
        <v>1665</v>
      </c>
      <c r="AG208" t="s">
        <v>252</v>
      </c>
      <c r="AH208">
        <v>2</v>
      </c>
      <c r="AI208" t="s">
        <v>253</v>
      </c>
      <c r="AJ208" t="s">
        <v>254</v>
      </c>
      <c r="AK208" t="s">
        <v>581</v>
      </c>
      <c r="AL208" t="s">
        <v>159</v>
      </c>
      <c r="AM208" t="s">
        <v>602</v>
      </c>
      <c r="AN208"/>
      <c r="AO208" s="17">
        <v>46224</v>
      </c>
      <c r="AP208" s="37">
        <v>0.35138888888888886</v>
      </c>
      <c r="AQ208" s="17">
        <v>46227</v>
      </c>
      <c r="AR208" s="37">
        <v>0.68472222222222223</v>
      </c>
      <c r="AS208" t="s">
        <v>204</v>
      </c>
      <c r="AT208" t="s">
        <v>631</v>
      </c>
      <c r="AU208" t="s">
        <v>628</v>
      </c>
      <c r="AV208" t="s">
        <v>637</v>
      </c>
      <c r="AX208">
        <v>3</v>
      </c>
      <c r="AY208" t="s">
        <v>111</v>
      </c>
      <c r="AZ208" t="s">
        <v>96</v>
      </c>
      <c r="BA208" t="s">
        <v>228</v>
      </c>
      <c r="BB208" t="s">
        <v>668</v>
      </c>
      <c r="BJ208"/>
      <c r="BK208"/>
    </row>
    <row r="209" spans="1:63" x14ac:dyDescent="0.3">
      <c r="A209" s="17">
        <v>46230</v>
      </c>
      <c r="B209" t="s">
        <v>144</v>
      </c>
      <c r="C209" t="s">
        <v>352</v>
      </c>
      <c r="D209" t="s">
        <v>63</v>
      </c>
      <c r="E209" t="s">
        <v>95</v>
      </c>
      <c r="F209" t="s">
        <v>314</v>
      </c>
      <c r="G209" t="s">
        <v>483</v>
      </c>
      <c r="H209" t="s">
        <v>473</v>
      </c>
      <c r="I209" t="s">
        <v>474</v>
      </c>
      <c r="J209">
        <v>1</v>
      </c>
      <c r="K209">
        <v>1</v>
      </c>
      <c r="L209" t="s">
        <v>1211</v>
      </c>
      <c r="M209" s="15">
        <v>46217.60359953704</v>
      </c>
      <c r="N209" s="15">
        <v>46224.603472222225</v>
      </c>
      <c r="O209" s="15">
        <v>46220.352083333331</v>
      </c>
      <c r="P209" s="15">
        <v>46227.702777777777</v>
      </c>
      <c r="Q209" s="15"/>
      <c r="S209" t="s">
        <v>367</v>
      </c>
      <c r="U209" t="s">
        <v>1669</v>
      </c>
      <c r="V209" t="s">
        <v>367</v>
      </c>
      <c r="W209">
        <v>101</v>
      </c>
      <c r="X209" t="s">
        <v>382</v>
      </c>
      <c r="Y209" t="s">
        <v>242</v>
      </c>
      <c r="Z209" t="s">
        <v>523</v>
      </c>
      <c r="AB209" t="s">
        <v>355</v>
      </c>
      <c r="AC209" t="s">
        <v>7</v>
      </c>
      <c r="AD209" t="s">
        <v>7</v>
      </c>
      <c r="AE209" t="s">
        <v>7</v>
      </c>
      <c r="AF209" t="s">
        <v>1670</v>
      </c>
      <c r="AG209" t="s">
        <v>252</v>
      </c>
      <c r="AH209">
        <v>2</v>
      </c>
      <c r="AI209" t="s">
        <v>253</v>
      </c>
      <c r="AJ209" t="s">
        <v>254</v>
      </c>
      <c r="AK209" t="s">
        <v>581</v>
      </c>
      <c r="AL209" t="s">
        <v>159</v>
      </c>
      <c r="AM209" t="s">
        <v>602</v>
      </c>
      <c r="AN209"/>
      <c r="AO209" s="17">
        <v>46220</v>
      </c>
      <c r="AP209" s="37">
        <v>0.35208333333333336</v>
      </c>
      <c r="AQ209" s="17">
        <v>46227</v>
      </c>
      <c r="AR209" s="37">
        <v>0.70277777777777772</v>
      </c>
      <c r="AS209" t="s">
        <v>204</v>
      </c>
      <c r="AT209" t="s">
        <v>631</v>
      </c>
      <c r="AU209" t="s">
        <v>628</v>
      </c>
      <c r="AV209" t="s">
        <v>637</v>
      </c>
      <c r="AX209">
        <v>1</v>
      </c>
      <c r="AY209" t="s">
        <v>111</v>
      </c>
      <c r="AZ209" t="s">
        <v>96</v>
      </c>
      <c r="BA209" t="s">
        <v>228</v>
      </c>
      <c r="BB209" t="s">
        <v>667</v>
      </c>
      <c r="BJ209"/>
      <c r="BK209"/>
    </row>
    <row r="210" spans="1:63" x14ac:dyDescent="0.3">
      <c r="A210" s="17">
        <v>46230</v>
      </c>
      <c r="B210" t="s">
        <v>144</v>
      </c>
      <c r="C210" t="s">
        <v>352</v>
      </c>
      <c r="D210" t="s">
        <v>63</v>
      </c>
      <c r="E210" t="s">
        <v>95</v>
      </c>
      <c r="F210" t="s">
        <v>314</v>
      </c>
      <c r="G210" t="s">
        <v>483</v>
      </c>
      <c r="H210" t="s">
        <v>473</v>
      </c>
      <c r="I210" t="s">
        <v>474</v>
      </c>
      <c r="J210">
        <v>4</v>
      </c>
      <c r="K210">
        <v>4</v>
      </c>
      <c r="L210" t="s">
        <v>1211</v>
      </c>
      <c r="M210" s="15">
        <v>46217.60359953704</v>
      </c>
      <c r="N210" s="15">
        <v>46224.603472222225</v>
      </c>
      <c r="O210" s="15">
        <v>46220.352083333331</v>
      </c>
      <c r="P210" s="15">
        <v>46227.702777777777</v>
      </c>
      <c r="Q210" s="15"/>
      <c r="S210" t="s">
        <v>367</v>
      </c>
      <c r="U210" t="s">
        <v>1671</v>
      </c>
      <c r="V210" t="s">
        <v>367</v>
      </c>
      <c r="W210">
        <v>101</v>
      </c>
      <c r="X210" t="s">
        <v>382</v>
      </c>
      <c r="Y210" t="s">
        <v>242</v>
      </c>
      <c r="Z210" t="s">
        <v>523</v>
      </c>
      <c r="AB210" t="s">
        <v>355</v>
      </c>
      <c r="AC210" t="s">
        <v>7</v>
      </c>
      <c r="AD210" t="s">
        <v>7</v>
      </c>
      <c r="AE210" t="s">
        <v>7</v>
      </c>
      <c r="AF210" t="s">
        <v>1670</v>
      </c>
      <c r="AG210" t="s">
        <v>253</v>
      </c>
      <c r="AH210">
        <v>2</v>
      </c>
      <c r="AI210" t="s">
        <v>253</v>
      </c>
      <c r="AJ210" t="s">
        <v>254</v>
      </c>
      <c r="AK210" t="s">
        <v>581</v>
      </c>
      <c r="AL210" t="s">
        <v>159</v>
      </c>
      <c r="AM210" t="s">
        <v>602</v>
      </c>
      <c r="AN210"/>
      <c r="AO210" s="17">
        <v>46220</v>
      </c>
      <c r="AP210" s="37">
        <v>0.35208333333333336</v>
      </c>
      <c r="AQ210" s="17">
        <v>46227</v>
      </c>
      <c r="AR210" s="37">
        <v>0.70277777777777772</v>
      </c>
      <c r="AS210" t="s">
        <v>627</v>
      </c>
      <c r="AU210" t="s">
        <v>628</v>
      </c>
      <c r="AV210" t="s">
        <v>637</v>
      </c>
      <c r="AX210">
        <v>4</v>
      </c>
      <c r="AY210" t="s">
        <v>111</v>
      </c>
      <c r="AZ210" t="s">
        <v>96</v>
      </c>
      <c r="BA210" t="s">
        <v>228</v>
      </c>
      <c r="BB210" t="s">
        <v>667</v>
      </c>
      <c r="BJ210"/>
      <c r="BK210"/>
    </row>
    <row r="211" spans="1:63" x14ac:dyDescent="0.3">
      <c r="A211" s="17">
        <v>46230</v>
      </c>
      <c r="B211" t="s">
        <v>144</v>
      </c>
      <c r="C211" t="s">
        <v>352</v>
      </c>
      <c r="D211" t="s">
        <v>63</v>
      </c>
      <c r="E211" t="s">
        <v>95</v>
      </c>
      <c r="F211" t="s">
        <v>314</v>
      </c>
      <c r="G211" t="s">
        <v>483</v>
      </c>
      <c r="H211" t="s">
        <v>473</v>
      </c>
      <c r="I211" t="s">
        <v>474</v>
      </c>
      <c r="J211">
        <v>1</v>
      </c>
      <c r="K211">
        <v>1</v>
      </c>
      <c r="L211" t="s">
        <v>1211</v>
      </c>
      <c r="M211" s="15">
        <v>46217.60359953704</v>
      </c>
      <c r="N211" s="15">
        <v>46224.603472222225</v>
      </c>
      <c r="O211" s="15">
        <v>46220.352083333331</v>
      </c>
      <c r="P211" s="15">
        <v>46227.702777777777</v>
      </c>
      <c r="Q211" s="15"/>
      <c r="S211" t="s">
        <v>367</v>
      </c>
      <c r="U211" t="s">
        <v>1699</v>
      </c>
      <c r="V211" t="s">
        <v>367</v>
      </c>
      <c r="W211">
        <v>101</v>
      </c>
      <c r="X211" t="s">
        <v>382</v>
      </c>
      <c r="Y211" t="s">
        <v>242</v>
      </c>
      <c r="Z211" t="s">
        <v>523</v>
      </c>
      <c r="AB211" t="s">
        <v>355</v>
      </c>
      <c r="AC211" t="s">
        <v>7</v>
      </c>
      <c r="AD211" t="s">
        <v>7</v>
      </c>
      <c r="AE211" t="s">
        <v>7</v>
      </c>
      <c r="AF211" t="s">
        <v>1670</v>
      </c>
      <c r="AG211" t="s">
        <v>253</v>
      </c>
      <c r="AH211">
        <v>2</v>
      </c>
      <c r="AI211" t="s">
        <v>253</v>
      </c>
      <c r="AJ211" t="s">
        <v>254</v>
      </c>
      <c r="AK211" t="s">
        <v>581</v>
      </c>
      <c r="AL211" t="s">
        <v>159</v>
      </c>
      <c r="AM211" t="s">
        <v>602</v>
      </c>
      <c r="AN211"/>
      <c r="AO211" s="17">
        <v>46220</v>
      </c>
      <c r="AP211" s="37">
        <v>0.35208333333333336</v>
      </c>
      <c r="AQ211" s="17">
        <v>46227</v>
      </c>
      <c r="AR211" s="37">
        <v>0.70277777777777772</v>
      </c>
      <c r="AS211" t="s">
        <v>627</v>
      </c>
      <c r="AU211" t="s">
        <v>628</v>
      </c>
      <c r="AV211" t="s">
        <v>637</v>
      </c>
      <c r="AX211">
        <v>1</v>
      </c>
      <c r="AY211" t="s">
        <v>111</v>
      </c>
      <c r="AZ211" t="s">
        <v>96</v>
      </c>
      <c r="BA211" t="s">
        <v>228</v>
      </c>
      <c r="BB211" t="s">
        <v>667</v>
      </c>
      <c r="BJ211"/>
      <c r="BK211"/>
    </row>
    <row r="212" spans="1:63" x14ac:dyDescent="0.3">
      <c r="A212" s="17">
        <v>46235</v>
      </c>
      <c r="B212" t="s">
        <v>144</v>
      </c>
      <c r="C212" t="s">
        <v>352</v>
      </c>
      <c r="D212" t="s">
        <v>63</v>
      </c>
      <c r="E212" t="s">
        <v>95</v>
      </c>
      <c r="F212" t="s">
        <v>314</v>
      </c>
      <c r="G212" t="s">
        <v>1201</v>
      </c>
      <c r="H212" t="s">
        <v>1625</v>
      </c>
      <c r="I212" t="s">
        <v>474</v>
      </c>
      <c r="J212">
        <v>6</v>
      </c>
      <c r="K212">
        <v>6</v>
      </c>
      <c r="L212" t="s">
        <v>1202</v>
      </c>
      <c r="M212" s="15">
        <v>46233.719895833332</v>
      </c>
      <c r="N212" s="15">
        <v>46241.333333333336</v>
      </c>
      <c r="O212" s="15">
        <v>46234.410682870373</v>
      </c>
      <c r="P212" s="15">
        <v>46238.434027777781</v>
      </c>
      <c r="Q212" s="15"/>
      <c r="S212" t="s">
        <v>365</v>
      </c>
      <c r="U212" t="s">
        <v>1650</v>
      </c>
      <c r="V212" t="s">
        <v>365</v>
      </c>
      <c r="W212">
        <v>2200</v>
      </c>
      <c r="X212" t="s">
        <v>382</v>
      </c>
      <c r="Y212" t="s">
        <v>242</v>
      </c>
      <c r="Z212" t="s">
        <v>523</v>
      </c>
      <c r="AB212" t="s">
        <v>355</v>
      </c>
      <c r="AC212" t="s">
        <v>7</v>
      </c>
      <c r="AD212" t="s">
        <v>7</v>
      </c>
      <c r="AE212" t="s">
        <v>7</v>
      </c>
      <c r="AF212" t="s">
        <v>1653</v>
      </c>
      <c r="AG212" t="s">
        <v>252</v>
      </c>
      <c r="AH212">
        <v>2</v>
      </c>
      <c r="AI212" t="s">
        <v>253</v>
      </c>
      <c r="AJ212" t="s">
        <v>254</v>
      </c>
      <c r="AK212" t="s">
        <v>581</v>
      </c>
      <c r="AL212" t="s">
        <v>159</v>
      </c>
      <c r="AM212" t="s">
        <v>602</v>
      </c>
      <c r="AN212"/>
      <c r="AO212" s="17">
        <v>46234</v>
      </c>
      <c r="AP212" s="37">
        <v>0.41068287037037038</v>
      </c>
      <c r="AQ212" s="17">
        <v>46238</v>
      </c>
      <c r="AR212" s="37">
        <v>0.43402777777777779</v>
      </c>
      <c r="AS212" t="s">
        <v>204</v>
      </c>
      <c r="AT212" t="s">
        <v>631</v>
      </c>
      <c r="AU212" t="s">
        <v>628</v>
      </c>
      <c r="AV212" t="s">
        <v>637</v>
      </c>
      <c r="AX212">
        <v>6</v>
      </c>
      <c r="AY212" t="s">
        <v>111</v>
      </c>
      <c r="AZ212" t="s">
        <v>96</v>
      </c>
      <c r="BA212" t="s">
        <v>228</v>
      </c>
      <c r="BB212" t="s">
        <v>668</v>
      </c>
      <c r="BJ212"/>
      <c r="BK212"/>
    </row>
    <row r="213" spans="1:63" x14ac:dyDescent="0.3">
      <c r="A213" s="17">
        <v>46235</v>
      </c>
      <c r="B213" t="s">
        <v>144</v>
      </c>
      <c r="C213" t="s">
        <v>352</v>
      </c>
      <c r="D213" t="s">
        <v>63</v>
      </c>
      <c r="E213" t="s">
        <v>95</v>
      </c>
      <c r="F213" t="s">
        <v>314</v>
      </c>
      <c r="G213" t="s">
        <v>1201</v>
      </c>
      <c r="H213" t="s">
        <v>1625</v>
      </c>
      <c r="I213" t="s">
        <v>474</v>
      </c>
      <c r="J213">
        <v>2</v>
      </c>
      <c r="K213">
        <v>2</v>
      </c>
      <c r="L213" t="s">
        <v>1243</v>
      </c>
      <c r="M213" s="15">
        <v>46233.719895833332</v>
      </c>
      <c r="N213" s="15">
        <v>46241.333333333336</v>
      </c>
      <c r="O213" s="15">
        <v>46234.408483796295</v>
      </c>
      <c r="P213" s="15">
        <v>46238.436805555553</v>
      </c>
      <c r="Q213" s="15"/>
      <c r="S213" t="s">
        <v>365</v>
      </c>
      <c r="U213" t="s">
        <v>1715</v>
      </c>
      <c r="V213" t="s">
        <v>365</v>
      </c>
      <c r="W213">
        <v>2200</v>
      </c>
      <c r="X213" t="s">
        <v>382</v>
      </c>
      <c r="Y213" t="s">
        <v>242</v>
      </c>
      <c r="Z213" t="s">
        <v>523</v>
      </c>
      <c r="AB213" t="s">
        <v>355</v>
      </c>
      <c r="AC213" t="s">
        <v>7</v>
      </c>
      <c r="AD213" t="s">
        <v>7</v>
      </c>
      <c r="AE213" t="s">
        <v>7</v>
      </c>
      <c r="AF213" t="s">
        <v>1716</v>
      </c>
      <c r="AG213" t="s">
        <v>252</v>
      </c>
      <c r="AH213">
        <v>2</v>
      </c>
      <c r="AI213" t="s">
        <v>253</v>
      </c>
      <c r="AJ213" t="s">
        <v>254</v>
      </c>
      <c r="AK213" t="s">
        <v>581</v>
      </c>
      <c r="AL213" t="s">
        <v>159</v>
      </c>
      <c r="AM213" t="s">
        <v>602</v>
      </c>
      <c r="AN213"/>
      <c r="AO213" s="17">
        <v>46234</v>
      </c>
      <c r="AP213" s="37">
        <v>0.40848379629629628</v>
      </c>
      <c r="AQ213" s="17">
        <v>46238</v>
      </c>
      <c r="AR213" s="37">
        <v>0.43680555555555556</v>
      </c>
      <c r="AS213" t="s">
        <v>204</v>
      </c>
      <c r="AT213" t="s">
        <v>631</v>
      </c>
      <c r="AU213" t="s">
        <v>628</v>
      </c>
      <c r="AV213" t="s">
        <v>637</v>
      </c>
      <c r="AX213">
        <v>2</v>
      </c>
      <c r="AY213" t="s">
        <v>111</v>
      </c>
      <c r="AZ213" t="s">
        <v>96</v>
      </c>
      <c r="BA213" t="s">
        <v>228</v>
      </c>
      <c r="BB213" t="s">
        <v>668</v>
      </c>
      <c r="BJ213"/>
      <c r="BK213"/>
    </row>
    <row r="214" spans="1:63" x14ac:dyDescent="0.3">
      <c r="A214" s="17">
        <v>46235</v>
      </c>
      <c r="B214" t="s">
        <v>144</v>
      </c>
      <c r="C214" t="s">
        <v>352</v>
      </c>
      <c r="D214" t="s">
        <v>63</v>
      </c>
      <c r="E214" t="s">
        <v>95</v>
      </c>
      <c r="F214" t="s">
        <v>314</v>
      </c>
      <c r="G214" t="s">
        <v>1201</v>
      </c>
      <c r="H214" t="s">
        <v>1625</v>
      </c>
      <c r="I214" t="s">
        <v>474</v>
      </c>
      <c r="J214">
        <v>6</v>
      </c>
      <c r="K214">
        <v>6</v>
      </c>
      <c r="L214" t="s">
        <v>1202</v>
      </c>
      <c r="M214" s="15">
        <v>46233.719895833332</v>
      </c>
      <c r="N214" s="15">
        <v>46241.333333333336</v>
      </c>
      <c r="O214" s="15">
        <v>46234.410682870373</v>
      </c>
      <c r="P214" s="15">
        <v>46238.434027777781</v>
      </c>
      <c r="Q214" s="15"/>
      <c r="S214" t="s">
        <v>365</v>
      </c>
      <c r="U214" t="s">
        <v>1719</v>
      </c>
      <c r="V214" t="s">
        <v>365</v>
      </c>
      <c r="W214">
        <v>2200</v>
      </c>
      <c r="X214" t="s">
        <v>382</v>
      </c>
      <c r="Y214" t="s">
        <v>242</v>
      </c>
      <c r="Z214" t="s">
        <v>523</v>
      </c>
      <c r="AB214" t="s">
        <v>355</v>
      </c>
      <c r="AC214" t="s">
        <v>7</v>
      </c>
      <c r="AD214" t="s">
        <v>7</v>
      </c>
      <c r="AE214" t="s">
        <v>7</v>
      </c>
      <c r="AF214" t="s">
        <v>1653</v>
      </c>
      <c r="AG214" t="s">
        <v>253</v>
      </c>
      <c r="AH214">
        <v>2</v>
      </c>
      <c r="AI214" t="s">
        <v>253</v>
      </c>
      <c r="AJ214" t="s">
        <v>254</v>
      </c>
      <c r="AK214" t="s">
        <v>581</v>
      </c>
      <c r="AL214" t="s">
        <v>159</v>
      </c>
      <c r="AM214" t="s">
        <v>602</v>
      </c>
      <c r="AN214"/>
      <c r="AO214" s="17">
        <v>46234</v>
      </c>
      <c r="AP214" s="37">
        <v>0.41068287037037038</v>
      </c>
      <c r="AQ214" s="17">
        <v>46238</v>
      </c>
      <c r="AR214" s="37">
        <v>0.43402777777777779</v>
      </c>
      <c r="AS214" t="s">
        <v>627</v>
      </c>
      <c r="AU214" t="s">
        <v>628</v>
      </c>
      <c r="AV214" t="s">
        <v>637</v>
      </c>
      <c r="AX214">
        <v>6</v>
      </c>
      <c r="AY214" t="s">
        <v>111</v>
      </c>
      <c r="AZ214" t="s">
        <v>96</v>
      </c>
      <c r="BA214" t="s">
        <v>228</v>
      </c>
      <c r="BB214" t="s">
        <v>668</v>
      </c>
      <c r="BJ214"/>
      <c r="BK214"/>
    </row>
    <row r="215" spans="1:63" x14ac:dyDescent="0.3">
      <c r="A215" s="17">
        <v>46230</v>
      </c>
      <c r="B215" t="s">
        <v>144</v>
      </c>
      <c r="C215" t="s">
        <v>352</v>
      </c>
      <c r="D215" t="s">
        <v>284</v>
      </c>
      <c r="E215" t="s">
        <v>85</v>
      </c>
      <c r="F215" t="s">
        <v>314</v>
      </c>
      <c r="G215" t="s">
        <v>483</v>
      </c>
      <c r="H215" t="s">
        <v>473</v>
      </c>
      <c r="I215" t="s">
        <v>474</v>
      </c>
      <c r="J215">
        <v>1</v>
      </c>
      <c r="K215">
        <v>1</v>
      </c>
      <c r="L215" t="s">
        <v>1211</v>
      </c>
      <c r="M215" s="15">
        <v>46217.60359953704</v>
      </c>
      <c r="N215" s="15">
        <v>46224.603472222225</v>
      </c>
      <c r="O215" s="15">
        <v>46220.352083333331</v>
      </c>
      <c r="P215" s="15">
        <v>46227.702777777777</v>
      </c>
      <c r="Q215" s="15"/>
      <c r="S215" t="s">
        <v>367</v>
      </c>
      <c r="U215" t="s">
        <v>1669</v>
      </c>
      <c r="V215" t="s">
        <v>367</v>
      </c>
      <c r="W215">
        <v>101</v>
      </c>
      <c r="X215" t="s">
        <v>382</v>
      </c>
      <c r="Y215" t="s">
        <v>242</v>
      </c>
      <c r="Z215" t="s">
        <v>523</v>
      </c>
      <c r="AB215" t="s">
        <v>355</v>
      </c>
      <c r="AC215" t="s">
        <v>7</v>
      </c>
      <c r="AD215" t="s">
        <v>7</v>
      </c>
      <c r="AE215" t="s">
        <v>7</v>
      </c>
      <c r="AF215" t="s">
        <v>1698</v>
      </c>
      <c r="AG215" t="s">
        <v>252</v>
      </c>
      <c r="AH215">
        <v>2</v>
      </c>
      <c r="AI215" t="s">
        <v>253</v>
      </c>
      <c r="AJ215" t="s">
        <v>251</v>
      </c>
      <c r="AK215" t="s">
        <v>581</v>
      </c>
      <c r="AL215" t="s">
        <v>159</v>
      </c>
      <c r="AM215" t="s">
        <v>605</v>
      </c>
      <c r="AN215">
        <v>5</v>
      </c>
      <c r="AO215" s="17">
        <v>46220</v>
      </c>
      <c r="AP215" s="37">
        <v>0.35208333333333336</v>
      </c>
      <c r="AQ215" s="17">
        <v>46227</v>
      </c>
      <c r="AR215" s="37">
        <v>0.70277777777777772</v>
      </c>
      <c r="AS215" t="s">
        <v>204</v>
      </c>
      <c r="AT215" t="s">
        <v>630</v>
      </c>
      <c r="AU215" t="s">
        <v>628</v>
      </c>
      <c r="AV215" t="s">
        <v>644</v>
      </c>
      <c r="AW215">
        <v>1</v>
      </c>
      <c r="AX215">
        <v>1</v>
      </c>
      <c r="AY215" t="s">
        <v>124</v>
      </c>
      <c r="AZ215" t="s">
        <v>122</v>
      </c>
      <c r="BA215" t="s">
        <v>234</v>
      </c>
      <c r="BB215" t="s">
        <v>667</v>
      </c>
      <c r="BJ215"/>
      <c r="BK215"/>
    </row>
    <row r="216" spans="1:63" x14ac:dyDescent="0.3">
      <c r="A216" s="17">
        <v>46230</v>
      </c>
      <c r="B216" t="s">
        <v>144</v>
      </c>
      <c r="C216" t="s">
        <v>352</v>
      </c>
      <c r="D216" t="s">
        <v>284</v>
      </c>
      <c r="E216" t="s">
        <v>85</v>
      </c>
      <c r="F216" t="s">
        <v>314</v>
      </c>
      <c r="G216" t="s">
        <v>483</v>
      </c>
      <c r="H216" t="s">
        <v>473</v>
      </c>
      <c r="I216" t="s">
        <v>474</v>
      </c>
      <c r="J216">
        <v>14</v>
      </c>
      <c r="K216">
        <v>14</v>
      </c>
      <c r="L216" t="s">
        <v>1211</v>
      </c>
      <c r="M216" s="15">
        <v>46217.60359953704</v>
      </c>
      <c r="N216" s="15">
        <v>46224.603472222225</v>
      </c>
      <c r="O216" s="15">
        <v>46220.352083333331</v>
      </c>
      <c r="P216" s="15">
        <v>46227.702777777777</v>
      </c>
      <c r="Q216" s="15"/>
      <c r="S216" t="s">
        <v>367</v>
      </c>
      <c r="U216" t="s">
        <v>1671</v>
      </c>
      <c r="V216" t="s">
        <v>367</v>
      </c>
      <c r="W216">
        <v>101</v>
      </c>
      <c r="X216" t="s">
        <v>382</v>
      </c>
      <c r="Y216" t="s">
        <v>242</v>
      </c>
      <c r="Z216" t="s">
        <v>523</v>
      </c>
      <c r="AB216" t="s">
        <v>355</v>
      </c>
      <c r="AC216" t="s">
        <v>7</v>
      </c>
      <c r="AD216" t="s">
        <v>7</v>
      </c>
      <c r="AE216" t="s">
        <v>7</v>
      </c>
      <c r="AF216" t="s">
        <v>1698</v>
      </c>
      <c r="AG216" t="s">
        <v>253</v>
      </c>
      <c r="AH216">
        <v>2</v>
      </c>
      <c r="AI216" t="s">
        <v>253</v>
      </c>
      <c r="AJ216" t="s">
        <v>251</v>
      </c>
      <c r="AK216" t="s">
        <v>581</v>
      </c>
      <c r="AL216" t="s">
        <v>159</v>
      </c>
      <c r="AM216" t="s">
        <v>605</v>
      </c>
      <c r="AN216">
        <v>5</v>
      </c>
      <c r="AO216" s="17">
        <v>46220</v>
      </c>
      <c r="AP216" s="37">
        <v>0.35208333333333336</v>
      </c>
      <c r="AQ216" s="17">
        <v>46227</v>
      </c>
      <c r="AR216" s="37">
        <v>0.70277777777777772</v>
      </c>
      <c r="AS216" t="s">
        <v>627</v>
      </c>
      <c r="AU216" t="s">
        <v>628</v>
      </c>
      <c r="AV216" t="s">
        <v>644</v>
      </c>
      <c r="AW216">
        <v>1</v>
      </c>
      <c r="AX216">
        <v>14</v>
      </c>
      <c r="AY216" t="s">
        <v>124</v>
      </c>
      <c r="AZ216" t="s">
        <v>122</v>
      </c>
      <c r="BA216" t="s">
        <v>234</v>
      </c>
      <c r="BB216" t="s">
        <v>667</v>
      </c>
      <c r="BJ216"/>
      <c r="BK216"/>
    </row>
    <row r="217" spans="1:63" x14ac:dyDescent="0.3">
      <c r="A217" s="17">
        <v>46235</v>
      </c>
      <c r="B217" t="s">
        <v>144</v>
      </c>
      <c r="C217" t="s">
        <v>352</v>
      </c>
      <c r="D217" t="s">
        <v>282</v>
      </c>
      <c r="E217" t="s">
        <v>200</v>
      </c>
      <c r="F217" t="s">
        <v>314</v>
      </c>
      <c r="G217" t="s">
        <v>1201</v>
      </c>
      <c r="H217" t="s">
        <v>1625</v>
      </c>
      <c r="I217" t="s">
        <v>474</v>
      </c>
      <c r="J217">
        <v>31</v>
      </c>
      <c r="K217">
        <v>31</v>
      </c>
      <c r="L217" t="s">
        <v>1202</v>
      </c>
      <c r="M217" s="15">
        <v>46233.719895833332</v>
      </c>
      <c r="N217" s="15">
        <v>46241.333333333336</v>
      </c>
      <c r="O217" s="15">
        <v>46234.410682870373</v>
      </c>
      <c r="P217" s="15">
        <v>46238.434027777781</v>
      </c>
      <c r="Q217" s="15"/>
      <c r="S217" t="s">
        <v>365</v>
      </c>
      <c r="U217" t="s">
        <v>1650</v>
      </c>
      <c r="V217" t="s">
        <v>365</v>
      </c>
      <c r="W217">
        <v>2200</v>
      </c>
      <c r="X217" t="s">
        <v>382</v>
      </c>
      <c r="Y217" t="s">
        <v>242</v>
      </c>
      <c r="Z217" t="s">
        <v>523</v>
      </c>
      <c r="AB217" t="s">
        <v>355</v>
      </c>
      <c r="AC217" t="s">
        <v>7</v>
      </c>
      <c r="AD217" t="s">
        <v>7</v>
      </c>
      <c r="AE217" t="s">
        <v>7</v>
      </c>
      <c r="AF217" t="s">
        <v>1651</v>
      </c>
      <c r="AG217" t="s">
        <v>252</v>
      </c>
      <c r="AH217">
        <v>2</v>
      </c>
      <c r="AI217" t="s">
        <v>253</v>
      </c>
      <c r="AJ217" t="s">
        <v>251</v>
      </c>
      <c r="AK217" t="s">
        <v>581</v>
      </c>
      <c r="AL217" t="s">
        <v>159</v>
      </c>
      <c r="AM217" t="s">
        <v>600</v>
      </c>
      <c r="AN217">
        <v>3</v>
      </c>
      <c r="AO217" s="17">
        <v>46234</v>
      </c>
      <c r="AP217" s="37">
        <v>0.41068287037037038</v>
      </c>
      <c r="AQ217" s="17">
        <v>46238</v>
      </c>
      <c r="AR217" s="37">
        <v>0.43402777777777779</v>
      </c>
      <c r="AS217" t="s">
        <v>204</v>
      </c>
      <c r="AT217" t="s">
        <v>631</v>
      </c>
      <c r="AU217" t="s">
        <v>628</v>
      </c>
      <c r="AV217" t="s">
        <v>639</v>
      </c>
      <c r="AW217">
        <v>16</v>
      </c>
      <c r="AX217">
        <v>496</v>
      </c>
      <c r="AY217" t="s">
        <v>125</v>
      </c>
      <c r="AZ217" t="s">
        <v>122</v>
      </c>
      <c r="BA217" t="s">
        <v>235</v>
      </c>
      <c r="BB217" t="s">
        <v>668</v>
      </c>
      <c r="BJ217"/>
      <c r="BK217"/>
    </row>
    <row r="218" spans="1:63" x14ac:dyDescent="0.3">
      <c r="A218" s="17">
        <v>46235</v>
      </c>
      <c r="B218" t="s">
        <v>144</v>
      </c>
      <c r="C218" t="s">
        <v>352</v>
      </c>
      <c r="D218" t="s">
        <v>282</v>
      </c>
      <c r="E218" t="s">
        <v>200</v>
      </c>
      <c r="F218" t="s">
        <v>314</v>
      </c>
      <c r="G218" t="s">
        <v>1201</v>
      </c>
      <c r="H218" t="s">
        <v>1625</v>
      </c>
      <c r="I218" t="s">
        <v>474</v>
      </c>
      <c r="J218">
        <v>11</v>
      </c>
      <c r="K218">
        <v>11</v>
      </c>
      <c r="L218" t="s">
        <v>1202</v>
      </c>
      <c r="M218" s="15">
        <v>46233.719895833332</v>
      </c>
      <c r="N218" s="15">
        <v>46241.333333333336</v>
      </c>
      <c r="O218" s="15">
        <v>46234.410682870373</v>
      </c>
      <c r="P218" s="15">
        <v>46238.434027777781</v>
      </c>
      <c r="Q218" s="15"/>
      <c r="S218" t="s">
        <v>365</v>
      </c>
      <c r="U218" t="s">
        <v>1719</v>
      </c>
      <c r="V218" t="s">
        <v>365</v>
      </c>
      <c r="W218">
        <v>2200</v>
      </c>
      <c r="X218" t="s">
        <v>382</v>
      </c>
      <c r="Y218" t="s">
        <v>242</v>
      </c>
      <c r="Z218" t="s">
        <v>523</v>
      </c>
      <c r="AB218" t="s">
        <v>355</v>
      </c>
      <c r="AC218" t="s">
        <v>7</v>
      </c>
      <c r="AD218" t="s">
        <v>7</v>
      </c>
      <c r="AE218" t="s">
        <v>7</v>
      </c>
      <c r="AF218" t="s">
        <v>1651</v>
      </c>
      <c r="AG218" t="s">
        <v>253</v>
      </c>
      <c r="AH218">
        <v>2</v>
      </c>
      <c r="AI218" t="s">
        <v>253</v>
      </c>
      <c r="AJ218" t="s">
        <v>251</v>
      </c>
      <c r="AK218" t="s">
        <v>581</v>
      </c>
      <c r="AL218" t="s">
        <v>159</v>
      </c>
      <c r="AM218" t="s">
        <v>600</v>
      </c>
      <c r="AN218">
        <v>3</v>
      </c>
      <c r="AO218" s="17">
        <v>46234</v>
      </c>
      <c r="AP218" s="37">
        <v>0.41068287037037038</v>
      </c>
      <c r="AQ218" s="17">
        <v>46238</v>
      </c>
      <c r="AR218" s="37">
        <v>0.43402777777777779</v>
      </c>
      <c r="AS218" t="s">
        <v>627</v>
      </c>
      <c r="AU218" t="s">
        <v>628</v>
      </c>
      <c r="AV218" t="s">
        <v>639</v>
      </c>
      <c r="AW218">
        <v>16</v>
      </c>
      <c r="AX218">
        <v>176</v>
      </c>
      <c r="AY218" t="s">
        <v>125</v>
      </c>
      <c r="AZ218" t="s">
        <v>122</v>
      </c>
      <c r="BA218" t="s">
        <v>235</v>
      </c>
      <c r="BB218" t="s">
        <v>668</v>
      </c>
      <c r="BJ218"/>
      <c r="BK218"/>
    </row>
    <row r="219" spans="1:63" x14ac:dyDescent="0.3">
      <c r="A219" s="17">
        <v>46235</v>
      </c>
      <c r="B219" t="s">
        <v>144</v>
      </c>
      <c r="C219" t="s">
        <v>352</v>
      </c>
      <c r="D219" t="s">
        <v>282</v>
      </c>
      <c r="E219" t="s">
        <v>200</v>
      </c>
      <c r="F219" t="s">
        <v>314</v>
      </c>
      <c r="G219" t="s">
        <v>472</v>
      </c>
      <c r="H219" t="s">
        <v>441</v>
      </c>
      <c r="I219" t="s">
        <v>420</v>
      </c>
      <c r="J219">
        <v>24</v>
      </c>
      <c r="K219">
        <v>24</v>
      </c>
      <c r="L219" t="s">
        <v>1181</v>
      </c>
      <c r="M219" s="15">
        <v>46212.717303240737</v>
      </c>
      <c r="N219" s="15">
        <v>46220.333333333336</v>
      </c>
      <c r="O219" s="15">
        <v>46231.477627314816</v>
      </c>
      <c r="P219" s="15">
        <v>46238.444444444445</v>
      </c>
      <c r="Q219" s="15"/>
      <c r="S219" t="s">
        <v>365</v>
      </c>
      <c r="T219" t="s">
        <v>1606</v>
      </c>
      <c r="U219" t="s">
        <v>1607</v>
      </c>
      <c r="V219" t="s">
        <v>365</v>
      </c>
      <c r="W219">
        <v>2200</v>
      </c>
      <c r="X219" t="s">
        <v>382</v>
      </c>
      <c r="Y219" t="s">
        <v>242</v>
      </c>
      <c r="Z219" t="s">
        <v>523</v>
      </c>
      <c r="AB219" t="s">
        <v>355</v>
      </c>
      <c r="AC219" t="s">
        <v>7</v>
      </c>
      <c r="AD219" t="s">
        <v>7</v>
      </c>
      <c r="AE219" t="s">
        <v>7</v>
      </c>
      <c r="AF219" t="s">
        <v>1611</v>
      </c>
      <c r="AG219" t="s">
        <v>252</v>
      </c>
      <c r="AH219">
        <v>2</v>
      </c>
      <c r="AI219" t="s">
        <v>253</v>
      </c>
      <c r="AJ219" t="s">
        <v>251</v>
      </c>
      <c r="AK219" t="s">
        <v>581</v>
      </c>
      <c r="AL219" t="s">
        <v>159</v>
      </c>
      <c r="AM219" t="s">
        <v>600</v>
      </c>
      <c r="AN219">
        <v>3</v>
      </c>
      <c r="AO219" s="17">
        <v>46231</v>
      </c>
      <c r="AP219" s="37">
        <v>0.4776273148148148</v>
      </c>
      <c r="AQ219" s="17">
        <v>46238</v>
      </c>
      <c r="AR219" s="37">
        <v>0.44444444444444442</v>
      </c>
      <c r="AS219" t="s">
        <v>204</v>
      </c>
      <c r="AT219" t="s">
        <v>630</v>
      </c>
      <c r="AU219" t="s">
        <v>628</v>
      </c>
      <c r="AV219" t="s">
        <v>639</v>
      </c>
      <c r="AW219">
        <v>16</v>
      </c>
      <c r="AX219">
        <v>384</v>
      </c>
      <c r="AY219" t="s">
        <v>125</v>
      </c>
      <c r="AZ219" t="s">
        <v>122</v>
      </c>
      <c r="BA219" t="s">
        <v>235</v>
      </c>
      <c r="BB219" t="s">
        <v>668</v>
      </c>
      <c r="BJ219"/>
      <c r="BK219"/>
    </row>
    <row r="220" spans="1:63" x14ac:dyDescent="0.3">
      <c r="A220" s="17">
        <v>46235</v>
      </c>
      <c r="B220" t="s">
        <v>144</v>
      </c>
      <c r="C220" t="s">
        <v>352</v>
      </c>
      <c r="D220" t="s">
        <v>282</v>
      </c>
      <c r="E220" t="s">
        <v>200</v>
      </c>
      <c r="F220" t="s">
        <v>314</v>
      </c>
      <c r="G220" t="s">
        <v>472</v>
      </c>
      <c r="H220" t="s">
        <v>441</v>
      </c>
      <c r="I220" t="s">
        <v>420</v>
      </c>
      <c r="J220">
        <v>14</v>
      </c>
      <c r="K220">
        <v>14</v>
      </c>
      <c r="L220" t="s">
        <v>1181</v>
      </c>
      <c r="M220" s="15">
        <v>46212.717303240737</v>
      </c>
      <c r="N220" s="15">
        <v>46220.333333333336</v>
      </c>
      <c r="O220" s="15">
        <v>46231.477627314816</v>
      </c>
      <c r="P220" s="15">
        <v>46238.444444444445</v>
      </c>
      <c r="Q220" s="15"/>
      <c r="S220" t="s">
        <v>365</v>
      </c>
      <c r="T220" t="s">
        <v>1609</v>
      </c>
      <c r="U220" t="s">
        <v>1610</v>
      </c>
      <c r="V220" t="s">
        <v>365</v>
      </c>
      <c r="W220">
        <v>2200</v>
      </c>
      <c r="X220" t="s">
        <v>382</v>
      </c>
      <c r="Y220" t="s">
        <v>242</v>
      </c>
      <c r="Z220" t="s">
        <v>523</v>
      </c>
      <c r="AB220" t="s">
        <v>355</v>
      </c>
      <c r="AC220" t="s">
        <v>7</v>
      </c>
      <c r="AD220" t="s">
        <v>7</v>
      </c>
      <c r="AE220" t="s">
        <v>7</v>
      </c>
      <c r="AF220" t="s">
        <v>1611</v>
      </c>
      <c r="AG220" t="s">
        <v>253</v>
      </c>
      <c r="AH220">
        <v>2</v>
      </c>
      <c r="AI220" t="s">
        <v>253</v>
      </c>
      <c r="AJ220" t="s">
        <v>251</v>
      </c>
      <c r="AK220" t="s">
        <v>581</v>
      </c>
      <c r="AL220" t="s">
        <v>159</v>
      </c>
      <c r="AM220" t="s">
        <v>600</v>
      </c>
      <c r="AN220">
        <v>3</v>
      </c>
      <c r="AO220" s="17">
        <v>46231</v>
      </c>
      <c r="AP220" s="37">
        <v>0.4776273148148148</v>
      </c>
      <c r="AQ220" s="17">
        <v>46238</v>
      </c>
      <c r="AR220" s="37">
        <v>0.44444444444444442</v>
      </c>
      <c r="AS220" t="s">
        <v>627</v>
      </c>
      <c r="AU220" t="s">
        <v>628</v>
      </c>
      <c r="AV220" t="s">
        <v>639</v>
      </c>
      <c r="AW220">
        <v>16</v>
      </c>
      <c r="AX220">
        <v>224</v>
      </c>
      <c r="AY220" t="s">
        <v>125</v>
      </c>
      <c r="AZ220" t="s">
        <v>122</v>
      </c>
      <c r="BA220" t="s">
        <v>235</v>
      </c>
      <c r="BB220" t="s">
        <v>668</v>
      </c>
      <c r="BJ220"/>
      <c r="BK220"/>
    </row>
    <row r="221" spans="1:63" x14ac:dyDescent="0.3">
      <c r="A221" s="17">
        <v>46235</v>
      </c>
      <c r="B221" t="s">
        <v>144</v>
      </c>
      <c r="C221" t="s">
        <v>352</v>
      </c>
      <c r="D221" t="s">
        <v>282</v>
      </c>
      <c r="E221" t="s">
        <v>200</v>
      </c>
      <c r="F221" t="s">
        <v>314</v>
      </c>
      <c r="G221" t="s">
        <v>471</v>
      </c>
      <c r="H221" t="s">
        <v>469</v>
      </c>
      <c r="I221" t="s">
        <v>470</v>
      </c>
      <c r="J221">
        <v>30</v>
      </c>
      <c r="K221">
        <v>30</v>
      </c>
      <c r="L221" t="s">
        <v>1184</v>
      </c>
      <c r="M221" s="15">
        <v>46202.512337962966</v>
      </c>
      <c r="N221" s="15">
        <v>46209.5</v>
      </c>
      <c r="O221" s="15">
        <v>46239.591469907406</v>
      </c>
      <c r="P221" s="15">
        <v>46241.497916666667</v>
      </c>
      <c r="Q221" s="15"/>
      <c r="S221" t="s">
        <v>366</v>
      </c>
      <c r="T221" t="s">
        <v>1620</v>
      </c>
      <c r="U221" t="s">
        <v>1621</v>
      </c>
      <c r="V221" t="s">
        <v>366</v>
      </c>
      <c r="W221">
        <v>109</v>
      </c>
      <c r="X221" t="s">
        <v>382</v>
      </c>
      <c r="Y221" t="s">
        <v>242</v>
      </c>
      <c r="Z221" t="s">
        <v>523</v>
      </c>
      <c r="AB221" t="s">
        <v>355</v>
      </c>
      <c r="AC221" t="s">
        <v>7</v>
      </c>
      <c r="AD221" t="s">
        <v>7</v>
      </c>
      <c r="AE221" t="s">
        <v>7</v>
      </c>
      <c r="AF221" t="s">
        <v>1624</v>
      </c>
      <c r="AG221" t="s">
        <v>252</v>
      </c>
      <c r="AH221">
        <v>2</v>
      </c>
      <c r="AI221" t="s">
        <v>253</v>
      </c>
      <c r="AJ221" t="s">
        <v>251</v>
      </c>
      <c r="AK221" t="s">
        <v>581</v>
      </c>
      <c r="AL221" t="s">
        <v>159</v>
      </c>
      <c r="AM221" t="s">
        <v>600</v>
      </c>
      <c r="AN221">
        <v>3</v>
      </c>
      <c r="AO221" s="17">
        <v>46239</v>
      </c>
      <c r="AP221" s="37">
        <v>0.59146990740740746</v>
      </c>
      <c r="AQ221" s="17">
        <v>46241</v>
      </c>
      <c r="AR221" s="37">
        <v>0.49791666666666667</v>
      </c>
      <c r="AS221" t="s">
        <v>204</v>
      </c>
      <c r="AT221" t="s">
        <v>631</v>
      </c>
      <c r="AU221" t="s">
        <v>628</v>
      </c>
      <c r="AV221" t="s">
        <v>639</v>
      </c>
      <c r="AW221">
        <v>16</v>
      </c>
      <c r="AX221">
        <v>480</v>
      </c>
      <c r="AY221" t="s">
        <v>125</v>
      </c>
      <c r="AZ221" t="s">
        <v>122</v>
      </c>
      <c r="BA221" t="s">
        <v>235</v>
      </c>
      <c r="BB221" t="s">
        <v>671</v>
      </c>
      <c r="BJ221"/>
      <c r="BK221"/>
    </row>
    <row r="222" spans="1:63" x14ac:dyDescent="0.3">
      <c r="A222" s="17">
        <v>46235</v>
      </c>
      <c r="B222" t="s">
        <v>144</v>
      </c>
      <c r="C222" t="s">
        <v>352</v>
      </c>
      <c r="D222" t="s">
        <v>60</v>
      </c>
      <c r="E222" t="s">
        <v>92</v>
      </c>
      <c r="F222" t="s">
        <v>314</v>
      </c>
      <c r="G222" t="s">
        <v>471</v>
      </c>
      <c r="H222" t="s">
        <v>469</v>
      </c>
      <c r="I222" t="s">
        <v>470</v>
      </c>
      <c r="J222">
        <v>1</v>
      </c>
      <c r="K222">
        <v>736</v>
      </c>
      <c r="L222" t="s">
        <v>1182</v>
      </c>
      <c r="M222" s="15">
        <v>46202.512337962966</v>
      </c>
      <c r="N222" s="15">
        <v>46209.5</v>
      </c>
      <c r="O222" s="15">
        <v>46203.361828703702</v>
      </c>
      <c r="P222" s="15">
        <v>46212.739201388889</v>
      </c>
      <c r="Q222" s="15"/>
      <c r="S222" t="s">
        <v>366</v>
      </c>
      <c r="U222" t="s">
        <v>1613</v>
      </c>
      <c r="V222" t="s">
        <v>366</v>
      </c>
      <c r="W222">
        <v>109</v>
      </c>
      <c r="X222" t="s">
        <v>382</v>
      </c>
      <c r="Y222" t="s">
        <v>242</v>
      </c>
      <c r="Z222" t="s">
        <v>523</v>
      </c>
      <c r="AB222" t="s">
        <v>355</v>
      </c>
      <c r="AC222" t="s">
        <v>7</v>
      </c>
      <c r="AD222" t="s">
        <v>7</v>
      </c>
      <c r="AE222" t="s">
        <v>7</v>
      </c>
      <c r="AF222" t="s">
        <v>1617</v>
      </c>
      <c r="AG222" t="s">
        <v>252</v>
      </c>
      <c r="AH222">
        <v>2</v>
      </c>
      <c r="AI222" t="s">
        <v>253</v>
      </c>
      <c r="AJ222" t="s">
        <v>254</v>
      </c>
      <c r="AK222" t="s">
        <v>581</v>
      </c>
      <c r="AL222" t="s">
        <v>159</v>
      </c>
      <c r="AM222" t="s">
        <v>1618</v>
      </c>
      <c r="AN222"/>
      <c r="AO222" s="17">
        <v>46203</v>
      </c>
      <c r="AP222" s="37">
        <v>0.36182870370370368</v>
      </c>
      <c r="AQ222" s="17">
        <v>46212</v>
      </c>
      <c r="AR222" s="37">
        <v>0.73920138888888887</v>
      </c>
      <c r="AS222" t="s">
        <v>204</v>
      </c>
      <c r="AT222" t="s">
        <v>631</v>
      </c>
      <c r="AU222" t="s">
        <v>628</v>
      </c>
      <c r="AV222" t="s">
        <v>1619</v>
      </c>
      <c r="AX222">
        <v>736</v>
      </c>
      <c r="AY222" t="s">
        <v>130</v>
      </c>
      <c r="AZ222" t="s">
        <v>92</v>
      </c>
      <c r="BA222" t="s">
        <v>239</v>
      </c>
      <c r="BB222" t="s">
        <v>671</v>
      </c>
      <c r="BJ222"/>
      <c r="BK222"/>
    </row>
    <row r="223" spans="1:63" x14ac:dyDescent="0.3">
      <c r="A223" s="17">
        <v>46235</v>
      </c>
      <c r="B223" t="s">
        <v>144</v>
      </c>
      <c r="C223" t="s">
        <v>352</v>
      </c>
      <c r="D223" t="s">
        <v>60</v>
      </c>
      <c r="E223" t="s">
        <v>92</v>
      </c>
      <c r="F223" t="s">
        <v>314</v>
      </c>
      <c r="G223" t="s">
        <v>471</v>
      </c>
      <c r="H223" t="s">
        <v>469</v>
      </c>
      <c r="I223" t="s">
        <v>470</v>
      </c>
      <c r="J223">
        <v>1</v>
      </c>
      <c r="K223">
        <v>60</v>
      </c>
      <c r="L223" t="s">
        <v>1182</v>
      </c>
      <c r="M223" s="15">
        <v>46202.512337962966</v>
      </c>
      <c r="N223" s="15">
        <v>46209.5</v>
      </c>
      <c r="O223" s="15">
        <v>46203.361828703702</v>
      </c>
      <c r="P223" s="15">
        <v>46212.739201388889</v>
      </c>
      <c r="Q223" s="15"/>
      <c r="S223" t="s">
        <v>366</v>
      </c>
      <c r="U223" t="s">
        <v>1615</v>
      </c>
      <c r="V223" t="s">
        <v>366</v>
      </c>
      <c r="W223">
        <v>109</v>
      </c>
      <c r="X223" t="s">
        <v>382</v>
      </c>
      <c r="Y223" t="s">
        <v>242</v>
      </c>
      <c r="Z223" t="s">
        <v>523</v>
      </c>
      <c r="AB223" t="s">
        <v>355</v>
      </c>
      <c r="AC223" t="s">
        <v>7</v>
      </c>
      <c r="AD223" t="s">
        <v>7</v>
      </c>
      <c r="AE223" t="s">
        <v>7</v>
      </c>
      <c r="AF223" t="s">
        <v>1617</v>
      </c>
      <c r="AG223" t="s">
        <v>253</v>
      </c>
      <c r="AH223">
        <v>2</v>
      </c>
      <c r="AI223" t="s">
        <v>253</v>
      </c>
      <c r="AJ223" t="s">
        <v>254</v>
      </c>
      <c r="AK223" t="s">
        <v>581</v>
      </c>
      <c r="AL223" t="s">
        <v>159</v>
      </c>
      <c r="AM223" t="s">
        <v>1618</v>
      </c>
      <c r="AN223"/>
      <c r="AO223" s="17">
        <v>46203</v>
      </c>
      <c r="AP223" s="37">
        <v>0.36182870370370368</v>
      </c>
      <c r="AQ223" s="17">
        <v>46212</v>
      </c>
      <c r="AR223" s="37">
        <v>0.73920138888888887</v>
      </c>
      <c r="AS223" t="s">
        <v>627</v>
      </c>
      <c r="AU223" t="s">
        <v>628</v>
      </c>
      <c r="AV223" t="s">
        <v>1619</v>
      </c>
      <c r="AX223">
        <v>60</v>
      </c>
      <c r="AY223" t="s">
        <v>130</v>
      </c>
      <c r="AZ223" t="s">
        <v>92</v>
      </c>
      <c r="BA223" t="s">
        <v>239</v>
      </c>
      <c r="BB223" t="s">
        <v>671</v>
      </c>
      <c r="BJ223"/>
      <c r="BK223"/>
    </row>
    <row r="224" spans="1:63" x14ac:dyDescent="0.3">
      <c r="A224" s="17">
        <v>46230</v>
      </c>
      <c r="B224" t="s">
        <v>144</v>
      </c>
      <c r="C224" t="s">
        <v>352</v>
      </c>
      <c r="D224" t="s">
        <v>42</v>
      </c>
      <c r="E224" t="s">
        <v>68</v>
      </c>
      <c r="F224" t="s">
        <v>314</v>
      </c>
      <c r="G224" t="s">
        <v>1231</v>
      </c>
      <c r="H224" t="s">
        <v>444</v>
      </c>
      <c r="I224" t="s">
        <v>420</v>
      </c>
      <c r="J224">
        <v>1</v>
      </c>
      <c r="K224">
        <v>1</v>
      </c>
      <c r="L224" t="s">
        <v>1232</v>
      </c>
      <c r="M224" s="15">
        <v>46227.417442129627</v>
      </c>
      <c r="N224" s="15">
        <v>46234.417361111111</v>
      </c>
      <c r="O224" s="15">
        <v>46230.382638888892</v>
      </c>
      <c r="P224" s="15">
        <v>46231.361111111109</v>
      </c>
      <c r="Q224" s="15"/>
      <c r="S224" t="s">
        <v>364</v>
      </c>
      <c r="T224" t="s">
        <v>423</v>
      </c>
      <c r="V224" t="s">
        <v>364</v>
      </c>
      <c r="W224">
        <v>50</v>
      </c>
      <c r="X224" t="s">
        <v>382</v>
      </c>
      <c r="Y224" t="s">
        <v>242</v>
      </c>
      <c r="Z224" t="s">
        <v>523</v>
      </c>
      <c r="AB224" t="s">
        <v>355</v>
      </c>
      <c r="AC224" t="s">
        <v>7</v>
      </c>
      <c r="AD224" t="s">
        <v>7</v>
      </c>
      <c r="AE224" t="s">
        <v>7</v>
      </c>
      <c r="AF224" t="s">
        <v>1695</v>
      </c>
      <c r="AG224" t="s">
        <v>252</v>
      </c>
      <c r="AH224">
        <v>0</v>
      </c>
      <c r="AI224" t="s">
        <v>252</v>
      </c>
      <c r="AJ224" t="s">
        <v>7</v>
      </c>
      <c r="AK224" t="s">
        <v>581</v>
      </c>
      <c r="AL224" t="s">
        <v>159</v>
      </c>
      <c r="AM224" t="s">
        <v>604</v>
      </c>
      <c r="AN224"/>
      <c r="AO224" s="17">
        <v>46230</v>
      </c>
      <c r="AP224" s="37">
        <v>0.38263888888888886</v>
      </c>
      <c r="AQ224" s="17">
        <v>46231</v>
      </c>
      <c r="AR224" s="37">
        <v>0.3611111111111111</v>
      </c>
      <c r="AS224" t="s">
        <v>629</v>
      </c>
      <c r="AU224" t="s">
        <v>628</v>
      </c>
      <c r="AV224" t="s">
        <v>643</v>
      </c>
      <c r="AY224" t="s">
        <v>7</v>
      </c>
      <c r="AZ224" t="s">
        <v>67</v>
      </c>
      <c r="BA224" t="s">
        <v>7</v>
      </c>
      <c r="BB224" t="s">
        <v>669</v>
      </c>
      <c r="BJ224"/>
      <c r="BK224"/>
    </row>
    <row r="225" spans="1:63" x14ac:dyDescent="0.3">
      <c r="A225" s="17">
        <v>46235</v>
      </c>
      <c r="B225" t="s">
        <v>144</v>
      </c>
      <c r="C225" t="s">
        <v>352</v>
      </c>
      <c r="D225" t="s">
        <v>284</v>
      </c>
      <c r="E225" t="s">
        <v>85</v>
      </c>
      <c r="F225" t="s">
        <v>314</v>
      </c>
      <c r="G225" t="s">
        <v>1237</v>
      </c>
      <c r="H225" t="s">
        <v>418</v>
      </c>
      <c r="I225" t="s">
        <v>419</v>
      </c>
      <c r="J225">
        <v>5</v>
      </c>
      <c r="K225">
        <v>5</v>
      </c>
      <c r="L225" t="s">
        <v>1238</v>
      </c>
      <c r="M225" s="15">
        <v>46238.326192129629</v>
      </c>
      <c r="N225" s="15">
        <v>46245.333333333336</v>
      </c>
      <c r="O225" s="15">
        <v>46238.341504629629</v>
      </c>
      <c r="P225" s="15">
        <v>46239.65625</v>
      </c>
      <c r="Q225" s="15"/>
      <c r="S225" t="s">
        <v>367</v>
      </c>
      <c r="U225" t="s">
        <v>1709</v>
      </c>
      <c r="V225" t="s">
        <v>367</v>
      </c>
      <c r="W225">
        <v>101</v>
      </c>
      <c r="X225" t="s">
        <v>382</v>
      </c>
      <c r="Y225" t="s">
        <v>242</v>
      </c>
      <c r="Z225" t="s">
        <v>523</v>
      </c>
      <c r="AB225" t="s">
        <v>355</v>
      </c>
      <c r="AC225" t="s">
        <v>7</v>
      </c>
      <c r="AD225" t="s">
        <v>7</v>
      </c>
      <c r="AE225" t="s">
        <v>7</v>
      </c>
      <c r="AF225" t="s">
        <v>1703</v>
      </c>
      <c r="AG225" t="s">
        <v>252</v>
      </c>
      <c r="AH225">
        <v>2</v>
      </c>
      <c r="AI225" t="s">
        <v>253</v>
      </c>
      <c r="AJ225" t="s">
        <v>251</v>
      </c>
      <c r="AK225" t="s">
        <v>581</v>
      </c>
      <c r="AL225" t="s">
        <v>159</v>
      </c>
      <c r="AM225" t="s">
        <v>605</v>
      </c>
      <c r="AN225">
        <v>5</v>
      </c>
      <c r="AO225" s="17">
        <v>46238</v>
      </c>
      <c r="AP225" s="37">
        <v>0.34150462962962963</v>
      </c>
      <c r="AQ225" s="17">
        <v>46239</v>
      </c>
      <c r="AR225" s="37">
        <v>0.65625</v>
      </c>
      <c r="AS225" t="s">
        <v>204</v>
      </c>
      <c r="AT225" t="s">
        <v>631</v>
      </c>
      <c r="AU225" t="s">
        <v>628</v>
      </c>
      <c r="AV225" t="s">
        <v>644</v>
      </c>
      <c r="AW225">
        <v>1</v>
      </c>
      <c r="AX225">
        <v>5</v>
      </c>
      <c r="AY225" t="s">
        <v>124</v>
      </c>
      <c r="AZ225" t="s">
        <v>122</v>
      </c>
      <c r="BA225" t="s">
        <v>234</v>
      </c>
      <c r="BB225" t="s">
        <v>667</v>
      </c>
      <c r="BE225">
        <v>23.630000000000003</v>
      </c>
      <c r="BJ225"/>
      <c r="BK225"/>
    </row>
    <row r="226" spans="1:63" x14ac:dyDescent="0.3">
      <c r="A226" s="17">
        <v>46235</v>
      </c>
      <c r="B226" t="s">
        <v>144</v>
      </c>
      <c r="C226" t="s">
        <v>352</v>
      </c>
      <c r="D226" t="s">
        <v>284</v>
      </c>
      <c r="E226" t="s">
        <v>85</v>
      </c>
      <c r="F226" t="s">
        <v>314</v>
      </c>
      <c r="G226" t="s">
        <v>1237</v>
      </c>
      <c r="H226" t="s">
        <v>418</v>
      </c>
      <c r="I226" t="s">
        <v>419</v>
      </c>
      <c r="J226">
        <v>5</v>
      </c>
      <c r="K226">
        <v>5</v>
      </c>
      <c r="L226" t="s">
        <v>1238</v>
      </c>
      <c r="M226" s="15">
        <v>46238.326192129629</v>
      </c>
      <c r="N226" s="15">
        <v>46245.333333333336</v>
      </c>
      <c r="O226" s="15">
        <v>46238.341504629629</v>
      </c>
      <c r="P226" s="15">
        <v>46239.65625</v>
      </c>
      <c r="Q226" s="15"/>
      <c r="S226" t="s">
        <v>367</v>
      </c>
      <c r="U226" t="s">
        <v>1700</v>
      </c>
      <c r="V226" t="s">
        <v>367</v>
      </c>
      <c r="W226">
        <v>101</v>
      </c>
      <c r="X226" t="s">
        <v>382</v>
      </c>
      <c r="Y226" t="s">
        <v>242</v>
      </c>
      <c r="Z226" t="s">
        <v>523</v>
      </c>
      <c r="AB226" t="s">
        <v>355</v>
      </c>
      <c r="AC226" t="s">
        <v>7</v>
      </c>
      <c r="AD226" t="s">
        <v>7</v>
      </c>
      <c r="AE226" t="s">
        <v>7</v>
      </c>
      <c r="AF226" t="s">
        <v>1703</v>
      </c>
      <c r="AG226" t="s">
        <v>253</v>
      </c>
      <c r="AH226">
        <v>2</v>
      </c>
      <c r="AI226" t="s">
        <v>253</v>
      </c>
      <c r="AJ226" t="s">
        <v>251</v>
      </c>
      <c r="AK226" t="s">
        <v>581</v>
      </c>
      <c r="AL226" t="s">
        <v>159</v>
      </c>
      <c r="AM226" t="s">
        <v>605</v>
      </c>
      <c r="AN226">
        <v>5</v>
      </c>
      <c r="AO226" s="17">
        <v>46238</v>
      </c>
      <c r="AP226" s="37">
        <v>0.34150462962962963</v>
      </c>
      <c r="AQ226" s="17">
        <v>46239</v>
      </c>
      <c r="AR226" s="37">
        <v>0.65625</v>
      </c>
      <c r="AS226" t="s">
        <v>627</v>
      </c>
      <c r="AU226" t="s">
        <v>628</v>
      </c>
      <c r="AV226" t="s">
        <v>644</v>
      </c>
      <c r="AW226">
        <v>1</v>
      </c>
      <c r="AX226">
        <v>5</v>
      </c>
      <c r="AY226" t="s">
        <v>124</v>
      </c>
      <c r="AZ226" t="s">
        <v>122</v>
      </c>
      <c r="BA226" t="s">
        <v>234</v>
      </c>
      <c r="BB226" t="s">
        <v>667</v>
      </c>
      <c r="BJ226"/>
      <c r="BK226"/>
    </row>
    <row r="227" spans="1:63" x14ac:dyDescent="0.3">
      <c r="A227" s="17">
        <v>46235</v>
      </c>
      <c r="B227" t="s">
        <v>144</v>
      </c>
      <c r="C227" t="s">
        <v>352</v>
      </c>
      <c r="D227" t="s">
        <v>63</v>
      </c>
      <c r="E227" t="s">
        <v>95</v>
      </c>
      <c r="F227" t="s">
        <v>314</v>
      </c>
      <c r="G227" t="s">
        <v>1237</v>
      </c>
      <c r="H227" t="s">
        <v>418</v>
      </c>
      <c r="I227" t="s">
        <v>419</v>
      </c>
      <c r="J227">
        <v>1</v>
      </c>
      <c r="K227">
        <v>1</v>
      </c>
      <c r="L227" t="s">
        <v>1238</v>
      </c>
      <c r="M227" s="15">
        <v>46238.326192129629</v>
      </c>
      <c r="N227" s="15">
        <v>46245.333333333336</v>
      </c>
      <c r="O227" s="15">
        <v>46238.341504629629</v>
      </c>
      <c r="P227" s="15">
        <v>46239.65625</v>
      </c>
      <c r="Q227" s="15"/>
      <c r="S227" t="s">
        <v>367</v>
      </c>
      <c r="U227" t="s">
        <v>1700</v>
      </c>
      <c r="V227" t="s">
        <v>367</v>
      </c>
      <c r="W227">
        <v>101</v>
      </c>
      <c r="X227" t="s">
        <v>382</v>
      </c>
      <c r="Y227" t="s">
        <v>242</v>
      </c>
      <c r="Z227" t="s">
        <v>523</v>
      </c>
      <c r="AB227" t="s">
        <v>355</v>
      </c>
      <c r="AC227" t="s">
        <v>7</v>
      </c>
      <c r="AD227" t="s">
        <v>7</v>
      </c>
      <c r="AE227" t="s">
        <v>7</v>
      </c>
      <c r="AF227" t="s">
        <v>1701</v>
      </c>
      <c r="AG227" t="s">
        <v>252</v>
      </c>
      <c r="AH227">
        <v>2</v>
      </c>
      <c r="AI227" t="s">
        <v>253</v>
      </c>
      <c r="AJ227" t="s">
        <v>254</v>
      </c>
      <c r="AK227" t="s">
        <v>581</v>
      </c>
      <c r="AL227" t="s">
        <v>159</v>
      </c>
      <c r="AM227" t="s">
        <v>602</v>
      </c>
      <c r="AN227"/>
      <c r="AO227" s="17">
        <v>46238</v>
      </c>
      <c r="AP227" s="37">
        <v>0.34150462962962963</v>
      </c>
      <c r="AQ227" s="17">
        <v>46239</v>
      </c>
      <c r="AR227" s="37">
        <v>0.65625</v>
      </c>
      <c r="AS227" t="s">
        <v>204</v>
      </c>
      <c r="AT227" t="s">
        <v>631</v>
      </c>
      <c r="AU227" t="s">
        <v>628</v>
      </c>
      <c r="AV227" t="s">
        <v>637</v>
      </c>
      <c r="AX227">
        <v>1</v>
      </c>
      <c r="AY227" t="s">
        <v>111</v>
      </c>
      <c r="AZ227" t="s">
        <v>96</v>
      </c>
      <c r="BA227" t="s">
        <v>228</v>
      </c>
      <c r="BB227" t="s">
        <v>667</v>
      </c>
      <c r="BJ227"/>
      <c r="BK227"/>
    </row>
    <row r="228" spans="1:63" x14ac:dyDescent="0.3">
      <c r="A228" s="17">
        <v>46235</v>
      </c>
      <c r="B228" t="s">
        <v>144</v>
      </c>
      <c r="C228" t="s">
        <v>352</v>
      </c>
      <c r="D228" t="s">
        <v>63</v>
      </c>
      <c r="E228" t="s">
        <v>95</v>
      </c>
      <c r="F228" t="s">
        <v>314</v>
      </c>
      <c r="G228" t="s">
        <v>1237</v>
      </c>
      <c r="H228" t="s">
        <v>418</v>
      </c>
      <c r="I228" t="s">
        <v>419</v>
      </c>
      <c r="J228">
        <v>1</v>
      </c>
      <c r="K228">
        <v>1</v>
      </c>
      <c r="L228" t="s">
        <v>1238</v>
      </c>
      <c r="M228" s="15">
        <v>46238.326192129629</v>
      </c>
      <c r="N228" s="15">
        <v>46245.333333333336</v>
      </c>
      <c r="O228" s="15">
        <v>46238.341504629629</v>
      </c>
      <c r="P228" s="15">
        <v>46239.65625</v>
      </c>
      <c r="Q228" s="15"/>
      <c r="S228" t="s">
        <v>367</v>
      </c>
      <c r="U228" t="s">
        <v>1709</v>
      </c>
      <c r="V228" t="s">
        <v>367</v>
      </c>
      <c r="W228">
        <v>101</v>
      </c>
      <c r="X228" t="s">
        <v>382</v>
      </c>
      <c r="Y228" t="s">
        <v>242</v>
      </c>
      <c r="Z228" t="s">
        <v>523</v>
      </c>
      <c r="AB228" t="s">
        <v>355</v>
      </c>
      <c r="AC228" t="s">
        <v>7</v>
      </c>
      <c r="AD228" t="s">
        <v>7</v>
      </c>
      <c r="AE228" t="s">
        <v>7</v>
      </c>
      <c r="AF228" t="s">
        <v>1701</v>
      </c>
      <c r="AG228" t="s">
        <v>253</v>
      </c>
      <c r="AH228">
        <v>2</v>
      </c>
      <c r="AI228" t="s">
        <v>253</v>
      </c>
      <c r="AJ228" t="s">
        <v>254</v>
      </c>
      <c r="AK228" t="s">
        <v>581</v>
      </c>
      <c r="AL228" t="s">
        <v>159</v>
      </c>
      <c r="AM228" t="s">
        <v>602</v>
      </c>
      <c r="AN228"/>
      <c r="AO228" s="17">
        <v>46238</v>
      </c>
      <c r="AP228" s="37">
        <v>0.34150462962962963</v>
      </c>
      <c r="AQ228" s="17">
        <v>46239</v>
      </c>
      <c r="AR228" s="37">
        <v>0.65625</v>
      </c>
      <c r="AS228" t="s">
        <v>627</v>
      </c>
      <c r="AU228" t="s">
        <v>628</v>
      </c>
      <c r="AV228" t="s">
        <v>637</v>
      </c>
      <c r="AX228">
        <v>1</v>
      </c>
      <c r="AY228" t="s">
        <v>111</v>
      </c>
      <c r="AZ228" t="s">
        <v>96</v>
      </c>
      <c r="BA228" t="s">
        <v>228</v>
      </c>
      <c r="BB228" t="s">
        <v>667</v>
      </c>
      <c r="BJ228"/>
      <c r="BK228"/>
    </row>
    <row r="229" spans="1:63" x14ac:dyDescent="0.3">
      <c r="A229" s="17">
        <v>46235</v>
      </c>
      <c r="B229" t="s">
        <v>144</v>
      </c>
      <c r="C229" t="s">
        <v>352</v>
      </c>
      <c r="D229" t="s">
        <v>57</v>
      </c>
      <c r="E229" t="s">
        <v>117</v>
      </c>
      <c r="F229" t="s">
        <v>314</v>
      </c>
      <c r="G229" t="s">
        <v>1237</v>
      </c>
      <c r="H229" t="s">
        <v>418</v>
      </c>
      <c r="I229" t="s">
        <v>419</v>
      </c>
      <c r="J229">
        <v>1</v>
      </c>
      <c r="K229">
        <v>1</v>
      </c>
      <c r="L229" t="s">
        <v>1238</v>
      </c>
      <c r="M229" s="15">
        <v>46238.326192129629</v>
      </c>
      <c r="N229" s="15">
        <v>46245.333333333336</v>
      </c>
      <c r="O229" s="15">
        <v>46238.341504629629</v>
      </c>
      <c r="P229" s="15">
        <v>46239.65625</v>
      </c>
      <c r="Q229" s="15"/>
      <c r="S229" t="s">
        <v>367</v>
      </c>
      <c r="U229" t="s">
        <v>1700</v>
      </c>
      <c r="V229" t="s">
        <v>367</v>
      </c>
      <c r="W229">
        <v>101</v>
      </c>
      <c r="X229" t="s">
        <v>382</v>
      </c>
      <c r="Y229" t="s">
        <v>242</v>
      </c>
      <c r="Z229" t="s">
        <v>523</v>
      </c>
      <c r="AB229" t="s">
        <v>355</v>
      </c>
      <c r="AC229" t="s">
        <v>7</v>
      </c>
      <c r="AD229" t="s">
        <v>7</v>
      </c>
      <c r="AE229" t="s">
        <v>7</v>
      </c>
      <c r="AF229" t="s">
        <v>1702</v>
      </c>
      <c r="AG229" t="s">
        <v>252</v>
      </c>
      <c r="AH229">
        <v>2</v>
      </c>
      <c r="AI229" t="s">
        <v>253</v>
      </c>
      <c r="AJ229" t="s">
        <v>254</v>
      </c>
      <c r="AK229" t="s">
        <v>581</v>
      </c>
      <c r="AL229" t="s">
        <v>159</v>
      </c>
      <c r="AM229" t="s">
        <v>601</v>
      </c>
      <c r="AN229"/>
      <c r="AO229" s="17">
        <v>46238</v>
      </c>
      <c r="AP229" s="37">
        <v>0.34150462962962963</v>
      </c>
      <c r="AQ229" s="17">
        <v>46239</v>
      </c>
      <c r="AR229" s="37">
        <v>0.65625</v>
      </c>
      <c r="AS229" t="s">
        <v>204</v>
      </c>
      <c r="AT229" t="s">
        <v>631</v>
      </c>
      <c r="AU229" t="s">
        <v>628</v>
      </c>
      <c r="AV229" t="s">
        <v>641</v>
      </c>
      <c r="AX229">
        <v>1</v>
      </c>
      <c r="AY229" t="s">
        <v>126</v>
      </c>
      <c r="AZ229" t="s">
        <v>127</v>
      </c>
      <c r="BA229" t="s">
        <v>236</v>
      </c>
      <c r="BB229" t="s">
        <v>667</v>
      </c>
      <c r="BJ229"/>
      <c r="BK229"/>
    </row>
    <row r="230" spans="1:63" x14ac:dyDescent="0.3">
      <c r="A230" s="17">
        <v>46235</v>
      </c>
      <c r="B230" t="s">
        <v>144</v>
      </c>
      <c r="C230" t="s">
        <v>352</v>
      </c>
      <c r="D230" t="s">
        <v>57</v>
      </c>
      <c r="E230" t="s">
        <v>117</v>
      </c>
      <c r="F230" t="s">
        <v>314</v>
      </c>
      <c r="G230" t="s">
        <v>1237</v>
      </c>
      <c r="H230" t="s">
        <v>418</v>
      </c>
      <c r="I230" t="s">
        <v>419</v>
      </c>
      <c r="J230">
        <v>1</v>
      </c>
      <c r="K230">
        <v>1</v>
      </c>
      <c r="L230" t="s">
        <v>1238</v>
      </c>
      <c r="M230" s="15">
        <v>46238.326192129629</v>
      </c>
      <c r="N230" s="15">
        <v>46245.333333333336</v>
      </c>
      <c r="O230" s="15">
        <v>46238.341504629629</v>
      </c>
      <c r="P230" s="15">
        <v>46239.65625</v>
      </c>
      <c r="Q230" s="15"/>
      <c r="S230" t="s">
        <v>367</v>
      </c>
      <c r="U230" t="s">
        <v>1709</v>
      </c>
      <c r="V230" t="s">
        <v>367</v>
      </c>
      <c r="W230">
        <v>101</v>
      </c>
      <c r="X230" t="s">
        <v>382</v>
      </c>
      <c r="Y230" t="s">
        <v>242</v>
      </c>
      <c r="Z230" t="s">
        <v>523</v>
      </c>
      <c r="AB230" t="s">
        <v>355</v>
      </c>
      <c r="AC230" t="s">
        <v>7</v>
      </c>
      <c r="AD230" t="s">
        <v>7</v>
      </c>
      <c r="AE230" t="s">
        <v>7</v>
      </c>
      <c r="AF230" t="s">
        <v>1702</v>
      </c>
      <c r="AG230" t="s">
        <v>253</v>
      </c>
      <c r="AH230">
        <v>2</v>
      </c>
      <c r="AI230" t="s">
        <v>253</v>
      </c>
      <c r="AJ230" t="s">
        <v>254</v>
      </c>
      <c r="AK230" t="s">
        <v>581</v>
      </c>
      <c r="AL230" t="s">
        <v>159</v>
      </c>
      <c r="AM230" t="s">
        <v>601</v>
      </c>
      <c r="AN230"/>
      <c r="AO230" s="17">
        <v>46238</v>
      </c>
      <c r="AP230" s="37">
        <v>0.34150462962962963</v>
      </c>
      <c r="AQ230" s="17">
        <v>46239</v>
      </c>
      <c r="AR230" s="37">
        <v>0.65625</v>
      </c>
      <c r="AS230" t="s">
        <v>627</v>
      </c>
      <c r="AU230" t="s">
        <v>628</v>
      </c>
      <c r="AV230" t="s">
        <v>641</v>
      </c>
      <c r="AX230">
        <v>1</v>
      </c>
      <c r="AY230" t="s">
        <v>126</v>
      </c>
      <c r="AZ230" t="s">
        <v>127</v>
      </c>
      <c r="BA230" t="s">
        <v>236</v>
      </c>
      <c r="BB230" t="s">
        <v>667</v>
      </c>
      <c r="BJ230"/>
      <c r="BK230"/>
    </row>
    <row r="231" spans="1:63" x14ac:dyDescent="0.3">
      <c r="A231" s="17">
        <v>46235</v>
      </c>
      <c r="B231" t="s">
        <v>144</v>
      </c>
      <c r="C231" t="s">
        <v>352</v>
      </c>
      <c r="D231" t="s">
        <v>63</v>
      </c>
      <c r="E231" t="s">
        <v>95</v>
      </c>
      <c r="F231" t="s">
        <v>314</v>
      </c>
      <c r="G231" t="s">
        <v>1201</v>
      </c>
      <c r="H231" t="s">
        <v>1625</v>
      </c>
      <c r="I231" t="s">
        <v>474</v>
      </c>
      <c r="J231">
        <v>108</v>
      </c>
      <c r="K231">
        <v>108</v>
      </c>
      <c r="L231" t="s">
        <v>1241</v>
      </c>
      <c r="M231" s="15">
        <v>46233.719895833332</v>
      </c>
      <c r="N231" s="15">
        <v>46241.333333333336</v>
      </c>
      <c r="O231" s="15">
        <v>46244.494745370372</v>
      </c>
      <c r="P231" s="15">
        <v>46247.731863425928</v>
      </c>
      <c r="Q231" s="15"/>
      <c r="S231" t="s">
        <v>365</v>
      </c>
      <c r="T231" t="s">
        <v>1705</v>
      </c>
      <c r="U231" t="s">
        <v>1706</v>
      </c>
      <c r="V231" t="s">
        <v>365</v>
      </c>
      <c r="W231">
        <v>2200</v>
      </c>
      <c r="X231" t="s">
        <v>382</v>
      </c>
      <c r="Y231" t="s">
        <v>242</v>
      </c>
      <c r="Z231" t="s">
        <v>523</v>
      </c>
      <c r="AB231" t="s">
        <v>355</v>
      </c>
      <c r="AC231" t="s">
        <v>7</v>
      </c>
      <c r="AD231" t="s">
        <v>7</v>
      </c>
      <c r="AE231" t="s">
        <v>7</v>
      </c>
      <c r="AF231" t="s">
        <v>1707</v>
      </c>
      <c r="AG231" t="s">
        <v>252</v>
      </c>
      <c r="AH231">
        <v>2</v>
      </c>
      <c r="AI231" t="s">
        <v>253</v>
      </c>
      <c r="AJ231" t="s">
        <v>254</v>
      </c>
      <c r="AK231" t="s">
        <v>581</v>
      </c>
      <c r="AL231" t="s">
        <v>159</v>
      </c>
      <c r="AM231" t="s">
        <v>602</v>
      </c>
      <c r="AN231"/>
      <c r="AO231" s="17">
        <v>46244</v>
      </c>
      <c r="AP231" s="37">
        <v>0.49474537037037036</v>
      </c>
      <c r="AQ231" s="17">
        <v>46247</v>
      </c>
      <c r="AR231" s="37">
        <v>0.7318634259259259</v>
      </c>
      <c r="AS231" t="s">
        <v>204</v>
      </c>
      <c r="AT231" t="s">
        <v>631</v>
      </c>
      <c r="AU231" t="s">
        <v>628</v>
      </c>
      <c r="AV231" t="s">
        <v>637</v>
      </c>
      <c r="AX231">
        <v>108</v>
      </c>
      <c r="AY231" t="s">
        <v>111</v>
      </c>
      <c r="AZ231" t="s">
        <v>96</v>
      </c>
      <c r="BA231" t="s">
        <v>228</v>
      </c>
      <c r="BB231" t="s">
        <v>668</v>
      </c>
      <c r="BE231">
        <v>184.68</v>
      </c>
      <c r="BJ231"/>
      <c r="BK231"/>
    </row>
    <row r="232" spans="1:63" x14ac:dyDescent="0.3">
      <c r="A232" s="17">
        <v>46235</v>
      </c>
      <c r="B232" t="s">
        <v>144</v>
      </c>
      <c r="C232" t="s">
        <v>352</v>
      </c>
      <c r="D232" t="s">
        <v>57</v>
      </c>
      <c r="E232" t="s">
        <v>117</v>
      </c>
      <c r="F232" t="s">
        <v>314</v>
      </c>
      <c r="G232" t="s">
        <v>1201</v>
      </c>
      <c r="H232" t="s">
        <v>1625</v>
      </c>
      <c r="I232" t="s">
        <v>474</v>
      </c>
      <c r="J232">
        <v>108</v>
      </c>
      <c r="K232">
        <v>108</v>
      </c>
      <c r="L232" t="s">
        <v>1241</v>
      </c>
      <c r="M232" s="15">
        <v>46233.719895833332</v>
      </c>
      <c r="N232" s="15">
        <v>46241.333333333336</v>
      </c>
      <c r="O232" s="15">
        <v>46244.494745370372</v>
      </c>
      <c r="P232" s="15">
        <v>46247.731863425928</v>
      </c>
      <c r="Q232" s="15"/>
      <c r="S232" t="s">
        <v>365</v>
      </c>
      <c r="T232" t="s">
        <v>1705</v>
      </c>
      <c r="U232" t="s">
        <v>1706</v>
      </c>
      <c r="V232" t="s">
        <v>365</v>
      </c>
      <c r="W232">
        <v>2200</v>
      </c>
      <c r="X232" t="s">
        <v>382</v>
      </c>
      <c r="Y232" t="s">
        <v>242</v>
      </c>
      <c r="Z232" t="s">
        <v>523</v>
      </c>
      <c r="AB232" t="s">
        <v>355</v>
      </c>
      <c r="AC232" t="s">
        <v>7</v>
      </c>
      <c r="AD232" t="s">
        <v>7</v>
      </c>
      <c r="AE232" t="s">
        <v>7</v>
      </c>
      <c r="AF232" t="s">
        <v>1708</v>
      </c>
      <c r="AG232" t="s">
        <v>252</v>
      </c>
      <c r="AH232">
        <v>2</v>
      </c>
      <c r="AI232" t="s">
        <v>253</v>
      </c>
      <c r="AJ232" t="s">
        <v>254</v>
      </c>
      <c r="AK232" t="s">
        <v>581</v>
      </c>
      <c r="AL232" t="s">
        <v>159</v>
      </c>
      <c r="AM232" t="s">
        <v>601</v>
      </c>
      <c r="AN232"/>
      <c r="AO232" s="17">
        <v>46244</v>
      </c>
      <c r="AP232" s="37">
        <v>0.49474537037037036</v>
      </c>
      <c r="AQ232" s="17">
        <v>46247</v>
      </c>
      <c r="AR232" s="37">
        <v>0.7318634259259259</v>
      </c>
      <c r="AS232" t="s">
        <v>204</v>
      </c>
      <c r="AT232" t="s">
        <v>631</v>
      </c>
      <c r="AU232" t="s">
        <v>628</v>
      </c>
      <c r="AV232" t="s">
        <v>641</v>
      </c>
      <c r="AX232">
        <v>10.8</v>
      </c>
      <c r="AY232" t="s">
        <v>126</v>
      </c>
      <c r="AZ232" t="s">
        <v>127</v>
      </c>
      <c r="BA232" t="s">
        <v>236</v>
      </c>
      <c r="BB232" t="s">
        <v>668</v>
      </c>
      <c r="BJ232"/>
      <c r="BK232"/>
    </row>
    <row r="233" spans="1:63" x14ac:dyDescent="0.3">
      <c r="A233" s="17">
        <v>46235</v>
      </c>
      <c r="B233" t="s">
        <v>144</v>
      </c>
      <c r="C233" t="s">
        <v>352</v>
      </c>
      <c r="D233" t="s">
        <v>63</v>
      </c>
      <c r="E233" t="s">
        <v>95</v>
      </c>
      <c r="F233" t="s">
        <v>314</v>
      </c>
      <c r="G233" t="s">
        <v>1201</v>
      </c>
      <c r="H233" t="s">
        <v>1625</v>
      </c>
      <c r="I233" t="s">
        <v>474</v>
      </c>
      <c r="J233">
        <v>12</v>
      </c>
      <c r="K233">
        <v>12</v>
      </c>
      <c r="L233" t="s">
        <v>1242</v>
      </c>
      <c r="M233" s="15">
        <v>46233.719895833332</v>
      </c>
      <c r="N233" s="15">
        <v>46241.333333333336</v>
      </c>
      <c r="O233" s="15">
        <v>46237.708252314813</v>
      </c>
      <c r="P233" s="15">
        <v>46240.458333333336</v>
      </c>
      <c r="Q233" s="15"/>
      <c r="S233" t="s">
        <v>365</v>
      </c>
      <c r="T233" t="s">
        <v>1711</v>
      </c>
      <c r="U233" t="s">
        <v>1712</v>
      </c>
      <c r="V233" t="s">
        <v>365</v>
      </c>
      <c r="W233">
        <v>2200</v>
      </c>
      <c r="X233" t="s">
        <v>382</v>
      </c>
      <c r="Y233" t="s">
        <v>242</v>
      </c>
      <c r="Z233" t="s">
        <v>523</v>
      </c>
      <c r="AB233" t="s">
        <v>355</v>
      </c>
      <c r="AC233" t="s">
        <v>7</v>
      </c>
      <c r="AD233" t="s">
        <v>7</v>
      </c>
      <c r="AE233" t="s">
        <v>7</v>
      </c>
      <c r="AF233" t="s">
        <v>1720</v>
      </c>
      <c r="AG233" t="s">
        <v>252</v>
      </c>
      <c r="AH233">
        <v>2</v>
      </c>
      <c r="AI233" t="s">
        <v>253</v>
      </c>
      <c r="AJ233" t="s">
        <v>254</v>
      </c>
      <c r="AK233" t="s">
        <v>581</v>
      </c>
      <c r="AL233" t="s">
        <v>159</v>
      </c>
      <c r="AM233" t="s">
        <v>602</v>
      </c>
      <c r="AN233"/>
      <c r="AO233" s="17">
        <v>46237</v>
      </c>
      <c r="AP233" s="37">
        <v>0.70825231481481477</v>
      </c>
      <c r="AQ233" s="17">
        <v>46240</v>
      </c>
      <c r="AR233" s="37">
        <v>0.45833333333333331</v>
      </c>
      <c r="AS233" t="s">
        <v>204</v>
      </c>
      <c r="AT233" t="s">
        <v>631</v>
      </c>
      <c r="AU233" t="s">
        <v>628</v>
      </c>
      <c r="AV233" t="s">
        <v>637</v>
      </c>
      <c r="AX233">
        <v>12</v>
      </c>
      <c r="AY233" t="s">
        <v>111</v>
      </c>
      <c r="AZ233" t="s">
        <v>96</v>
      </c>
      <c r="BA233" t="s">
        <v>228</v>
      </c>
      <c r="BB233" t="s">
        <v>668</v>
      </c>
      <c r="BE233">
        <v>20.52</v>
      </c>
      <c r="BJ233"/>
      <c r="BK233"/>
    </row>
    <row r="234" spans="1:63" x14ac:dyDescent="0.3">
      <c r="A234" s="17">
        <v>46235</v>
      </c>
      <c r="B234" t="s">
        <v>144</v>
      </c>
      <c r="C234" t="s">
        <v>352</v>
      </c>
      <c r="D234" t="s">
        <v>57</v>
      </c>
      <c r="E234" t="s">
        <v>117</v>
      </c>
      <c r="F234" t="s">
        <v>314</v>
      </c>
      <c r="G234" t="s">
        <v>1201</v>
      </c>
      <c r="H234" t="s">
        <v>1625</v>
      </c>
      <c r="I234" t="s">
        <v>474</v>
      </c>
      <c r="J234">
        <v>12</v>
      </c>
      <c r="K234">
        <v>12</v>
      </c>
      <c r="L234" t="s">
        <v>1242</v>
      </c>
      <c r="M234" s="15">
        <v>46233.719895833332</v>
      </c>
      <c r="N234" s="15">
        <v>46241.333333333336</v>
      </c>
      <c r="O234" s="15">
        <v>46237.708252314813</v>
      </c>
      <c r="P234" s="15">
        <v>46240.458333333336</v>
      </c>
      <c r="Q234" s="15"/>
      <c r="S234" t="s">
        <v>365</v>
      </c>
      <c r="T234" t="s">
        <v>1711</v>
      </c>
      <c r="U234" t="s">
        <v>1712</v>
      </c>
      <c r="V234" t="s">
        <v>365</v>
      </c>
      <c r="W234">
        <v>2200</v>
      </c>
      <c r="X234" t="s">
        <v>382</v>
      </c>
      <c r="Y234" t="s">
        <v>242</v>
      </c>
      <c r="Z234" t="s">
        <v>523</v>
      </c>
      <c r="AB234" t="s">
        <v>355</v>
      </c>
      <c r="AC234" t="s">
        <v>7</v>
      </c>
      <c r="AD234" t="s">
        <v>7</v>
      </c>
      <c r="AE234" t="s">
        <v>7</v>
      </c>
      <c r="AF234" t="s">
        <v>1713</v>
      </c>
      <c r="AG234" t="s">
        <v>252</v>
      </c>
      <c r="AH234">
        <v>2</v>
      </c>
      <c r="AI234" t="s">
        <v>253</v>
      </c>
      <c r="AJ234" t="s">
        <v>254</v>
      </c>
      <c r="AK234" t="s">
        <v>581</v>
      </c>
      <c r="AL234" t="s">
        <v>159</v>
      </c>
      <c r="AM234" t="s">
        <v>601</v>
      </c>
      <c r="AN234"/>
      <c r="AO234" s="17">
        <v>46237</v>
      </c>
      <c r="AP234" s="37">
        <v>0.70825231481481477</v>
      </c>
      <c r="AQ234" s="17">
        <v>46240</v>
      </c>
      <c r="AR234" s="37">
        <v>0.45833333333333331</v>
      </c>
      <c r="AS234" t="s">
        <v>204</v>
      </c>
      <c r="AT234" t="s">
        <v>631</v>
      </c>
      <c r="AU234" t="s">
        <v>628</v>
      </c>
      <c r="AV234" t="s">
        <v>641</v>
      </c>
      <c r="AX234">
        <v>1.2</v>
      </c>
      <c r="AY234" t="s">
        <v>126</v>
      </c>
      <c r="AZ234" t="s">
        <v>127</v>
      </c>
      <c r="BA234" t="s">
        <v>236</v>
      </c>
      <c r="BB234" t="s">
        <v>668</v>
      </c>
      <c r="BJ234"/>
      <c r="BK234"/>
    </row>
    <row r="235" spans="1:63" x14ac:dyDescent="0.3">
      <c r="A235" s="17">
        <v>46235</v>
      </c>
      <c r="B235" t="s">
        <v>144</v>
      </c>
      <c r="C235" t="s">
        <v>352</v>
      </c>
      <c r="D235" t="s">
        <v>282</v>
      </c>
      <c r="E235" t="s">
        <v>200</v>
      </c>
      <c r="F235" t="s">
        <v>314</v>
      </c>
      <c r="G235" t="s">
        <v>1201</v>
      </c>
      <c r="H235" t="s">
        <v>1625</v>
      </c>
      <c r="I235" t="s">
        <v>474</v>
      </c>
      <c r="J235">
        <v>12</v>
      </c>
      <c r="K235">
        <v>12</v>
      </c>
      <c r="L235" t="s">
        <v>1242</v>
      </c>
      <c r="M235" s="15">
        <v>46233.719895833332</v>
      </c>
      <c r="N235" s="15">
        <v>46241.333333333336</v>
      </c>
      <c r="O235" s="15">
        <v>46237.708252314813</v>
      </c>
      <c r="P235" s="15">
        <v>46240.458333333336</v>
      </c>
      <c r="Q235" s="15"/>
      <c r="S235" t="s">
        <v>365</v>
      </c>
      <c r="T235" t="s">
        <v>1711</v>
      </c>
      <c r="U235" t="s">
        <v>1712</v>
      </c>
      <c r="V235" t="s">
        <v>365</v>
      </c>
      <c r="W235">
        <v>2200</v>
      </c>
      <c r="X235" t="s">
        <v>382</v>
      </c>
      <c r="Y235" t="s">
        <v>242</v>
      </c>
      <c r="Z235" t="s">
        <v>523</v>
      </c>
      <c r="AB235" t="s">
        <v>355</v>
      </c>
      <c r="AC235" t="s">
        <v>7</v>
      </c>
      <c r="AD235" t="s">
        <v>7</v>
      </c>
      <c r="AE235" t="s">
        <v>7</v>
      </c>
      <c r="AF235" t="s">
        <v>1714</v>
      </c>
      <c r="AG235" t="s">
        <v>252</v>
      </c>
      <c r="AH235">
        <v>2</v>
      </c>
      <c r="AI235" t="s">
        <v>253</v>
      </c>
      <c r="AJ235" t="s">
        <v>251</v>
      </c>
      <c r="AK235" t="s">
        <v>581</v>
      </c>
      <c r="AL235" t="s">
        <v>159</v>
      </c>
      <c r="AM235" t="s">
        <v>600</v>
      </c>
      <c r="AN235">
        <v>3</v>
      </c>
      <c r="AO235" s="17">
        <v>46237</v>
      </c>
      <c r="AP235" s="37">
        <v>0.70825231481481477</v>
      </c>
      <c r="AQ235" s="17">
        <v>46240</v>
      </c>
      <c r="AR235" s="37">
        <v>0.45833333333333331</v>
      </c>
      <c r="AS235" t="s">
        <v>204</v>
      </c>
      <c r="AT235" t="s">
        <v>631</v>
      </c>
      <c r="AU235" t="s">
        <v>628</v>
      </c>
      <c r="AV235" t="s">
        <v>639</v>
      </c>
      <c r="AW235">
        <v>16</v>
      </c>
      <c r="AX235">
        <v>192</v>
      </c>
      <c r="AY235" t="s">
        <v>125</v>
      </c>
      <c r="AZ235" t="s">
        <v>122</v>
      </c>
      <c r="BA235" t="s">
        <v>235</v>
      </c>
      <c r="BB235" t="s">
        <v>668</v>
      </c>
      <c r="BJ235"/>
      <c r="BK235"/>
    </row>
    <row r="236" spans="1:63" x14ac:dyDescent="0.3">
      <c r="A236" s="17">
        <v>46235</v>
      </c>
      <c r="B236" t="s">
        <v>144</v>
      </c>
      <c r="C236" t="s">
        <v>352</v>
      </c>
      <c r="D236" t="s">
        <v>284</v>
      </c>
      <c r="E236" t="s">
        <v>85</v>
      </c>
      <c r="F236" t="s">
        <v>314</v>
      </c>
      <c r="G236" t="s">
        <v>1201</v>
      </c>
      <c r="H236" t="s">
        <v>1625</v>
      </c>
      <c r="I236" t="s">
        <v>474</v>
      </c>
      <c r="J236">
        <v>2</v>
      </c>
      <c r="K236">
        <v>2</v>
      </c>
      <c r="L236" t="s">
        <v>1243</v>
      </c>
      <c r="M236" s="15">
        <v>46233.719895833332</v>
      </c>
      <c r="N236" s="15">
        <v>46241.333333333336</v>
      </c>
      <c r="O236" s="15">
        <v>46234.408483796295</v>
      </c>
      <c r="P236" s="15">
        <v>46238.436805555553</v>
      </c>
      <c r="Q236" s="15"/>
      <c r="S236" t="s">
        <v>365</v>
      </c>
      <c r="U236" t="s">
        <v>1715</v>
      </c>
      <c r="V236" t="s">
        <v>365</v>
      </c>
      <c r="W236">
        <v>2200</v>
      </c>
      <c r="X236" t="s">
        <v>382</v>
      </c>
      <c r="Y236" t="s">
        <v>242</v>
      </c>
      <c r="Z236" t="s">
        <v>523</v>
      </c>
      <c r="AB236" t="s">
        <v>355</v>
      </c>
      <c r="AC236" t="s">
        <v>7</v>
      </c>
      <c r="AD236" t="s">
        <v>7</v>
      </c>
      <c r="AE236" t="s">
        <v>7</v>
      </c>
      <c r="AF236" t="s">
        <v>1718</v>
      </c>
      <c r="AG236" t="s">
        <v>252</v>
      </c>
      <c r="AH236">
        <v>2</v>
      </c>
      <c r="AI236" t="s">
        <v>253</v>
      </c>
      <c r="AJ236" t="s">
        <v>251</v>
      </c>
      <c r="AK236" t="s">
        <v>581</v>
      </c>
      <c r="AL236" t="s">
        <v>159</v>
      </c>
      <c r="AM236" t="s">
        <v>605</v>
      </c>
      <c r="AN236">
        <v>5</v>
      </c>
      <c r="AO236" s="17">
        <v>46234</v>
      </c>
      <c r="AP236" s="37">
        <v>0.40848379629629628</v>
      </c>
      <c r="AQ236" s="17">
        <v>46238</v>
      </c>
      <c r="AR236" s="37">
        <v>0.43680555555555556</v>
      </c>
      <c r="AS236" t="s">
        <v>204</v>
      </c>
      <c r="AT236" t="s">
        <v>631</v>
      </c>
      <c r="AU236" t="s">
        <v>628</v>
      </c>
      <c r="AV236" t="s">
        <v>644</v>
      </c>
      <c r="AW236">
        <v>1</v>
      </c>
      <c r="AX236">
        <v>2</v>
      </c>
      <c r="AY236" t="s">
        <v>124</v>
      </c>
      <c r="AZ236" t="s">
        <v>122</v>
      </c>
      <c r="BA236" t="s">
        <v>234</v>
      </c>
      <c r="BB236" t="s">
        <v>668</v>
      </c>
      <c r="BJ236"/>
      <c r="BK236"/>
    </row>
    <row r="237" spans="1:63" x14ac:dyDescent="0.3">
      <c r="A237" s="17">
        <v>46235</v>
      </c>
      <c r="B237" t="s">
        <v>144</v>
      </c>
      <c r="C237" t="s">
        <v>352</v>
      </c>
      <c r="D237" t="s">
        <v>282</v>
      </c>
      <c r="E237" t="s">
        <v>200</v>
      </c>
      <c r="F237" t="s">
        <v>314</v>
      </c>
      <c r="G237" t="s">
        <v>1201</v>
      </c>
      <c r="H237" t="s">
        <v>1625</v>
      </c>
      <c r="I237" t="s">
        <v>474</v>
      </c>
      <c r="J237">
        <v>108</v>
      </c>
      <c r="K237">
        <v>108</v>
      </c>
      <c r="L237" t="s">
        <v>1241</v>
      </c>
      <c r="M237" s="15">
        <v>46233.719895833332</v>
      </c>
      <c r="N237" s="15">
        <v>46241.333333333336</v>
      </c>
      <c r="O237" s="15">
        <v>46244.494745370372</v>
      </c>
      <c r="P237" s="15">
        <v>46247.731863425928</v>
      </c>
      <c r="Q237" s="15"/>
      <c r="S237" t="s">
        <v>365</v>
      </c>
      <c r="T237" t="s">
        <v>1705</v>
      </c>
      <c r="U237" t="s">
        <v>1706</v>
      </c>
      <c r="V237" t="s">
        <v>365</v>
      </c>
      <c r="W237">
        <v>2200</v>
      </c>
      <c r="X237" t="s">
        <v>382</v>
      </c>
      <c r="Y237" t="s">
        <v>242</v>
      </c>
      <c r="Z237" t="s">
        <v>523</v>
      </c>
      <c r="AB237" t="s">
        <v>355</v>
      </c>
      <c r="AC237" t="s">
        <v>7</v>
      </c>
      <c r="AD237" t="s">
        <v>7</v>
      </c>
      <c r="AE237" t="s">
        <v>7</v>
      </c>
      <c r="AF237" t="s">
        <v>1710</v>
      </c>
      <c r="AG237" t="s">
        <v>252</v>
      </c>
      <c r="AH237">
        <v>2</v>
      </c>
      <c r="AI237" t="s">
        <v>253</v>
      </c>
      <c r="AJ237" t="s">
        <v>251</v>
      </c>
      <c r="AK237" t="s">
        <v>581</v>
      </c>
      <c r="AL237" t="s">
        <v>159</v>
      </c>
      <c r="AM237" t="s">
        <v>600</v>
      </c>
      <c r="AN237">
        <v>3</v>
      </c>
      <c r="AO237" s="17">
        <v>46244</v>
      </c>
      <c r="AP237" s="37">
        <v>0.49474537037037036</v>
      </c>
      <c r="AQ237" s="17">
        <v>46247</v>
      </c>
      <c r="AR237" s="37">
        <v>0.7318634259259259</v>
      </c>
      <c r="AS237" t="s">
        <v>204</v>
      </c>
      <c r="AT237" t="s">
        <v>630</v>
      </c>
      <c r="AU237" t="s">
        <v>628</v>
      </c>
      <c r="AV237" t="s">
        <v>639</v>
      </c>
      <c r="AW237">
        <v>16</v>
      </c>
      <c r="AX237">
        <v>1728</v>
      </c>
      <c r="AY237" t="s">
        <v>125</v>
      </c>
      <c r="AZ237" t="s">
        <v>122</v>
      </c>
      <c r="BA237" t="s">
        <v>235</v>
      </c>
      <c r="BB237" t="s">
        <v>668</v>
      </c>
      <c r="BJ237"/>
      <c r="BK237"/>
    </row>
    <row r="238" spans="1:63" x14ac:dyDescent="0.3">
      <c r="A238" s="17">
        <v>46230</v>
      </c>
      <c r="B238" t="s">
        <v>144</v>
      </c>
      <c r="C238" t="s">
        <v>352</v>
      </c>
      <c r="D238" t="s">
        <v>47</v>
      </c>
      <c r="E238" t="s">
        <v>68</v>
      </c>
      <c r="F238" t="s">
        <v>314</v>
      </c>
      <c r="G238" t="s">
        <v>481</v>
      </c>
      <c r="H238" t="s">
        <v>421</v>
      </c>
      <c r="I238" t="s">
        <v>422</v>
      </c>
      <c r="J238">
        <v>2</v>
      </c>
      <c r="K238">
        <v>2</v>
      </c>
      <c r="L238" t="s">
        <v>546</v>
      </c>
      <c r="M238" s="15">
        <v>46211.698680555557</v>
      </c>
      <c r="N238" s="15">
        <v>46218.698611111111</v>
      </c>
      <c r="O238" s="15">
        <v>46219.448703703703</v>
      </c>
      <c r="P238" s="15">
        <v>46220.459722222222</v>
      </c>
      <c r="Q238" s="15"/>
      <c r="S238" t="s">
        <v>366</v>
      </c>
      <c r="T238" t="s">
        <v>1728</v>
      </c>
      <c r="V238" t="s">
        <v>366</v>
      </c>
      <c r="W238">
        <v>109</v>
      </c>
      <c r="X238" t="s">
        <v>382</v>
      </c>
      <c r="Y238" t="s">
        <v>242</v>
      </c>
      <c r="Z238" t="s">
        <v>522</v>
      </c>
      <c r="AB238" t="s">
        <v>355</v>
      </c>
      <c r="AC238" t="s">
        <v>355</v>
      </c>
      <c r="AD238" t="s">
        <v>382</v>
      </c>
      <c r="AE238" t="s">
        <v>242</v>
      </c>
      <c r="AF238" t="s">
        <v>547</v>
      </c>
      <c r="AG238" t="s">
        <v>252</v>
      </c>
      <c r="AH238">
        <v>1</v>
      </c>
      <c r="AI238" t="s">
        <v>253</v>
      </c>
      <c r="AJ238" t="s">
        <v>251</v>
      </c>
      <c r="AK238" t="s">
        <v>581</v>
      </c>
      <c r="AL238" t="s">
        <v>159</v>
      </c>
      <c r="AM238" t="s">
        <v>598</v>
      </c>
      <c r="AN238">
        <v>0.5</v>
      </c>
      <c r="AO238" s="17">
        <v>46219</v>
      </c>
      <c r="AP238" s="37">
        <v>0.44870370370370372</v>
      </c>
      <c r="AQ238" s="17">
        <v>46220</v>
      </c>
      <c r="AR238" s="37">
        <v>0.4597222222222222</v>
      </c>
      <c r="AS238" t="s">
        <v>204</v>
      </c>
      <c r="AT238" t="s">
        <v>630</v>
      </c>
      <c r="AU238" t="s">
        <v>628</v>
      </c>
      <c r="AV238" t="s">
        <v>640</v>
      </c>
      <c r="AX238">
        <v>1</v>
      </c>
      <c r="AY238" t="s">
        <v>93</v>
      </c>
      <c r="AZ238" t="s">
        <v>90</v>
      </c>
      <c r="BA238" t="s">
        <v>221</v>
      </c>
      <c r="BB238" t="s">
        <v>672</v>
      </c>
      <c r="BC238">
        <v>23.5</v>
      </c>
      <c r="BD238">
        <v>0</v>
      </c>
      <c r="BE238">
        <v>1</v>
      </c>
      <c r="BJ238"/>
      <c r="BK238"/>
    </row>
    <row r="239" spans="1:63" x14ac:dyDescent="0.3">
      <c r="A239" s="17">
        <v>46230</v>
      </c>
      <c r="B239" t="s">
        <v>144</v>
      </c>
      <c r="C239" t="s">
        <v>352</v>
      </c>
      <c r="D239" t="s">
        <v>282</v>
      </c>
      <c r="E239" t="s">
        <v>200</v>
      </c>
      <c r="F239" t="s">
        <v>314</v>
      </c>
      <c r="G239" t="s">
        <v>483</v>
      </c>
      <c r="H239" t="s">
        <v>473</v>
      </c>
      <c r="I239" t="s">
        <v>474</v>
      </c>
      <c r="J239">
        <v>13</v>
      </c>
      <c r="K239">
        <v>13</v>
      </c>
      <c r="L239" t="s">
        <v>1244</v>
      </c>
      <c r="M239" s="15">
        <v>46217.60359953704</v>
      </c>
      <c r="N239" s="15">
        <v>46224.603472222225</v>
      </c>
      <c r="O239" s="15">
        <v>46237.518055555556</v>
      </c>
      <c r="P239" s="15">
        <v>46239.647916666669</v>
      </c>
      <c r="Q239" s="15"/>
      <c r="S239" t="s">
        <v>367</v>
      </c>
      <c r="T239" t="s">
        <v>1721</v>
      </c>
      <c r="U239" t="s">
        <v>1722</v>
      </c>
      <c r="V239" t="s">
        <v>367</v>
      </c>
      <c r="W239">
        <v>101</v>
      </c>
      <c r="X239" t="s">
        <v>382</v>
      </c>
      <c r="Y239" t="s">
        <v>242</v>
      </c>
      <c r="Z239" t="s">
        <v>523</v>
      </c>
      <c r="AB239" t="s">
        <v>355</v>
      </c>
      <c r="AC239" t="s">
        <v>7</v>
      </c>
      <c r="AD239" t="s">
        <v>7</v>
      </c>
      <c r="AE239" t="s">
        <v>7</v>
      </c>
      <c r="AF239" t="s">
        <v>1725</v>
      </c>
      <c r="AG239" t="s">
        <v>252</v>
      </c>
      <c r="AH239">
        <v>2</v>
      </c>
      <c r="AI239" t="s">
        <v>253</v>
      </c>
      <c r="AJ239" t="s">
        <v>251</v>
      </c>
      <c r="AK239" t="s">
        <v>581</v>
      </c>
      <c r="AL239" t="s">
        <v>159</v>
      </c>
      <c r="AM239" t="s">
        <v>600</v>
      </c>
      <c r="AN239">
        <v>3</v>
      </c>
      <c r="AO239" s="17">
        <v>46237</v>
      </c>
      <c r="AP239" s="37">
        <v>0.5180555555555556</v>
      </c>
      <c r="AQ239" s="17">
        <v>46239</v>
      </c>
      <c r="AR239" s="37">
        <v>0.6479166666666667</v>
      </c>
      <c r="AS239" t="s">
        <v>204</v>
      </c>
      <c r="AT239" t="s">
        <v>631</v>
      </c>
      <c r="AU239" t="s">
        <v>628</v>
      </c>
      <c r="AV239" t="s">
        <v>639</v>
      </c>
      <c r="AW239">
        <v>16</v>
      </c>
      <c r="AX239">
        <v>208</v>
      </c>
      <c r="AY239" t="s">
        <v>125</v>
      </c>
      <c r="AZ239" t="s">
        <v>122</v>
      </c>
      <c r="BA239" t="s">
        <v>235</v>
      </c>
      <c r="BB239" t="s">
        <v>667</v>
      </c>
      <c r="BJ239"/>
      <c r="BK239"/>
    </row>
    <row r="240" spans="1:63" x14ac:dyDescent="0.3">
      <c r="A240" s="17">
        <v>46230</v>
      </c>
      <c r="B240" t="s">
        <v>144</v>
      </c>
      <c r="C240" t="s">
        <v>352</v>
      </c>
      <c r="D240" t="s">
        <v>57</v>
      </c>
      <c r="E240" t="s">
        <v>117</v>
      </c>
      <c r="F240" t="s">
        <v>314</v>
      </c>
      <c r="G240" t="s">
        <v>964</v>
      </c>
      <c r="H240" t="s">
        <v>464</v>
      </c>
      <c r="I240" t="s">
        <v>415</v>
      </c>
      <c r="J240">
        <v>1</v>
      </c>
      <c r="K240">
        <v>1</v>
      </c>
      <c r="L240" t="s">
        <v>965</v>
      </c>
      <c r="M240" s="15">
        <v>46247.424131944441</v>
      </c>
      <c r="N240" s="15">
        <v>46254.423611111109</v>
      </c>
      <c r="O240" s="15">
        <v>46247.640277777777</v>
      </c>
      <c r="P240" s="15">
        <v>46253.622916666667</v>
      </c>
      <c r="Q240" s="15"/>
      <c r="S240" t="s">
        <v>363</v>
      </c>
      <c r="U240" t="s">
        <v>1335</v>
      </c>
      <c r="V240" t="s">
        <v>363</v>
      </c>
      <c r="W240">
        <v>2100</v>
      </c>
      <c r="X240" t="s">
        <v>381</v>
      </c>
      <c r="Y240" t="s">
        <v>242</v>
      </c>
      <c r="Z240" t="s">
        <v>523</v>
      </c>
      <c r="AB240" t="s">
        <v>355</v>
      </c>
      <c r="AC240" t="s">
        <v>7</v>
      </c>
      <c r="AD240" t="s">
        <v>7</v>
      </c>
      <c r="AE240" t="s">
        <v>7</v>
      </c>
      <c r="AF240" t="s">
        <v>1573</v>
      </c>
      <c r="AG240" t="s">
        <v>252</v>
      </c>
      <c r="AH240">
        <v>2</v>
      </c>
      <c r="AI240" t="s">
        <v>253</v>
      </c>
      <c r="AJ240" t="s">
        <v>254</v>
      </c>
      <c r="AK240" t="s">
        <v>582</v>
      </c>
      <c r="AL240" t="s">
        <v>206</v>
      </c>
      <c r="AM240" t="s">
        <v>609</v>
      </c>
      <c r="AN240"/>
      <c r="AO240" s="17">
        <v>46247</v>
      </c>
      <c r="AP240" s="37">
        <v>0.64027777777777772</v>
      </c>
      <c r="AQ240" s="17">
        <v>46253</v>
      </c>
      <c r="AR240" s="37">
        <v>0.62291666666666667</v>
      </c>
      <c r="AS240" t="s">
        <v>204</v>
      </c>
      <c r="AT240" t="s">
        <v>631</v>
      </c>
      <c r="AU240" t="s">
        <v>628</v>
      </c>
      <c r="AV240" t="s">
        <v>641</v>
      </c>
      <c r="AX240">
        <v>1</v>
      </c>
      <c r="AY240" t="s">
        <v>126</v>
      </c>
      <c r="AZ240" t="s">
        <v>127</v>
      </c>
      <c r="BA240" t="s">
        <v>236</v>
      </c>
      <c r="BB240" t="s">
        <v>676</v>
      </c>
      <c r="BE240">
        <v>95.4</v>
      </c>
      <c r="BJ240"/>
      <c r="BK240"/>
    </row>
    <row r="241" spans="1:63" x14ac:dyDescent="0.3">
      <c r="A241" s="17">
        <v>46230</v>
      </c>
      <c r="B241" t="s">
        <v>144</v>
      </c>
      <c r="C241" t="s">
        <v>352</v>
      </c>
      <c r="D241" t="s">
        <v>57</v>
      </c>
      <c r="E241" t="s">
        <v>117</v>
      </c>
      <c r="F241" t="s">
        <v>314</v>
      </c>
      <c r="G241" t="s">
        <v>962</v>
      </c>
      <c r="H241" t="s">
        <v>1331</v>
      </c>
      <c r="I241" t="s">
        <v>415</v>
      </c>
      <c r="J241">
        <v>1</v>
      </c>
      <c r="K241">
        <v>1</v>
      </c>
      <c r="L241" t="s">
        <v>963</v>
      </c>
      <c r="M241" s="15">
        <v>46241.653622685182</v>
      </c>
      <c r="N241" s="15">
        <v>46248.65347222222</v>
      </c>
      <c r="O241" s="15">
        <v>46247.673611111109</v>
      </c>
      <c r="P241" s="15">
        <v>46253.618055555555</v>
      </c>
      <c r="Q241" s="15"/>
      <c r="S241" t="s">
        <v>363</v>
      </c>
      <c r="U241" t="s">
        <v>1333</v>
      </c>
      <c r="V241" t="s">
        <v>363</v>
      </c>
      <c r="W241">
        <v>2100</v>
      </c>
      <c r="X241" t="s">
        <v>381</v>
      </c>
      <c r="Y241" t="s">
        <v>242</v>
      </c>
      <c r="Z241" t="s">
        <v>523</v>
      </c>
      <c r="AB241" t="s">
        <v>355</v>
      </c>
      <c r="AC241" t="s">
        <v>7</v>
      </c>
      <c r="AD241" t="s">
        <v>7</v>
      </c>
      <c r="AE241" t="s">
        <v>7</v>
      </c>
      <c r="AF241" t="s">
        <v>1574</v>
      </c>
      <c r="AG241" t="s">
        <v>252</v>
      </c>
      <c r="AH241">
        <v>2</v>
      </c>
      <c r="AI241" t="s">
        <v>253</v>
      </c>
      <c r="AJ241" t="s">
        <v>254</v>
      </c>
      <c r="AK241" t="s">
        <v>582</v>
      </c>
      <c r="AL241" t="s">
        <v>206</v>
      </c>
      <c r="AM241" t="s">
        <v>609</v>
      </c>
      <c r="AN241"/>
      <c r="AO241" s="17">
        <v>46247</v>
      </c>
      <c r="AP241" s="37">
        <v>0.67361111111111116</v>
      </c>
      <c r="AQ241" s="17">
        <v>46253</v>
      </c>
      <c r="AR241" s="37">
        <v>0.61805555555555558</v>
      </c>
      <c r="AS241" t="s">
        <v>204</v>
      </c>
      <c r="AT241" t="s">
        <v>631</v>
      </c>
      <c r="AU241" t="s">
        <v>628</v>
      </c>
      <c r="AV241" t="s">
        <v>641</v>
      </c>
      <c r="AX241">
        <v>1</v>
      </c>
      <c r="AY241" t="s">
        <v>126</v>
      </c>
      <c r="AZ241" t="s">
        <v>127</v>
      </c>
      <c r="BA241" t="s">
        <v>236</v>
      </c>
      <c r="BB241" t="s">
        <v>676</v>
      </c>
      <c r="BJ241"/>
      <c r="BK241"/>
    </row>
    <row r="242" spans="1:63" x14ac:dyDescent="0.3">
      <c r="A242" s="17">
        <v>46230</v>
      </c>
      <c r="B242" t="s">
        <v>144</v>
      </c>
      <c r="C242" t="s">
        <v>352</v>
      </c>
      <c r="D242" t="s">
        <v>57</v>
      </c>
      <c r="E242" t="s">
        <v>117</v>
      </c>
      <c r="F242" t="s">
        <v>314</v>
      </c>
      <c r="G242" t="s">
        <v>966</v>
      </c>
      <c r="H242" t="s">
        <v>1331</v>
      </c>
      <c r="I242" t="s">
        <v>415</v>
      </c>
      <c r="J242">
        <v>1</v>
      </c>
      <c r="K242">
        <v>1</v>
      </c>
      <c r="L242" t="s">
        <v>967</v>
      </c>
      <c r="M242" s="15">
        <v>46238.350578703707</v>
      </c>
      <c r="N242" s="15">
        <v>46245.35</v>
      </c>
      <c r="O242" s="15">
        <v>46238.650694444441</v>
      </c>
      <c r="P242" s="15">
        <v>46241.494444444441</v>
      </c>
      <c r="Q242" s="15"/>
      <c r="S242" t="s">
        <v>363</v>
      </c>
      <c r="U242" t="s">
        <v>1339</v>
      </c>
      <c r="V242" t="s">
        <v>363</v>
      </c>
      <c r="W242">
        <v>2100</v>
      </c>
      <c r="X242" t="s">
        <v>381</v>
      </c>
      <c r="Y242" t="s">
        <v>242</v>
      </c>
      <c r="Z242" t="s">
        <v>523</v>
      </c>
      <c r="AB242" t="s">
        <v>355</v>
      </c>
      <c r="AC242" t="s">
        <v>7</v>
      </c>
      <c r="AD242" t="s">
        <v>7</v>
      </c>
      <c r="AE242" t="s">
        <v>7</v>
      </c>
      <c r="AF242" t="s">
        <v>1575</v>
      </c>
      <c r="AG242" t="s">
        <v>252</v>
      </c>
      <c r="AH242">
        <v>2</v>
      </c>
      <c r="AI242" t="s">
        <v>253</v>
      </c>
      <c r="AJ242" t="s">
        <v>254</v>
      </c>
      <c r="AK242" t="s">
        <v>582</v>
      </c>
      <c r="AL242" t="s">
        <v>206</v>
      </c>
      <c r="AM242" t="s">
        <v>609</v>
      </c>
      <c r="AN242"/>
      <c r="AO242" s="17">
        <v>46238</v>
      </c>
      <c r="AP242" s="37">
        <v>0.65069444444444446</v>
      </c>
      <c r="AQ242" s="17">
        <v>46241</v>
      </c>
      <c r="AR242" s="37">
        <v>0.49444444444444446</v>
      </c>
      <c r="AS242" t="s">
        <v>204</v>
      </c>
      <c r="AT242" t="s">
        <v>631</v>
      </c>
      <c r="AU242" t="s">
        <v>628</v>
      </c>
      <c r="AV242" t="s">
        <v>641</v>
      </c>
      <c r="AX242">
        <v>1</v>
      </c>
      <c r="AY242" t="s">
        <v>126</v>
      </c>
      <c r="AZ242" t="s">
        <v>127</v>
      </c>
      <c r="BA242" t="s">
        <v>236</v>
      </c>
      <c r="BB242" t="s">
        <v>676</v>
      </c>
      <c r="BE242">
        <v>22.6</v>
      </c>
      <c r="BJ242"/>
      <c r="BK242"/>
    </row>
    <row r="243" spans="1:63" x14ac:dyDescent="0.3">
      <c r="A243" s="17">
        <v>46230</v>
      </c>
      <c r="B243" t="s">
        <v>144</v>
      </c>
      <c r="C243" t="s">
        <v>352</v>
      </c>
      <c r="D243" t="s">
        <v>282</v>
      </c>
      <c r="E243" t="s">
        <v>195</v>
      </c>
      <c r="F243" t="s">
        <v>314</v>
      </c>
      <c r="G243" t="s">
        <v>964</v>
      </c>
      <c r="H243" t="s">
        <v>464</v>
      </c>
      <c r="I243" t="s">
        <v>415</v>
      </c>
      <c r="J243">
        <v>557</v>
      </c>
      <c r="K243">
        <v>557</v>
      </c>
      <c r="L243" t="s">
        <v>965</v>
      </c>
      <c r="M243" s="15">
        <v>46247.424131944441</v>
      </c>
      <c r="N243" s="15">
        <v>46254.423611111109</v>
      </c>
      <c r="O243" s="15">
        <v>46247.640277777777</v>
      </c>
      <c r="P243" s="15">
        <v>46253.622916666667</v>
      </c>
      <c r="Q243" s="15"/>
      <c r="S243" t="s">
        <v>363</v>
      </c>
      <c r="U243" t="s">
        <v>1335</v>
      </c>
      <c r="V243" t="s">
        <v>363</v>
      </c>
      <c r="W243">
        <v>2100</v>
      </c>
      <c r="X243" t="s">
        <v>381</v>
      </c>
      <c r="Y243" t="s">
        <v>242</v>
      </c>
      <c r="Z243" t="s">
        <v>523</v>
      </c>
      <c r="AB243" t="s">
        <v>355</v>
      </c>
      <c r="AC243" t="s">
        <v>7</v>
      </c>
      <c r="AD243" t="s">
        <v>7</v>
      </c>
      <c r="AE243" t="s">
        <v>7</v>
      </c>
      <c r="AF243" t="s">
        <v>1336</v>
      </c>
      <c r="AG243" t="s">
        <v>252</v>
      </c>
      <c r="AH243">
        <v>2</v>
      </c>
      <c r="AI243" t="s">
        <v>253</v>
      </c>
      <c r="AJ243" t="s">
        <v>251</v>
      </c>
      <c r="AK243" t="s">
        <v>582</v>
      </c>
      <c r="AL243" t="s">
        <v>206</v>
      </c>
      <c r="AM243" t="s">
        <v>610</v>
      </c>
      <c r="AN243">
        <v>3</v>
      </c>
      <c r="AO243" s="17">
        <v>46247</v>
      </c>
      <c r="AP243" s="37">
        <v>0.64027777777777772</v>
      </c>
      <c r="AQ243" s="17">
        <v>46253</v>
      </c>
      <c r="AR243" s="37">
        <v>0.62291666666666667</v>
      </c>
      <c r="AS243" t="s">
        <v>204</v>
      </c>
      <c r="AT243" t="s">
        <v>630</v>
      </c>
      <c r="AU243" t="s">
        <v>628</v>
      </c>
      <c r="AV243" t="s">
        <v>638</v>
      </c>
      <c r="AW243">
        <v>1</v>
      </c>
      <c r="AX243">
        <v>557</v>
      </c>
      <c r="AY243" t="s">
        <v>125</v>
      </c>
      <c r="AZ243" t="s">
        <v>122</v>
      </c>
      <c r="BA243" t="s">
        <v>235</v>
      </c>
      <c r="BB243" t="s">
        <v>676</v>
      </c>
      <c r="BJ243"/>
      <c r="BK243"/>
    </row>
    <row r="244" spans="1:63" x14ac:dyDescent="0.3">
      <c r="A244" s="17">
        <v>46230</v>
      </c>
      <c r="B244" t="s">
        <v>144</v>
      </c>
      <c r="C244" t="s">
        <v>352</v>
      </c>
      <c r="D244" t="s">
        <v>282</v>
      </c>
      <c r="E244" t="s">
        <v>195</v>
      </c>
      <c r="F244" t="s">
        <v>314</v>
      </c>
      <c r="G244" t="s">
        <v>962</v>
      </c>
      <c r="H244" t="s">
        <v>1331</v>
      </c>
      <c r="I244" t="s">
        <v>415</v>
      </c>
      <c r="J244">
        <v>393</v>
      </c>
      <c r="K244">
        <v>393</v>
      </c>
      <c r="L244" t="s">
        <v>963</v>
      </c>
      <c r="M244" s="15">
        <v>46241.653622685182</v>
      </c>
      <c r="N244" s="15">
        <v>46248.65347222222</v>
      </c>
      <c r="O244" s="15">
        <v>46247.673611111109</v>
      </c>
      <c r="P244" s="15">
        <v>46253.618055555555</v>
      </c>
      <c r="Q244" s="15"/>
      <c r="S244" t="s">
        <v>363</v>
      </c>
      <c r="T244" t="s">
        <v>1332</v>
      </c>
      <c r="U244" t="s">
        <v>1333</v>
      </c>
      <c r="V244" t="s">
        <v>363</v>
      </c>
      <c r="W244">
        <v>2100</v>
      </c>
      <c r="X244" t="s">
        <v>381</v>
      </c>
      <c r="Y244" t="s">
        <v>242</v>
      </c>
      <c r="Z244" t="s">
        <v>523</v>
      </c>
      <c r="AB244" t="s">
        <v>355</v>
      </c>
      <c r="AC244" t="s">
        <v>7</v>
      </c>
      <c r="AD244" t="s">
        <v>7</v>
      </c>
      <c r="AE244" t="s">
        <v>7</v>
      </c>
      <c r="AF244" t="s">
        <v>1334</v>
      </c>
      <c r="AG244" t="s">
        <v>252</v>
      </c>
      <c r="AH244">
        <v>2</v>
      </c>
      <c r="AI244" t="s">
        <v>253</v>
      </c>
      <c r="AJ244" t="s">
        <v>251</v>
      </c>
      <c r="AK244" t="s">
        <v>582</v>
      </c>
      <c r="AL244" t="s">
        <v>206</v>
      </c>
      <c r="AM244" t="s">
        <v>610</v>
      </c>
      <c r="AN244">
        <v>3</v>
      </c>
      <c r="AO244" s="17">
        <v>46247</v>
      </c>
      <c r="AP244" s="37">
        <v>0.67361111111111116</v>
      </c>
      <c r="AQ244" s="17">
        <v>46253</v>
      </c>
      <c r="AR244" s="37">
        <v>0.61805555555555558</v>
      </c>
      <c r="AS244" t="s">
        <v>204</v>
      </c>
      <c r="AT244" t="s">
        <v>630</v>
      </c>
      <c r="AU244" t="s">
        <v>628</v>
      </c>
      <c r="AV244" t="s">
        <v>638</v>
      </c>
      <c r="AW244">
        <v>1</v>
      </c>
      <c r="AX244">
        <v>393</v>
      </c>
      <c r="AY244" t="s">
        <v>125</v>
      </c>
      <c r="AZ244" t="s">
        <v>122</v>
      </c>
      <c r="BA244" t="s">
        <v>235</v>
      </c>
      <c r="BB244" t="s">
        <v>676</v>
      </c>
      <c r="BJ244"/>
      <c r="BK244"/>
    </row>
    <row r="245" spans="1:63" x14ac:dyDescent="0.3">
      <c r="A245" s="17">
        <v>46230</v>
      </c>
      <c r="B245" t="s">
        <v>144</v>
      </c>
      <c r="C245" t="s">
        <v>352</v>
      </c>
      <c r="D245" t="s">
        <v>282</v>
      </c>
      <c r="E245" t="s">
        <v>195</v>
      </c>
      <c r="F245" t="s">
        <v>314</v>
      </c>
      <c r="G245" t="s">
        <v>966</v>
      </c>
      <c r="H245" t="s">
        <v>1331</v>
      </c>
      <c r="I245" t="s">
        <v>415</v>
      </c>
      <c r="J245">
        <v>224</v>
      </c>
      <c r="K245">
        <v>224</v>
      </c>
      <c r="L245" t="s">
        <v>967</v>
      </c>
      <c r="M245" s="15">
        <v>46238.350578703707</v>
      </c>
      <c r="N245" s="15">
        <v>46245.35</v>
      </c>
      <c r="O245" s="15">
        <v>46238.650694444441</v>
      </c>
      <c r="P245" s="15">
        <v>46241.494444444441</v>
      </c>
      <c r="Q245" s="15"/>
      <c r="S245" t="s">
        <v>363</v>
      </c>
      <c r="U245" t="s">
        <v>1339</v>
      </c>
      <c r="V245" t="s">
        <v>363</v>
      </c>
      <c r="W245">
        <v>2100</v>
      </c>
      <c r="X245" t="s">
        <v>381</v>
      </c>
      <c r="Y245" t="s">
        <v>242</v>
      </c>
      <c r="Z245" t="s">
        <v>523</v>
      </c>
      <c r="AB245" t="s">
        <v>355</v>
      </c>
      <c r="AC245" t="s">
        <v>7</v>
      </c>
      <c r="AD245" t="s">
        <v>7</v>
      </c>
      <c r="AE245" t="s">
        <v>7</v>
      </c>
      <c r="AF245" t="s">
        <v>1340</v>
      </c>
      <c r="AG245" t="s">
        <v>252</v>
      </c>
      <c r="AH245">
        <v>2</v>
      </c>
      <c r="AI245" t="s">
        <v>253</v>
      </c>
      <c r="AJ245" t="s">
        <v>251</v>
      </c>
      <c r="AK245" t="s">
        <v>582</v>
      </c>
      <c r="AL245" t="s">
        <v>206</v>
      </c>
      <c r="AM245" t="s">
        <v>610</v>
      </c>
      <c r="AN245">
        <v>3</v>
      </c>
      <c r="AO245" s="17">
        <v>46238</v>
      </c>
      <c r="AP245" s="37">
        <v>0.65069444444444446</v>
      </c>
      <c r="AQ245" s="17">
        <v>46241</v>
      </c>
      <c r="AR245" s="37">
        <v>0.49444444444444446</v>
      </c>
      <c r="AS245" t="s">
        <v>204</v>
      </c>
      <c r="AT245" t="s">
        <v>631</v>
      </c>
      <c r="AU245" t="s">
        <v>628</v>
      </c>
      <c r="AV245" t="s">
        <v>638</v>
      </c>
      <c r="AW245">
        <v>1</v>
      </c>
      <c r="AX245">
        <v>224</v>
      </c>
      <c r="AY245" t="s">
        <v>125</v>
      </c>
      <c r="AZ245" t="s">
        <v>122</v>
      </c>
      <c r="BA245" t="s">
        <v>235</v>
      </c>
      <c r="BB245" t="s">
        <v>676</v>
      </c>
      <c r="BJ245"/>
      <c r="BK245"/>
    </row>
    <row r="246" spans="1:63" x14ac:dyDescent="0.3">
      <c r="A246" s="17">
        <v>46230</v>
      </c>
      <c r="B246" t="s">
        <v>144</v>
      </c>
      <c r="C246" t="s">
        <v>352</v>
      </c>
      <c r="D246" t="s">
        <v>63</v>
      </c>
      <c r="E246" t="s">
        <v>95</v>
      </c>
      <c r="F246" t="s">
        <v>314</v>
      </c>
      <c r="G246" t="s">
        <v>964</v>
      </c>
      <c r="H246" t="s">
        <v>464</v>
      </c>
      <c r="I246" t="s">
        <v>415</v>
      </c>
      <c r="J246">
        <v>1</v>
      </c>
      <c r="K246">
        <v>1</v>
      </c>
      <c r="L246" t="s">
        <v>965</v>
      </c>
      <c r="M246" s="15">
        <v>46247.424131944441</v>
      </c>
      <c r="N246" s="15">
        <v>46254.423611111109</v>
      </c>
      <c r="O246" s="15">
        <v>46247.640277777777</v>
      </c>
      <c r="P246" s="15">
        <v>46253.622916666667</v>
      </c>
      <c r="Q246" s="15"/>
      <c r="S246" t="s">
        <v>363</v>
      </c>
      <c r="U246" t="s">
        <v>1335</v>
      </c>
      <c r="V246" t="s">
        <v>363</v>
      </c>
      <c r="W246">
        <v>2100</v>
      </c>
      <c r="X246" t="s">
        <v>381</v>
      </c>
      <c r="Y246" t="s">
        <v>242</v>
      </c>
      <c r="Z246" t="s">
        <v>523</v>
      </c>
      <c r="AB246" t="s">
        <v>355</v>
      </c>
      <c r="AC246" t="s">
        <v>7</v>
      </c>
      <c r="AD246" t="s">
        <v>7</v>
      </c>
      <c r="AE246" t="s">
        <v>7</v>
      </c>
      <c r="AF246" t="s">
        <v>1337</v>
      </c>
      <c r="AG246" t="s">
        <v>252</v>
      </c>
      <c r="AH246">
        <v>2</v>
      </c>
      <c r="AI246" t="s">
        <v>253</v>
      </c>
      <c r="AJ246" t="s">
        <v>254</v>
      </c>
      <c r="AK246" t="s">
        <v>582</v>
      </c>
      <c r="AL246" t="s">
        <v>206</v>
      </c>
      <c r="AM246" t="s">
        <v>608</v>
      </c>
      <c r="AN246"/>
      <c r="AO246" s="17">
        <v>46247</v>
      </c>
      <c r="AP246" s="37">
        <v>0.64027777777777772</v>
      </c>
      <c r="AQ246" s="17">
        <v>46253</v>
      </c>
      <c r="AR246" s="37">
        <v>0.62291666666666667</v>
      </c>
      <c r="AS246" t="s">
        <v>204</v>
      </c>
      <c r="AT246" t="s">
        <v>631</v>
      </c>
      <c r="AU246" t="s">
        <v>628</v>
      </c>
      <c r="AV246" t="s">
        <v>637</v>
      </c>
      <c r="AX246">
        <v>1</v>
      </c>
      <c r="AY246" t="s">
        <v>111</v>
      </c>
      <c r="AZ246" t="s">
        <v>96</v>
      </c>
      <c r="BA246" t="s">
        <v>228</v>
      </c>
      <c r="BB246" t="s">
        <v>676</v>
      </c>
      <c r="BJ246"/>
      <c r="BK246"/>
    </row>
    <row r="247" spans="1:63" x14ac:dyDescent="0.3">
      <c r="A247" s="17">
        <v>46230</v>
      </c>
      <c r="B247" t="s">
        <v>144</v>
      </c>
      <c r="C247" t="s">
        <v>352</v>
      </c>
      <c r="D247" t="s">
        <v>63</v>
      </c>
      <c r="E247" t="s">
        <v>95</v>
      </c>
      <c r="F247" t="s">
        <v>314</v>
      </c>
      <c r="G247" t="s">
        <v>962</v>
      </c>
      <c r="H247" t="s">
        <v>1331</v>
      </c>
      <c r="I247" t="s">
        <v>415</v>
      </c>
      <c r="J247">
        <v>1</v>
      </c>
      <c r="K247">
        <v>1</v>
      </c>
      <c r="L247" t="s">
        <v>963</v>
      </c>
      <c r="M247" s="15">
        <v>46241.653622685182</v>
      </c>
      <c r="N247" s="15">
        <v>46248.65347222222</v>
      </c>
      <c r="O247" s="15">
        <v>46247.673611111109</v>
      </c>
      <c r="P247" s="15">
        <v>46253.618055555555</v>
      </c>
      <c r="Q247" s="15"/>
      <c r="S247" t="s">
        <v>363</v>
      </c>
      <c r="U247" t="s">
        <v>1333</v>
      </c>
      <c r="V247" t="s">
        <v>363</v>
      </c>
      <c r="W247">
        <v>2100</v>
      </c>
      <c r="X247" t="s">
        <v>381</v>
      </c>
      <c r="Y247" t="s">
        <v>242</v>
      </c>
      <c r="Z247" t="s">
        <v>523</v>
      </c>
      <c r="AB247" t="s">
        <v>355</v>
      </c>
      <c r="AC247" t="s">
        <v>7</v>
      </c>
      <c r="AD247" t="s">
        <v>7</v>
      </c>
      <c r="AE247" t="s">
        <v>7</v>
      </c>
      <c r="AF247" t="s">
        <v>1338</v>
      </c>
      <c r="AG247" t="s">
        <v>252</v>
      </c>
      <c r="AH247">
        <v>2</v>
      </c>
      <c r="AI247" t="s">
        <v>253</v>
      </c>
      <c r="AJ247" t="s">
        <v>254</v>
      </c>
      <c r="AK247" t="s">
        <v>582</v>
      </c>
      <c r="AL247" t="s">
        <v>206</v>
      </c>
      <c r="AM247" t="s">
        <v>608</v>
      </c>
      <c r="AN247"/>
      <c r="AO247" s="17">
        <v>46247</v>
      </c>
      <c r="AP247" s="37">
        <v>0.67361111111111116</v>
      </c>
      <c r="AQ247" s="17">
        <v>46253</v>
      </c>
      <c r="AR247" s="37">
        <v>0.61805555555555558</v>
      </c>
      <c r="AS247" t="s">
        <v>204</v>
      </c>
      <c r="AT247" t="s">
        <v>631</v>
      </c>
      <c r="AU247" t="s">
        <v>628</v>
      </c>
      <c r="AV247" t="s">
        <v>637</v>
      </c>
      <c r="AX247">
        <v>1</v>
      </c>
      <c r="AY247" t="s">
        <v>111</v>
      </c>
      <c r="AZ247" t="s">
        <v>96</v>
      </c>
      <c r="BA247" t="s">
        <v>228</v>
      </c>
      <c r="BB247" t="s">
        <v>676</v>
      </c>
      <c r="BJ247"/>
      <c r="BK247"/>
    </row>
    <row r="248" spans="1:63" x14ac:dyDescent="0.3">
      <c r="A248" s="17">
        <v>46230</v>
      </c>
      <c r="B248" t="s">
        <v>144</v>
      </c>
      <c r="C248" t="s">
        <v>352</v>
      </c>
      <c r="D248" t="s">
        <v>63</v>
      </c>
      <c r="E248" t="s">
        <v>95</v>
      </c>
      <c r="F248" t="s">
        <v>314</v>
      </c>
      <c r="G248" t="s">
        <v>966</v>
      </c>
      <c r="H248" t="s">
        <v>1331</v>
      </c>
      <c r="I248" t="s">
        <v>415</v>
      </c>
      <c r="J248">
        <v>1</v>
      </c>
      <c r="K248">
        <v>1</v>
      </c>
      <c r="L248" t="s">
        <v>967</v>
      </c>
      <c r="M248" s="15">
        <v>46238.350578703707</v>
      </c>
      <c r="N248" s="15">
        <v>46245.35</v>
      </c>
      <c r="O248" s="15">
        <v>46238.650694444441</v>
      </c>
      <c r="P248" s="15">
        <v>46241.494444444441</v>
      </c>
      <c r="Q248" s="15"/>
      <c r="S248" t="s">
        <v>363</v>
      </c>
      <c r="U248" t="s">
        <v>1339</v>
      </c>
      <c r="V248" t="s">
        <v>363</v>
      </c>
      <c r="W248">
        <v>2100</v>
      </c>
      <c r="X248" t="s">
        <v>381</v>
      </c>
      <c r="Y248" t="s">
        <v>242</v>
      </c>
      <c r="Z248" t="s">
        <v>523</v>
      </c>
      <c r="AB248" t="s">
        <v>355</v>
      </c>
      <c r="AC248" t="s">
        <v>7</v>
      </c>
      <c r="AD248" t="s">
        <v>7</v>
      </c>
      <c r="AE248" t="s">
        <v>7</v>
      </c>
      <c r="AF248" t="s">
        <v>1341</v>
      </c>
      <c r="AG248" t="s">
        <v>252</v>
      </c>
      <c r="AH248">
        <v>2</v>
      </c>
      <c r="AI248" t="s">
        <v>253</v>
      </c>
      <c r="AJ248" t="s">
        <v>254</v>
      </c>
      <c r="AK248" t="s">
        <v>582</v>
      </c>
      <c r="AL248" t="s">
        <v>206</v>
      </c>
      <c r="AM248" t="s">
        <v>608</v>
      </c>
      <c r="AN248"/>
      <c r="AO248" s="17">
        <v>46238</v>
      </c>
      <c r="AP248" s="37">
        <v>0.65069444444444446</v>
      </c>
      <c r="AQ248" s="17">
        <v>46241</v>
      </c>
      <c r="AR248" s="37">
        <v>0.49444444444444446</v>
      </c>
      <c r="AS248" t="s">
        <v>204</v>
      </c>
      <c r="AT248" t="s">
        <v>631</v>
      </c>
      <c r="AU248" t="s">
        <v>628</v>
      </c>
      <c r="AV248" t="s">
        <v>637</v>
      </c>
      <c r="AX248">
        <v>1</v>
      </c>
      <c r="AY248" t="s">
        <v>111</v>
      </c>
      <c r="AZ248" t="s">
        <v>96</v>
      </c>
      <c r="BA248" t="s">
        <v>228</v>
      </c>
      <c r="BB248" t="s">
        <v>676</v>
      </c>
      <c r="BJ248"/>
      <c r="BK248"/>
    </row>
    <row r="249" spans="1:63" x14ac:dyDescent="0.3">
      <c r="A249" s="17">
        <v>46230</v>
      </c>
      <c r="B249" t="s">
        <v>144</v>
      </c>
      <c r="C249" t="s">
        <v>352</v>
      </c>
      <c r="D249" t="s">
        <v>45</v>
      </c>
      <c r="E249" t="s">
        <v>68</v>
      </c>
      <c r="F249" t="s">
        <v>314</v>
      </c>
      <c r="G249" t="s">
        <v>1009</v>
      </c>
      <c r="H249" t="s">
        <v>468</v>
      </c>
      <c r="I249" t="s">
        <v>413</v>
      </c>
      <c r="J249">
        <v>5</v>
      </c>
      <c r="K249">
        <v>5</v>
      </c>
      <c r="L249" t="s">
        <v>1010</v>
      </c>
      <c r="M249" s="15">
        <v>46234.569490740738</v>
      </c>
      <c r="N249" s="15">
        <v>46241.569444444445</v>
      </c>
      <c r="O249" s="15">
        <v>46234.710416666669</v>
      </c>
      <c r="P249" s="15">
        <v>46239.541666666664</v>
      </c>
      <c r="Q249" s="15"/>
      <c r="R249" t="s">
        <v>319</v>
      </c>
      <c r="S249" t="s">
        <v>363</v>
      </c>
      <c r="T249" t="s">
        <v>1391</v>
      </c>
      <c r="U249" t="s">
        <v>1392</v>
      </c>
      <c r="V249" t="s">
        <v>363</v>
      </c>
      <c r="W249">
        <v>2100</v>
      </c>
      <c r="X249" t="s">
        <v>381</v>
      </c>
      <c r="Y249" t="s">
        <v>242</v>
      </c>
      <c r="Z249" t="s">
        <v>522</v>
      </c>
      <c r="AB249" t="s">
        <v>355</v>
      </c>
      <c r="AC249" t="s">
        <v>355</v>
      </c>
      <c r="AD249" t="s">
        <v>382</v>
      </c>
      <c r="AE249" t="s">
        <v>242</v>
      </c>
      <c r="AF249" t="s">
        <v>1393</v>
      </c>
      <c r="AG249" t="s">
        <v>252</v>
      </c>
      <c r="AH249">
        <v>1</v>
      </c>
      <c r="AI249" t="s">
        <v>253</v>
      </c>
      <c r="AJ249" t="s">
        <v>251</v>
      </c>
      <c r="AK249" t="s">
        <v>582</v>
      </c>
      <c r="AL249" t="s">
        <v>206</v>
      </c>
      <c r="AM249" t="s">
        <v>606</v>
      </c>
      <c r="AN249">
        <v>2</v>
      </c>
      <c r="AO249" s="17">
        <v>46234</v>
      </c>
      <c r="AP249" s="37">
        <v>0.7104166666666667</v>
      </c>
      <c r="AQ249" s="17">
        <v>46239</v>
      </c>
      <c r="AR249" s="37">
        <v>0.54166666666666663</v>
      </c>
      <c r="AS249" t="s">
        <v>204</v>
      </c>
      <c r="AT249" t="s">
        <v>630</v>
      </c>
      <c r="AU249" t="s">
        <v>628</v>
      </c>
      <c r="AV249" t="s">
        <v>634</v>
      </c>
      <c r="AX249">
        <v>1</v>
      </c>
      <c r="AY249" t="s">
        <v>89</v>
      </c>
      <c r="AZ249" t="s">
        <v>67</v>
      </c>
      <c r="BA249" t="s">
        <v>220</v>
      </c>
      <c r="BB249" t="s">
        <v>677</v>
      </c>
      <c r="BC249">
        <v>203</v>
      </c>
      <c r="BD249">
        <v>103</v>
      </c>
      <c r="BE249">
        <v>1</v>
      </c>
      <c r="BJ249"/>
      <c r="BK249"/>
    </row>
    <row r="250" spans="1:63" x14ac:dyDescent="0.3">
      <c r="A250" s="17">
        <v>46230</v>
      </c>
      <c r="B250" t="s">
        <v>144</v>
      </c>
      <c r="C250" t="s">
        <v>352</v>
      </c>
      <c r="D250" t="s">
        <v>45</v>
      </c>
      <c r="E250" t="s">
        <v>68</v>
      </c>
      <c r="F250" t="s">
        <v>314</v>
      </c>
      <c r="G250" t="s">
        <v>1011</v>
      </c>
      <c r="H250" t="s">
        <v>412</v>
      </c>
      <c r="I250" t="s">
        <v>413</v>
      </c>
      <c r="J250">
        <v>3</v>
      </c>
      <c r="K250">
        <v>3</v>
      </c>
      <c r="L250" t="s">
        <v>1012</v>
      </c>
      <c r="M250" s="15">
        <v>46233.473078703704</v>
      </c>
      <c r="N250" s="15">
        <v>46240.472916666666</v>
      </c>
      <c r="O250" s="15">
        <v>46233.640972222223</v>
      </c>
      <c r="P250" s="15">
        <v>46237.458333333336</v>
      </c>
      <c r="Q250" s="15"/>
      <c r="S250" t="s">
        <v>363</v>
      </c>
      <c r="T250" t="s">
        <v>423</v>
      </c>
      <c r="U250" t="s">
        <v>1394</v>
      </c>
      <c r="V250" t="s">
        <v>363</v>
      </c>
      <c r="W250">
        <v>2100</v>
      </c>
      <c r="X250" t="s">
        <v>381</v>
      </c>
      <c r="Y250" t="s">
        <v>242</v>
      </c>
      <c r="Z250" t="s">
        <v>522</v>
      </c>
      <c r="AB250" t="s">
        <v>355</v>
      </c>
      <c r="AC250" t="s">
        <v>355</v>
      </c>
      <c r="AD250" t="s">
        <v>382</v>
      </c>
      <c r="AE250" t="s">
        <v>242</v>
      </c>
      <c r="AF250" t="s">
        <v>1395</v>
      </c>
      <c r="AG250" t="s">
        <v>252</v>
      </c>
      <c r="AH250">
        <v>1</v>
      </c>
      <c r="AI250" t="s">
        <v>253</v>
      </c>
      <c r="AJ250" t="s">
        <v>251</v>
      </c>
      <c r="AK250" t="s">
        <v>582</v>
      </c>
      <c r="AL250" t="s">
        <v>206</v>
      </c>
      <c r="AM250" t="s">
        <v>606</v>
      </c>
      <c r="AN250">
        <v>2</v>
      </c>
      <c r="AO250" s="17">
        <v>46233</v>
      </c>
      <c r="AP250" s="37">
        <v>0.64097222222222228</v>
      </c>
      <c r="AQ250" s="17">
        <v>46237</v>
      </c>
      <c r="AR250" s="37">
        <v>0.45833333333333331</v>
      </c>
      <c r="AS250" t="s">
        <v>204</v>
      </c>
      <c r="AT250" t="s">
        <v>631</v>
      </c>
      <c r="AU250" t="s">
        <v>628</v>
      </c>
      <c r="AV250" t="s">
        <v>634</v>
      </c>
      <c r="AX250">
        <v>1</v>
      </c>
      <c r="AY250" t="s">
        <v>89</v>
      </c>
      <c r="AZ250" t="s">
        <v>67</v>
      </c>
      <c r="BA250" t="s">
        <v>220</v>
      </c>
      <c r="BB250" t="s">
        <v>677</v>
      </c>
      <c r="BC250">
        <v>203</v>
      </c>
      <c r="BD250">
        <v>103</v>
      </c>
      <c r="BE250">
        <v>1</v>
      </c>
      <c r="BJ250"/>
      <c r="BK250"/>
    </row>
    <row r="251" spans="1:63" x14ac:dyDescent="0.3">
      <c r="A251" s="17">
        <v>46230</v>
      </c>
      <c r="B251" t="s">
        <v>144</v>
      </c>
      <c r="C251" t="s">
        <v>352</v>
      </c>
      <c r="D251" t="s">
        <v>45</v>
      </c>
      <c r="E251" t="s">
        <v>68</v>
      </c>
      <c r="F251" t="s">
        <v>314</v>
      </c>
      <c r="G251" t="s">
        <v>1013</v>
      </c>
      <c r="H251" t="s">
        <v>412</v>
      </c>
      <c r="I251" t="s">
        <v>413</v>
      </c>
      <c r="J251">
        <v>2</v>
      </c>
      <c r="K251">
        <v>2</v>
      </c>
      <c r="L251" t="s">
        <v>1012</v>
      </c>
      <c r="M251" s="15">
        <v>46233.472222222219</v>
      </c>
      <c r="N251" s="15">
        <v>46240.472222222219</v>
      </c>
      <c r="O251" s="15">
        <v>46233.640972222223</v>
      </c>
      <c r="P251" s="15">
        <v>46237.458333333336</v>
      </c>
      <c r="Q251" s="15"/>
      <c r="S251" t="s">
        <v>363</v>
      </c>
      <c r="T251" t="s">
        <v>423</v>
      </c>
      <c r="U251" t="s">
        <v>1396</v>
      </c>
      <c r="V251" t="s">
        <v>363</v>
      </c>
      <c r="W251">
        <v>2100</v>
      </c>
      <c r="X251" t="s">
        <v>381</v>
      </c>
      <c r="Y251" t="s">
        <v>242</v>
      </c>
      <c r="Z251" t="s">
        <v>522</v>
      </c>
      <c r="AB251" t="s">
        <v>355</v>
      </c>
      <c r="AC251" t="s">
        <v>355</v>
      </c>
      <c r="AD251" t="s">
        <v>382</v>
      </c>
      <c r="AE251" t="s">
        <v>242</v>
      </c>
      <c r="AF251" t="s">
        <v>1397</v>
      </c>
      <c r="AG251" t="s">
        <v>252</v>
      </c>
      <c r="AH251">
        <v>1</v>
      </c>
      <c r="AI251" t="s">
        <v>253</v>
      </c>
      <c r="AJ251" t="s">
        <v>251</v>
      </c>
      <c r="AK251" t="s">
        <v>582</v>
      </c>
      <c r="AL251" t="s">
        <v>206</v>
      </c>
      <c r="AM251" t="s">
        <v>606</v>
      </c>
      <c r="AN251">
        <v>2</v>
      </c>
      <c r="AO251" s="17">
        <v>46233</v>
      </c>
      <c r="AP251" s="37">
        <v>0.64097222222222228</v>
      </c>
      <c r="AQ251" s="17">
        <v>46237</v>
      </c>
      <c r="AR251" s="37">
        <v>0.45833333333333331</v>
      </c>
      <c r="AS251" t="s">
        <v>204</v>
      </c>
      <c r="AT251" t="s">
        <v>631</v>
      </c>
      <c r="AU251" t="s">
        <v>628</v>
      </c>
      <c r="AV251" t="s">
        <v>634</v>
      </c>
      <c r="AX251">
        <v>1</v>
      </c>
      <c r="AY251" t="s">
        <v>89</v>
      </c>
      <c r="AZ251" t="s">
        <v>67</v>
      </c>
      <c r="BA251" t="s">
        <v>220</v>
      </c>
      <c r="BB251" t="s">
        <v>677</v>
      </c>
      <c r="BC251">
        <v>203</v>
      </c>
      <c r="BJ251"/>
      <c r="BK251"/>
    </row>
    <row r="252" spans="1:63" x14ac:dyDescent="0.3">
      <c r="A252" s="17">
        <v>46230</v>
      </c>
      <c r="B252" t="s">
        <v>144</v>
      </c>
      <c r="C252" t="s">
        <v>352</v>
      </c>
      <c r="D252" t="s">
        <v>45</v>
      </c>
      <c r="E252" t="s">
        <v>68</v>
      </c>
      <c r="F252" t="s">
        <v>314</v>
      </c>
      <c r="G252" t="s">
        <v>1014</v>
      </c>
      <c r="H252" t="s">
        <v>412</v>
      </c>
      <c r="I252" t="s">
        <v>413</v>
      </c>
      <c r="J252">
        <v>3</v>
      </c>
      <c r="K252">
        <v>3</v>
      </c>
      <c r="L252" t="s">
        <v>1012</v>
      </c>
      <c r="M252" s="15">
        <v>46233.471770833334</v>
      </c>
      <c r="N252" s="15">
        <v>46240.47152777778</v>
      </c>
      <c r="O252" s="15">
        <v>46233.640972222223</v>
      </c>
      <c r="P252" s="15">
        <v>46237.458333333336</v>
      </c>
      <c r="Q252" s="15"/>
      <c r="S252" t="s">
        <v>363</v>
      </c>
      <c r="T252" t="s">
        <v>423</v>
      </c>
      <c r="U252" t="s">
        <v>1398</v>
      </c>
      <c r="V252" t="s">
        <v>363</v>
      </c>
      <c r="W252">
        <v>2100</v>
      </c>
      <c r="X252" t="s">
        <v>381</v>
      </c>
      <c r="Y252" t="s">
        <v>242</v>
      </c>
      <c r="Z252" t="s">
        <v>522</v>
      </c>
      <c r="AB252" t="s">
        <v>355</v>
      </c>
      <c r="AC252" t="s">
        <v>355</v>
      </c>
      <c r="AD252" t="s">
        <v>382</v>
      </c>
      <c r="AE252" t="s">
        <v>242</v>
      </c>
      <c r="AF252" t="s">
        <v>1399</v>
      </c>
      <c r="AG252" t="s">
        <v>252</v>
      </c>
      <c r="AH252">
        <v>1</v>
      </c>
      <c r="AI252" t="s">
        <v>253</v>
      </c>
      <c r="AJ252" t="s">
        <v>251</v>
      </c>
      <c r="AK252" t="s">
        <v>582</v>
      </c>
      <c r="AL252" t="s">
        <v>206</v>
      </c>
      <c r="AM252" t="s">
        <v>606</v>
      </c>
      <c r="AN252">
        <v>2</v>
      </c>
      <c r="AO252" s="17">
        <v>46233</v>
      </c>
      <c r="AP252" s="37">
        <v>0.64097222222222228</v>
      </c>
      <c r="AQ252" s="17">
        <v>46237</v>
      </c>
      <c r="AR252" s="37">
        <v>0.45833333333333331</v>
      </c>
      <c r="AS252" t="s">
        <v>204</v>
      </c>
      <c r="AT252" t="s">
        <v>631</v>
      </c>
      <c r="AU252" t="s">
        <v>628</v>
      </c>
      <c r="AV252" t="s">
        <v>634</v>
      </c>
      <c r="AX252">
        <v>1</v>
      </c>
      <c r="AY252" t="s">
        <v>89</v>
      </c>
      <c r="AZ252" t="s">
        <v>67</v>
      </c>
      <c r="BA252" t="s">
        <v>220</v>
      </c>
      <c r="BB252" t="s">
        <v>677</v>
      </c>
      <c r="BC252">
        <v>203</v>
      </c>
      <c r="BJ252"/>
      <c r="BK252"/>
    </row>
    <row r="253" spans="1:63" x14ac:dyDescent="0.3">
      <c r="A253" s="17">
        <v>46237</v>
      </c>
      <c r="B253" t="s">
        <v>144</v>
      </c>
      <c r="C253" t="s">
        <v>352</v>
      </c>
      <c r="D253" t="s">
        <v>282</v>
      </c>
      <c r="E253" t="s">
        <v>200</v>
      </c>
      <c r="F253" t="s">
        <v>314</v>
      </c>
      <c r="G253" t="s">
        <v>970</v>
      </c>
      <c r="H253" t="s">
        <v>434</v>
      </c>
      <c r="I253" t="s">
        <v>420</v>
      </c>
      <c r="J253">
        <v>1</v>
      </c>
      <c r="K253">
        <v>1</v>
      </c>
      <c r="L253" t="s">
        <v>971</v>
      </c>
      <c r="M253" s="15">
        <v>46239.427071759259</v>
      </c>
      <c r="N253" s="15">
        <v>46246.426388888889</v>
      </c>
      <c r="O253" s="15">
        <v>46240.368750000001</v>
      </c>
      <c r="P253" s="15">
        <v>46246.47152777778</v>
      </c>
      <c r="Q253" s="15"/>
      <c r="S253" t="s">
        <v>363</v>
      </c>
      <c r="V253" t="s">
        <v>363</v>
      </c>
      <c r="W253">
        <v>2100</v>
      </c>
      <c r="X253" t="s">
        <v>381</v>
      </c>
      <c r="Y253" t="s">
        <v>242</v>
      </c>
      <c r="Z253" t="s">
        <v>523</v>
      </c>
      <c r="AB253" t="s">
        <v>355</v>
      </c>
      <c r="AC253" t="s">
        <v>7</v>
      </c>
      <c r="AD253" t="s">
        <v>7</v>
      </c>
      <c r="AE253" t="s">
        <v>7</v>
      </c>
      <c r="AF253" t="s">
        <v>1345</v>
      </c>
      <c r="AG253" t="s">
        <v>252</v>
      </c>
      <c r="AH253">
        <v>2</v>
      </c>
      <c r="AI253" t="s">
        <v>253</v>
      </c>
      <c r="AJ253" t="s">
        <v>251</v>
      </c>
      <c r="AK253" t="s">
        <v>582</v>
      </c>
      <c r="AL253" t="s">
        <v>206</v>
      </c>
      <c r="AM253" t="s">
        <v>610</v>
      </c>
      <c r="AN253">
        <v>3</v>
      </c>
      <c r="AO253" s="17">
        <v>46240</v>
      </c>
      <c r="AP253" s="37">
        <v>0.36875000000000002</v>
      </c>
      <c r="AQ253" s="17">
        <v>46246</v>
      </c>
      <c r="AR253" s="37">
        <v>0.47152777777777777</v>
      </c>
      <c r="AS253" t="s">
        <v>204</v>
      </c>
      <c r="AT253" t="s">
        <v>630</v>
      </c>
      <c r="AU253" t="s">
        <v>628</v>
      </c>
      <c r="AV253" t="s">
        <v>639</v>
      </c>
      <c r="AW253">
        <v>16</v>
      </c>
      <c r="AX253">
        <v>16</v>
      </c>
      <c r="AY253" t="s">
        <v>125</v>
      </c>
      <c r="AZ253" t="s">
        <v>122</v>
      </c>
      <c r="BA253" t="s">
        <v>235</v>
      </c>
      <c r="BB253" t="s">
        <v>676</v>
      </c>
      <c r="BE253">
        <v>65.25</v>
      </c>
      <c r="BJ253"/>
      <c r="BK253"/>
    </row>
    <row r="254" spans="1:63" x14ac:dyDescent="0.3">
      <c r="A254" s="17">
        <v>46237</v>
      </c>
      <c r="B254" t="s">
        <v>144</v>
      </c>
      <c r="C254" t="s">
        <v>352</v>
      </c>
      <c r="D254" t="s">
        <v>282</v>
      </c>
      <c r="E254" t="s">
        <v>200</v>
      </c>
      <c r="F254" t="s">
        <v>314</v>
      </c>
      <c r="G254" t="s">
        <v>970</v>
      </c>
      <c r="H254" t="s">
        <v>434</v>
      </c>
      <c r="I254" t="s">
        <v>420</v>
      </c>
      <c r="J254">
        <v>9</v>
      </c>
      <c r="K254">
        <v>9</v>
      </c>
      <c r="L254" t="s">
        <v>971</v>
      </c>
      <c r="M254" s="15">
        <v>46239.427071759259</v>
      </c>
      <c r="N254" s="15">
        <v>46246.426388888889</v>
      </c>
      <c r="O254" s="15">
        <v>46240.368750000001</v>
      </c>
      <c r="P254" s="15">
        <v>46246.47152777778</v>
      </c>
      <c r="Q254" s="15"/>
      <c r="S254" t="s">
        <v>363</v>
      </c>
      <c r="V254" t="s">
        <v>363</v>
      </c>
      <c r="W254">
        <v>2100</v>
      </c>
      <c r="X254" t="s">
        <v>381</v>
      </c>
      <c r="Y254" t="s">
        <v>242</v>
      </c>
      <c r="Z254" t="s">
        <v>523</v>
      </c>
      <c r="AB254" t="s">
        <v>355</v>
      </c>
      <c r="AC254" t="s">
        <v>7</v>
      </c>
      <c r="AD254" t="s">
        <v>7</v>
      </c>
      <c r="AE254" t="s">
        <v>7</v>
      </c>
      <c r="AF254" t="s">
        <v>1345</v>
      </c>
      <c r="AG254" t="s">
        <v>253</v>
      </c>
      <c r="AH254">
        <v>2</v>
      </c>
      <c r="AI254" t="s">
        <v>253</v>
      </c>
      <c r="AJ254" t="s">
        <v>251</v>
      </c>
      <c r="AK254" t="s">
        <v>582</v>
      </c>
      <c r="AL254" t="s">
        <v>206</v>
      </c>
      <c r="AM254" t="s">
        <v>610</v>
      </c>
      <c r="AN254">
        <v>3</v>
      </c>
      <c r="AO254" s="17">
        <v>46240</v>
      </c>
      <c r="AP254" s="37">
        <v>0.36875000000000002</v>
      </c>
      <c r="AQ254" s="17">
        <v>46246</v>
      </c>
      <c r="AR254" s="37">
        <v>0.47152777777777777</v>
      </c>
      <c r="AS254" t="s">
        <v>627</v>
      </c>
      <c r="AU254" t="s">
        <v>628</v>
      </c>
      <c r="AV254" t="s">
        <v>639</v>
      </c>
      <c r="AW254">
        <v>16</v>
      </c>
      <c r="AX254">
        <v>144</v>
      </c>
      <c r="AY254" t="s">
        <v>125</v>
      </c>
      <c r="AZ254" t="s">
        <v>122</v>
      </c>
      <c r="BA254" t="s">
        <v>235</v>
      </c>
      <c r="BB254" t="s">
        <v>676</v>
      </c>
      <c r="BJ254"/>
      <c r="BK254"/>
    </row>
    <row r="255" spans="1:63" x14ac:dyDescent="0.3">
      <c r="A255" s="17">
        <v>46237</v>
      </c>
      <c r="B255" t="s">
        <v>144</v>
      </c>
      <c r="C255" t="s">
        <v>352</v>
      </c>
      <c r="D255" t="s">
        <v>282</v>
      </c>
      <c r="E255" t="s">
        <v>200</v>
      </c>
      <c r="F255" t="s">
        <v>314</v>
      </c>
      <c r="G255" t="s">
        <v>970</v>
      </c>
      <c r="H255" t="s">
        <v>434</v>
      </c>
      <c r="I255" t="s">
        <v>420</v>
      </c>
      <c r="J255">
        <v>25</v>
      </c>
      <c r="K255">
        <v>25</v>
      </c>
      <c r="L255" t="s">
        <v>971</v>
      </c>
      <c r="M255" s="15">
        <v>46239.427071759259</v>
      </c>
      <c r="N255" s="15">
        <v>46246.426388888889</v>
      </c>
      <c r="O255" s="15">
        <v>46240.368750000001</v>
      </c>
      <c r="P255" s="15">
        <v>46246.47152777778</v>
      </c>
      <c r="Q255" s="15"/>
      <c r="S255" t="s">
        <v>363</v>
      </c>
      <c r="V255" t="s">
        <v>363</v>
      </c>
      <c r="W255">
        <v>2100</v>
      </c>
      <c r="X255" t="s">
        <v>381</v>
      </c>
      <c r="Y255" t="s">
        <v>242</v>
      </c>
      <c r="Z255" t="s">
        <v>523</v>
      </c>
      <c r="AB255" t="s">
        <v>355</v>
      </c>
      <c r="AC255" t="s">
        <v>7</v>
      </c>
      <c r="AD255" t="s">
        <v>7</v>
      </c>
      <c r="AE255" t="s">
        <v>7</v>
      </c>
      <c r="AF255" t="s">
        <v>1345</v>
      </c>
      <c r="AG255" t="s">
        <v>253</v>
      </c>
      <c r="AH255">
        <v>2</v>
      </c>
      <c r="AI255" t="s">
        <v>253</v>
      </c>
      <c r="AJ255" t="s">
        <v>251</v>
      </c>
      <c r="AK255" t="s">
        <v>582</v>
      </c>
      <c r="AL255" t="s">
        <v>206</v>
      </c>
      <c r="AM255" t="s">
        <v>610</v>
      </c>
      <c r="AN255">
        <v>3</v>
      </c>
      <c r="AO255" s="17">
        <v>46240</v>
      </c>
      <c r="AP255" s="37">
        <v>0.36875000000000002</v>
      </c>
      <c r="AQ255" s="17">
        <v>46246</v>
      </c>
      <c r="AR255" s="37">
        <v>0.47152777777777777</v>
      </c>
      <c r="AS255" t="s">
        <v>627</v>
      </c>
      <c r="AU255" t="s">
        <v>628</v>
      </c>
      <c r="AV255" t="s">
        <v>639</v>
      </c>
      <c r="AW255">
        <v>16</v>
      </c>
      <c r="AX255">
        <v>400</v>
      </c>
      <c r="AY255" t="s">
        <v>125</v>
      </c>
      <c r="AZ255" t="s">
        <v>122</v>
      </c>
      <c r="BA255" t="s">
        <v>235</v>
      </c>
      <c r="BB255" t="s">
        <v>676</v>
      </c>
      <c r="BJ255"/>
      <c r="BK255"/>
    </row>
    <row r="256" spans="1:63" x14ac:dyDescent="0.3">
      <c r="A256" s="17">
        <v>46237</v>
      </c>
      <c r="B256" t="s">
        <v>144</v>
      </c>
      <c r="C256" t="s">
        <v>352</v>
      </c>
      <c r="D256" t="s">
        <v>282</v>
      </c>
      <c r="E256" t="s">
        <v>200</v>
      </c>
      <c r="F256" t="s">
        <v>314</v>
      </c>
      <c r="G256" t="s">
        <v>970</v>
      </c>
      <c r="H256" t="s">
        <v>434</v>
      </c>
      <c r="I256" t="s">
        <v>420</v>
      </c>
      <c r="J256">
        <v>1</v>
      </c>
      <c r="K256">
        <v>1</v>
      </c>
      <c r="L256" t="s">
        <v>971</v>
      </c>
      <c r="M256" s="15">
        <v>46239.427071759259</v>
      </c>
      <c r="N256" s="15">
        <v>46246.426388888889</v>
      </c>
      <c r="O256" s="15">
        <v>46240.368750000001</v>
      </c>
      <c r="P256" s="15">
        <v>46246.47152777778</v>
      </c>
      <c r="Q256" s="15"/>
      <c r="S256" t="s">
        <v>363</v>
      </c>
      <c r="V256" t="s">
        <v>363</v>
      </c>
      <c r="W256">
        <v>2100</v>
      </c>
      <c r="X256" t="s">
        <v>381</v>
      </c>
      <c r="Y256" t="s">
        <v>242</v>
      </c>
      <c r="Z256" t="s">
        <v>523</v>
      </c>
      <c r="AB256" t="s">
        <v>355</v>
      </c>
      <c r="AC256" t="s">
        <v>7</v>
      </c>
      <c r="AD256" t="s">
        <v>7</v>
      </c>
      <c r="AE256" t="s">
        <v>7</v>
      </c>
      <c r="AF256" t="s">
        <v>1345</v>
      </c>
      <c r="AG256" t="s">
        <v>253</v>
      </c>
      <c r="AH256">
        <v>2</v>
      </c>
      <c r="AI256" t="s">
        <v>253</v>
      </c>
      <c r="AJ256" t="s">
        <v>251</v>
      </c>
      <c r="AK256" t="s">
        <v>582</v>
      </c>
      <c r="AL256" t="s">
        <v>206</v>
      </c>
      <c r="AM256" t="s">
        <v>610</v>
      </c>
      <c r="AN256">
        <v>3</v>
      </c>
      <c r="AO256" s="17">
        <v>46240</v>
      </c>
      <c r="AP256" s="37">
        <v>0.36875000000000002</v>
      </c>
      <c r="AQ256" s="17">
        <v>46246</v>
      </c>
      <c r="AR256" s="37">
        <v>0.47152777777777777</v>
      </c>
      <c r="AS256" t="s">
        <v>627</v>
      </c>
      <c r="AU256" t="s">
        <v>628</v>
      </c>
      <c r="AV256" t="s">
        <v>639</v>
      </c>
      <c r="AW256">
        <v>16</v>
      </c>
      <c r="AX256">
        <v>16</v>
      </c>
      <c r="AY256" t="s">
        <v>125</v>
      </c>
      <c r="AZ256" t="s">
        <v>122</v>
      </c>
      <c r="BA256" t="s">
        <v>235</v>
      </c>
      <c r="BB256" t="s">
        <v>676</v>
      </c>
      <c r="BJ256"/>
      <c r="BK256"/>
    </row>
    <row r="257" spans="1:63" x14ac:dyDescent="0.3">
      <c r="A257" s="17">
        <v>46237</v>
      </c>
      <c r="B257" t="s">
        <v>144</v>
      </c>
      <c r="C257" t="s">
        <v>352</v>
      </c>
      <c r="D257" t="s">
        <v>282</v>
      </c>
      <c r="E257" t="s">
        <v>200</v>
      </c>
      <c r="F257" t="s">
        <v>314</v>
      </c>
      <c r="G257" t="s">
        <v>970</v>
      </c>
      <c r="H257" t="s">
        <v>434</v>
      </c>
      <c r="I257" t="s">
        <v>420</v>
      </c>
      <c r="J257">
        <v>2</v>
      </c>
      <c r="K257">
        <v>2</v>
      </c>
      <c r="L257" t="s">
        <v>971</v>
      </c>
      <c r="M257" s="15">
        <v>46239.427071759259</v>
      </c>
      <c r="N257" s="15">
        <v>46246.426388888889</v>
      </c>
      <c r="O257" s="15">
        <v>46240.368750000001</v>
      </c>
      <c r="P257" s="15">
        <v>46246.47152777778</v>
      </c>
      <c r="Q257" s="15"/>
      <c r="S257" t="s">
        <v>363</v>
      </c>
      <c r="V257" t="s">
        <v>363</v>
      </c>
      <c r="W257">
        <v>2100</v>
      </c>
      <c r="X257" t="s">
        <v>381</v>
      </c>
      <c r="Y257" t="s">
        <v>242</v>
      </c>
      <c r="Z257" t="s">
        <v>523</v>
      </c>
      <c r="AB257" t="s">
        <v>355</v>
      </c>
      <c r="AC257" t="s">
        <v>7</v>
      </c>
      <c r="AD257" t="s">
        <v>7</v>
      </c>
      <c r="AE257" t="s">
        <v>7</v>
      </c>
      <c r="AF257" t="s">
        <v>1345</v>
      </c>
      <c r="AG257" t="s">
        <v>253</v>
      </c>
      <c r="AH257">
        <v>2</v>
      </c>
      <c r="AI257" t="s">
        <v>253</v>
      </c>
      <c r="AJ257" t="s">
        <v>251</v>
      </c>
      <c r="AK257" t="s">
        <v>582</v>
      </c>
      <c r="AL257" t="s">
        <v>206</v>
      </c>
      <c r="AM257" t="s">
        <v>610</v>
      </c>
      <c r="AN257">
        <v>3</v>
      </c>
      <c r="AO257" s="17">
        <v>46240</v>
      </c>
      <c r="AP257" s="37">
        <v>0.36875000000000002</v>
      </c>
      <c r="AQ257" s="17">
        <v>46246</v>
      </c>
      <c r="AR257" s="37">
        <v>0.47152777777777777</v>
      </c>
      <c r="AS257" t="s">
        <v>627</v>
      </c>
      <c r="AU257" t="s">
        <v>628</v>
      </c>
      <c r="AV257" t="s">
        <v>639</v>
      </c>
      <c r="AW257">
        <v>16</v>
      </c>
      <c r="AX257">
        <v>32</v>
      </c>
      <c r="AY257" t="s">
        <v>125</v>
      </c>
      <c r="AZ257" t="s">
        <v>122</v>
      </c>
      <c r="BA257" t="s">
        <v>235</v>
      </c>
      <c r="BB257" t="s">
        <v>676</v>
      </c>
      <c r="BJ257"/>
      <c r="BK257"/>
    </row>
    <row r="258" spans="1:63" x14ac:dyDescent="0.3">
      <c r="A258" s="17">
        <v>46237</v>
      </c>
      <c r="B258" t="s">
        <v>144</v>
      </c>
      <c r="C258" t="s">
        <v>352</v>
      </c>
      <c r="D258" t="s">
        <v>63</v>
      </c>
      <c r="E258" t="s">
        <v>95</v>
      </c>
      <c r="F258" t="s">
        <v>314</v>
      </c>
      <c r="G258" t="s">
        <v>970</v>
      </c>
      <c r="H258" t="s">
        <v>434</v>
      </c>
      <c r="I258" t="s">
        <v>420</v>
      </c>
      <c r="J258">
        <v>9</v>
      </c>
      <c r="K258">
        <v>9</v>
      </c>
      <c r="L258" t="s">
        <v>971</v>
      </c>
      <c r="M258" s="15">
        <v>46239.427071759259</v>
      </c>
      <c r="N258" s="15">
        <v>46246.426388888889</v>
      </c>
      <c r="O258" s="15">
        <v>46240.368750000001</v>
      </c>
      <c r="P258" s="15">
        <v>46246.47152777778</v>
      </c>
      <c r="Q258" s="15"/>
      <c r="S258" t="s">
        <v>363</v>
      </c>
      <c r="V258" t="s">
        <v>363</v>
      </c>
      <c r="W258">
        <v>2100</v>
      </c>
      <c r="X258" t="s">
        <v>381</v>
      </c>
      <c r="Y258" t="s">
        <v>242</v>
      </c>
      <c r="Z258" t="s">
        <v>523</v>
      </c>
      <c r="AB258" t="s">
        <v>355</v>
      </c>
      <c r="AC258" t="s">
        <v>7</v>
      </c>
      <c r="AD258" t="s">
        <v>7</v>
      </c>
      <c r="AE258" t="s">
        <v>7</v>
      </c>
      <c r="AF258" t="s">
        <v>1346</v>
      </c>
      <c r="AG258" t="s">
        <v>252</v>
      </c>
      <c r="AH258">
        <v>2</v>
      </c>
      <c r="AI258" t="s">
        <v>253</v>
      </c>
      <c r="AJ258" t="s">
        <v>254</v>
      </c>
      <c r="AK258" t="s">
        <v>582</v>
      </c>
      <c r="AL258" t="s">
        <v>206</v>
      </c>
      <c r="AM258" t="s">
        <v>608</v>
      </c>
      <c r="AN258"/>
      <c r="AO258" s="17">
        <v>46240</v>
      </c>
      <c r="AP258" s="37">
        <v>0.36875000000000002</v>
      </c>
      <c r="AQ258" s="17">
        <v>46246</v>
      </c>
      <c r="AR258" s="37">
        <v>0.47152777777777777</v>
      </c>
      <c r="AS258" t="s">
        <v>204</v>
      </c>
      <c r="AT258" t="s">
        <v>631</v>
      </c>
      <c r="AU258" t="s">
        <v>628</v>
      </c>
      <c r="AV258" t="s">
        <v>637</v>
      </c>
      <c r="AX258">
        <v>9</v>
      </c>
      <c r="AY258" t="s">
        <v>111</v>
      </c>
      <c r="AZ258" t="s">
        <v>96</v>
      </c>
      <c r="BA258" t="s">
        <v>228</v>
      </c>
      <c r="BB258" t="s">
        <v>676</v>
      </c>
      <c r="BJ258"/>
      <c r="BK258"/>
    </row>
    <row r="259" spans="1:63" x14ac:dyDescent="0.3">
      <c r="A259" s="17">
        <v>46237</v>
      </c>
      <c r="B259" t="s">
        <v>144</v>
      </c>
      <c r="C259" t="s">
        <v>352</v>
      </c>
      <c r="D259" t="s">
        <v>63</v>
      </c>
      <c r="E259" t="s">
        <v>95</v>
      </c>
      <c r="F259" t="s">
        <v>314</v>
      </c>
      <c r="G259" t="s">
        <v>970</v>
      </c>
      <c r="H259" t="s">
        <v>434</v>
      </c>
      <c r="I259" t="s">
        <v>420</v>
      </c>
      <c r="J259">
        <v>25</v>
      </c>
      <c r="K259">
        <v>25</v>
      </c>
      <c r="L259" t="s">
        <v>971</v>
      </c>
      <c r="M259" s="15">
        <v>46239.427071759259</v>
      </c>
      <c r="N259" s="15">
        <v>46246.426388888889</v>
      </c>
      <c r="O259" s="15">
        <v>46240.368750000001</v>
      </c>
      <c r="P259" s="15">
        <v>46246.47152777778</v>
      </c>
      <c r="Q259" s="15"/>
      <c r="S259" t="s">
        <v>363</v>
      </c>
      <c r="V259" t="s">
        <v>363</v>
      </c>
      <c r="W259">
        <v>2100</v>
      </c>
      <c r="X259" t="s">
        <v>381</v>
      </c>
      <c r="Y259" t="s">
        <v>242</v>
      </c>
      <c r="Z259" t="s">
        <v>523</v>
      </c>
      <c r="AB259" t="s">
        <v>355</v>
      </c>
      <c r="AC259" t="s">
        <v>7</v>
      </c>
      <c r="AD259" t="s">
        <v>7</v>
      </c>
      <c r="AE259" t="s">
        <v>7</v>
      </c>
      <c r="AF259" t="s">
        <v>1346</v>
      </c>
      <c r="AG259" t="s">
        <v>253</v>
      </c>
      <c r="AH259">
        <v>2</v>
      </c>
      <c r="AI259" t="s">
        <v>253</v>
      </c>
      <c r="AJ259" t="s">
        <v>254</v>
      </c>
      <c r="AK259" t="s">
        <v>582</v>
      </c>
      <c r="AL259" t="s">
        <v>206</v>
      </c>
      <c r="AM259" t="s">
        <v>608</v>
      </c>
      <c r="AN259"/>
      <c r="AO259" s="17">
        <v>46240</v>
      </c>
      <c r="AP259" s="37">
        <v>0.36875000000000002</v>
      </c>
      <c r="AQ259" s="17">
        <v>46246</v>
      </c>
      <c r="AR259" s="37">
        <v>0.47152777777777777</v>
      </c>
      <c r="AS259" t="s">
        <v>627</v>
      </c>
      <c r="AU259" t="s">
        <v>628</v>
      </c>
      <c r="AV259" t="s">
        <v>637</v>
      </c>
      <c r="AX259">
        <v>25</v>
      </c>
      <c r="AY259" t="s">
        <v>111</v>
      </c>
      <c r="AZ259" t="s">
        <v>96</v>
      </c>
      <c r="BA259" t="s">
        <v>228</v>
      </c>
      <c r="BB259" t="s">
        <v>676</v>
      </c>
      <c r="BJ259"/>
      <c r="BK259"/>
    </row>
    <row r="260" spans="1:63" x14ac:dyDescent="0.3">
      <c r="A260" s="17">
        <v>46237</v>
      </c>
      <c r="B260" t="s">
        <v>144</v>
      </c>
      <c r="C260" t="s">
        <v>352</v>
      </c>
      <c r="D260" t="s">
        <v>63</v>
      </c>
      <c r="E260" t="s">
        <v>95</v>
      </c>
      <c r="F260" t="s">
        <v>314</v>
      </c>
      <c r="G260" t="s">
        <v>970</v>
      </c>
      <c r="H260" t="s">
        <v>434</v>
      </c>
      <c r="I260" t="s">
        <v>420</v>
      </c>
      <c r="J260">
        <v>1</v>
      </c>
      <c r="K260">
        <v>1</v>
      </c>
      <c r="L260" t="s">
        <v>971</v>
      </c>
      <c r="M260" s="15">
        <v>46239.427071759259</v>
      </c>
      <c r="N260" s="15">
        <v>46246.426388888889</v>
      </c>
      <c r="O260" s="15">
        <v>46240.368750000001</v>
      </c>
      <c r="P260" s="15">
        <v>46246.47152777778</v>
      </c>
      <c r="Q260" s="15"/>
      <c r="S260" t="s">
        <v>363</v>
      </c>
      <c r="V260" t="s">
        <v>363</v>
      </c>
      <c r="W260">
        <v>2100</v>
      </c>
      <c r="X260" t="s">
        <v>381</v>
      </c>
      <c r="Y260" t="s">
        <v>242</v>
      </c>
      <c r="Z260" t="s">
        <v>523</v>
      </c>
      <c r="AB260" t="s">
        <v>355</v>
      </c>
      <c r="AC260" t="s">
        <v>7</v>
      </c>
      <c r="AD260" t="s">
        <v>7</v>
      </c>
      <c r="AE260" t="s">
        <v>7</v>
      </c>
      <c r="AF260" t="s">
        <v>1346</v>
      </c>
      <c r="AG260" t="s">
        <v>253</v>
      </c>
      <c r="AH260">
        <v>2</v>
      </c>
      <c r="AI260" t="s">
        <v>253</v>
      </c>
      <c r="AJ260" t="s">
        <v>254</v>
      </c>
      <c r="AK260" t="s">
        <v>582</v>
      </c>
      <c r="AL260" t="s">
        <v>206</v>
      </c>
      <c r="AM260" t="s">
        <v>608</v>
      </c>
      <c r="AN260"/>
      <c r="AO260" s="17">
        <v>46240</v>
      </c>
      <c r="AP260" s="37">
        <v>0.36875000000000002</v>
      </c>
      <c r="AQ260" s="17">
        <v>46246</v>
      </c>
      <c r="AR260" s="37">
        <v>0.47152777777777777</v>
      </c>
      <c r="AS260" t="s">
        <v>627</v>
      </c>
      <c r="AU260" t="s">
        <v>628</v>
      </c>
      <c r="AV260" t="s">
        <v>637</v>
      </c>
      <c r="AX260">
        <v>1</v>
      </c>
      <c r="AY260" t="s">
        <v>111</v>
      </c>
      <c r="AZ260" t="s">
        <v>96</v>
      </c>
      <c r="BA260" t="s">
        <v>228</v>
      </c>
      <c r="BB260" t="s">
        <v>676</v>
      </c>
      <c r="BJ260"/>
      <c r="BK260"/>
    </row>
    <row r="261" spans="1:63" x14ac:dyDescent="0.3">
      <c r="A261" s="17">
        <v>46237</v>
      </c>
      <c r="B261" t="s">
        <v>144</v>
      </c>
      <c r="C261" t="s">
        <v>352</v>
      </c>
      <c r="D261" t="s">
        <v>63</v>
      </c>
      <c r="E261" t="s">
        <v>95</v>
      </c>
      <c r="F261" t="s">
        <v>314</v>
      </c>
      <c r="G261" t="s">
        <v>970</v>
      </c>
      <c r="H261" t="s">
        <v>434</v>
      </c>
      <c r="I261" t="s">
        <v>420</v>
      </c>
      <c r="J261">
        <v>2</v>
      </c>
      <c r="K261">
        <v>2</v>
      </c>
      <c r="L261" t="s">
        <v>971</v>
      </c>
      <c r="M261" s="15">
        <v>46239.427071759259</v>
      </c>
      <c r="N261" s="15">
        <v>46246.426388888889</v>
      </c>
      <c r="O261" s="15">
        <v>46240.368750000001</v>
      </c>
      <c r="P261" s="15">
        <v>46246.47152777778</v>
      </c>
      <c r="Q261" s="15"/>
      <c r="S261" t="s">
        <v>363</v>
      </c>
      <c r="V261" t="s">
        <v>363</v>
      </c>
      <c r="W261">
        <v>2100</v>
      </c>
      <c r="X261" t="s">
        <v>381</v>
      </c>
      <c r="Y261" t="s">
        <v>242</v>
      </c>
      <c r="Z261" t="s">
        <v>523</v>
      </c>
      <c r="AB261" t="s">
        <v>355</v>
      </c>
      <c r="AC261" t="s">
        <v>7</v>
      </c>
      <c r="AD261" t="s">
        <v>7</v>
      </c>
      <c r="AE261" t="s">
        <v>7</v>
      </c>
      <c r="AF261" t="s">
        <v>1346</v>
      </c>
      <c r="AG261" t="s">
        <v>253</v>
      </c>
      <c r="AH261">
        <v>2</v>
      </c>
      <c r="AI261" t="s">
        <v>253</v>
      </c>
      <c r="AJ261" t="s">
        <v>254</v>
      </c>
      <c r="AK261" t="s">
        <v>582</v>
      </c>
      <c r="AL261" t="s">
        <v>206</v>
      </c>
      <c r="AM261" t="s">
        <v>608</v>
      </c>
      <c r="AN261"/>
      <c r="AO261" s="17">
        <v>46240</v>
      </c>
      <c r="AP261" s="37">
        <v>0.36875000000000002</v>
      </c>
      <c r="AQ261" s="17">
        <v>46246</v>
      </c>
      <c r="AR261" s="37">
        <v>0.47152777777777777</v>
      </c>
      <c r="AS261" t="s">
        <v>627</v>
      </c>
      <c r="AU261" t="s">
        <v>628</v>
      </c>
      <c r="AV261" t="s">
        <v>637</v>
      </c>
      <c r="AX261">
        <v>2</v>
      </c>
      <c r="AY261" t="s">
        <v>111</v>
      </c>
      <c r="AZ261" t="s">
        <v>96</v>
      </c>
      <c r="BA261" t="s">
        <v>228</v>
      </c>
      <c r="BB261" t="s">
        <v>676</v>
      </c>
      <c r="BJ261"/>
      <c r="BK261"/>
    </row>
    <row r="262" spans="1:63" x14ac:dyDescent="0.3">
      <c r="A262" s="17">
        <v>46237</v>
      </c>
      <c r="B262" t="s">
        <v>144</v>
      </c>
      <c r="C262" t="s">
        <v>352</v>
      </c>
      <c r="D262" t="s">
        <v>63</v>
      </c>
      <c r="E262" t="s">
        <v>95</v>
      </c>
      <c r="F262" t="s">
        <v>314</v>
      </c>
      <c r="G262" t="s">
        <v>970</v>
      </c>
      <c r="H262" t="s">
        <v>434</v>
      </c>
      <c r="I262" t="s">
        <v>420</v>
      </c>
      <c r="J262">
        <v>1</v>
      </c>
      <c r="K262">
        <v>1</v>
      </c>
      <c r="L262" t="s">
        <v>971</v>
      </c>
      <c r="M262" s="15">
        <v>46239.427071759259</v>
      </c>
      <c r="N262" s="15">
        <v>46246.426388888889</v>
      </c>
      <c r="O262" s="15">
        <v>46240.368750000001</v>
      </c>
      <c r="P262" s="15">
        <v>46246.47152777778</v>
      </c>
      <c r="Q262" s="15"/>
      <c r="S262" t="s">
        <v>363</v>
      </c>
      <c r="V262" t="s">
        <v>363</v>
      </c>
      <c r="W262">
        <v>2100</v>
      </c>
      <c r="X262" t="s">
        <v>381</v>
      </c>
      <c r="Y262" t="s">
        <v>242</v>
      </c>
      <c r="Z262" t="s">
        <v>523</v>
      </c>
      <c r="AB262" t="s">
        <v>355</v>
      </c>
      <c r="AC262" t="s">
        <v>7</v>
      </c>
      <c r="AD262" t="s">
        <v>7</v>
      </c>
      <c r="AE262" t="s">
        <v>7</v>
      </c>
      <c r="AF262" t="s">
        <v>1346</v>
      </c>
      <c r="AG262" t="s">
        <v>253</v>
      </c>
      <c r="AH262">
        <v>2</v>
      </c>
      <c r="AI262" t="s">
        <v>253</v>
      </c>
      <c r="AJ262" t="s">
        <v>254</v>
      </c>
      <c r="AK262" t="s">
        <v>582</v>
      </c>
      <c r="AL262" t="s">
        <v>206</v>
      </c>
      <c r="AM262" t="s">
        <v>608</v>
      </c>
      <c r="AN262"/>
      <c r="AO262" s="17">
        <v>46240</v>
      </c>
      <c r="AP262" s="37">
        <v>0.36875000000000002</v>
      </c>
      <c r="AQ262" s="17">
        <v>46246</v>
      </c>
      <c r="AR262" s="37">
        <v>0.47152777777777777</v>
      </c>
      <c r="AS262" t="s">
        <v>627</v>
      </c>
      <c r="AU262" t="s">
        <v>628</v>
      </c>
      <c r="AV262" t="s">
        <v>637</v>
      </c>
      <c r="AX262">
        <v>1</v>
      </c>
      <c r="AY262" t="s">
        <v>111</v>
      </c>
      <c r="AZ262" t="s">
        <v>96</v>
      </c>
      <c r="BA262" t="s">
        <v>228</v>
      </c>
      <c r="BB262" t="s">
        <v>676</v>
      </c>
      <c r="BJ262"/>
      <c r="BK262"/>
    </row>
    <row r="263" spans="1:63" x14ac:dyDescent="0.3">
      <c r="A263" s="17">
        <v>46237</v>
      </c>
      <c r="B263" t="s">
        <v>144</v>
      </c>
      <c r="C263" t="s">
        <v>352</v>
      </c>
      <c r="D263" t="s">
        <v>57</v>
      </c>
      <c r="E263" t="s">
        <v>117</v>
      </c>
      <c r="F263" t="s">
        <v>314</v>
      </c>
      <c r="G263" t="s">
        <v>970</v>
      </c>
      <c r="H263" t="s">
        <v>434</v>
      </c>
      <c r="I263" t="s">
        <v>420</v>
      </c>
      <c r="J263">
        <v>9</v>
      </c>
      <c r="K263">
        <v>9</v>
      </c>
      <c r="L263" t="s">
        <v>971</v>
      </c>
      <c r="M263" s="15">
        <v>46239.427071759259</v>
      </c>
      <c r="N263" s="15">
        <v>46246.426388888889</v>
      </c>
      <c r="O263" s="15">
        <v>46240.368750000001</v>
      </c>
      <c r="P263" s="15">
        <v>46246.47152777778</v>
      </c>
      <c r="Q263" s="15"/>
      <c r="S263" t="s">
        <v>363</v>
      </c>
      <c r="V263" t="s">
        <v>363</v>
      </c>
      <c r="W263">
        <v>2100</v>
      </c>
      <c r="X263" t="s">
        <v>381</v>
      </c>
      <c r="Y263" t="s">
        <v>242</v>
      </c>
      <c r="Z263" t="s">
        <v>523</v>
      </c>
      <c r="AB263" t="s">
        <v>355</v>
      </c>
      <c r="AC263" t="s">
        <v>7</v>
      </c>
      <c r="AD263" t="s">
        <v>7</v>
      </c>
      <c r="AE263" t="s">
        <v>7</v>
      </c>
      <c r="AF263" t="s">
        <v>1576</v>
      </c>
      <c r="AG263" t="s">
        <v>252</v>
      </c>
      <c r="AH263">
        <v>2</v>
      </c>
      <c r="AI263" t="s">
        <v>253</v>
      </c>
      <c r="AJ263" t="s">
        <v>254</v>
      </c>
      <c r="AK263" t="s">
        <v>582</v>
      </c>
      <c r="AL263" t="s">
        <v>206</v>
      </c>
      <c r="AM263" t="s">
        <v>609</v>
      </c>
      <c r="AN263"/>
      <c r="AO263" s="17">
        <v>46240</v>
      </c>
      <c r="AP263" s="37">
        <v>0.36875000000000002</v>
      </c>
      <c r="AQ263" s="17">
        <v>46246</v>
      </c>
      <c r="AR263" s="37">
        <v>0.47152777777777777</v>
      </c>
      <c r="AS263" t="s">
        <v>204</v>
      </c>
      <c r="AT263" t="s">
        <v>631</v>
      </c>
      <c r="AU263" t="s">
        <v>628</v>
      </c>
      <c r="AV263" t="s">
        <v>641</v>
      </c>
      <c r="AX263">
        <v>1</v>
      </c>
      <c r="AY263" t="s">
        <v>126</v>
      </c>
      <c r="AZ263" t="s">
        <v>127</v>
      </c>
      <c r="BA263" t="s">
        <v>236</v>
      </c>
      <c r="BB263" t="s">
        <v>676</v>
      </c>
      <c r="BJ263"/>
      <c r="BK263"/>
    </row>
    <row r="264" spans="1:63" x14ac:dyDescent="0.3">
      <c r="A264" s="17">
        <v>46237</v>
      </c>
      <c r="B264" t="s">
        <v>144</v>
      </c>
      <c r="C264" t="s">
        <v>352</v>
      </c>
      <c r="D264" t="s">
        <v>57</v>
      </c>
      <c r="E264" t="s">
        <v>117</v>
      </c>
      <c r="F264" t="s">
        <v>314</v>
      </c>
      <c r="G264" t="s">
        <v>970</v>
      </c>
      <c r="H264" t="s">
        <v>434</v>
      </c>
      <c r="I264" t="s">
        <v>420</v>
      </c>
      <c r="J264">
        <v>25</v>
      </c>
      <c r="K264">
        <v>25</v>
      </c>
      <c r="L264" t="s">
        <v>971</v>
      </c>
      <c r="M264" s="15">
        <v>46239.427071759259</v>
      </c>
      <c r="N264" s="15">
        <v>46246.426388888889</v>
      </c>
      <c r="O264" s="15">
        <v>46240.368750000001</v>
      </c>
      <c r="P264" s="15">
        <v>46246.47152777778</v>
      </c>
      <c r="Q264" s="15"/>
      <c r="S264" t="s">
        <v>363</v>
      </c>
      <c r="V264" t="s">
        <v>363</v>
      </c>
      <c r="W264">
        <v>2100</v>
      </c>
      <c r="X264" t="s">
        <v>381</v>
      </c>
      <c r="Y264" t="s">
        <v>242</v>
      </c>
      <c r="Z264" t="s">
        <v>523</v>
      </c>
      <c r="AB264" t="s">
        <v>355</v>
      </c>
      <c r="AC264" t="s">
        <v>7</v>
      </c>
      <c r="AD264" t="s">
        <v>7</v>
      </c>
      <c r="AE264" t="s">
        <v>7</v>
      </c>
      <c r="AF264" t="s">
        <v>1576</v>
      </c>
      <c r="AG264" t="s">
        <v>253</v>
      </c>
      <c r="AH264">
        <v>2</v>
      </c>
      <c r="AI264" t="s">
        <v>253</v>
      </c>
      <c r="AJ264" t="s">
        <v>254</v>
      </c>
      <c r="AK264" t="s">
        <v>582</v>
      </c>
      <c r="AL264" t="s">
        <v>206</v>
      </c>
      <c r="AM264" t="s">
        <v>609</v>
      </c>
      <c r="AN264"/>
      <c r="AO264" s="17">
        <v>46240</v>
      </c>
      <c r="AP264" s="37">
        <v>0.36875000000000002</v>
      </c>
      <c r="AQ264" s="17">
        <v>46246</v>
      </c>
      <c r="AR264" s="37">
        <v>0.47152777777777777</v>
      </c>
      <c r="AS264" t="s">
        <v>627</v>
      </c>
      <c r="AU264" t="s">
        <v>628</v>
      </c>
      <c r="AV264" t="s">
        <v>641</v>
      </c>
      <c r="AX264">
        <v>2.5</v>
      </c>
      <c r="AY264" t="s">
        <v>126</v>
      </c>
      <c r="AZ264" t="s">
        <v>127</v>
      </c>
      <c r="BA264" t="s">
        <v>236</v>
      </c>
      <c r="BB264" t="s">
        <v>676</v>
      </c>
      <c r="BJ264"/>
      <c r="BK264"/>
    </row>
    <row r="265" spans="1:63" x14ac:dyDescent="0.3">
      <c r="A265" s="17">
        <v>46237</v>
      </c>
      <c r="B265" t="s">
        <v>144</v>
      </c>
      <c r="C265" t="s">
        <v>352</v>
      </c>
      <c r="D265" t="s">
        <v>57</v>
      </c>
      <c r="E265" t="s">
        <v>117</v>
      </c>
      <c r="F265" t="s">
        <v>314</v>
      </c>
      <c r="G265" t="s">
        <v>970</v>
      </c>
      <c r="H265" t="s">
        <v>434</v>
      </c>
      <c r="I265" t="s">
        <v>420</v>
      </c>
      <c r="J265">
        <v>1</v>
      </c>
      <c r="K265">
        <v>1</v>
      </c>
      <c r="L265" t="s">
        <v>971</v>
      </c>
      <c r="M265" s="15">
        <v>46239.427071759259</v>
      </c>
      <c r="N265" s="15">
        <v>46246.426388888889</v>
      </c>
      <c r="O265" s="15">
        <v>46240.368750000001</v>
      </c>
      <c r="P265" s="15">
        <v>46246.47152777778</v>
      </c>
      <c r="Q265" s="15"/>
      <c r="S265" t="s">
        <v>363</v>
      </c>
      <c r="V265" t="s">
        <v>363</v>
      </c>
      <c r="W265">
        <v>2100</v>
      </c>
      <c r="X265" t="s">
        <v>381</v>
      </c>
      <c r="Y265" t="s">
        <v>242</v>
      </c>
      <c r="Z265" t="s">
        <v>523</v>
      </c>
      <c r="AB265" t="s">
        <v>355</v>
      </c>
      <c r="AC265" t="s">
        <v>7</v>
      </c>
      <c r="AD265" t="s">
        <v>7</v>
      </c>
      <c r="AE265" t="s">
        <v>7</v>
      </c>
      <c r="AF265" t="s">
        <v>1576</v>
      </c>
      <c r="AG265" t="s">
        <v>253</v>
      </c>
      <c r="AH265">
        <v>2</v>
      </c>
      <c r="AI265" t="s">
        <v>253</v>
      </c>
      <c r="AJ265" t="s">
        <v>254</v>
      </c>
      <c r="AK265" t="s">
        <v>582</v>
      </c>
      <c r="AL265" t="s">
        <v>206</v>
      </c>
      <c r="AM265" t="s">
        <v>609</v>
      </c>
      <c r="AN265"/>
      <c r="AO265" s="17">
        <v>46240</v>
      </c>
      <c r="AP265" s="37">
        <v>0.36875000000000002</v>
      </c>
      <c r="AQ265" s="17">
        <v>46246</v>
      </c>
      <c r="AR265" s="37">
        <v>0.47152777777777777</v>
      </c>
      <c r="AS265" t="s">
        <v>627</v>
      </c>
      <c r="AU265" t="s">
        <v>628</v>
      </c>
      <c r="AV265" t="s">
        <v>641</v>
      </c>
      <c r="AX265">
        <v>1</v>
      </c>
      <c r="AY265" t="s">
        <v>126</v>
      </c>
      <c r="AZ265" t="s">
        <v>127</v>
      </c>
      <c r="BA265" t="s">
        <v>236</v>
      </c>
      <c r="BB265" t="s">
        <v>676</v>
      </c>
      <c r="BJ265"/>
      <c r="BK265"/>
    </row>
    <row r="266" spans="1:63" x14ac:dyDescent="0.3">
      <c r="A266" s="17">
        <v>46237</v>
      </c>
      <c r="B266" t="s">
        <v>144</v>
      </c>
      <c r="C266" t="s">
        <v>352</v>
      </c>
      <c r="D266" t="s">
        <v>57</v>
      </c>
      <c r="E266" t="s">
        <v>117</v>
      </c>
      <c r="F266" t="s">
        <v>314</v>
      </c>
      <c r="G266" t="s">
        <v>970</v>
      </c>
      <c r="H266" t="s">
        <v>434</v>
      </c>
      <c r="I266" t="s">
        <v>420</v>
      </c>
      <c r="J266">
        <v>1</v>
      </c>
      <c r="K266">
        <v>1</v>
      </c>
      <c r="L266" t="s">
        <v>971</v>
      </c>
      <c r="M266" s="15">
        <v>46239.427071759259</v>
      </c>
      <c r="N266" s="15">
        <v>46246.426388888889</v>
      </c>
      <c r="O266" s="15">
        <v>46240.368750000001</v>
      </c>
      <c r="P266" s="15">
        <v>46246.47152777778</v>
      </c>
      <c r="Q266" s="15"/>
      <c r="S266" t="s">
        <v>363</v>
      </c>
      <c r="V266" t="s">
        <v>363</v>
      </c>
      <c r="W266">
        <v>2100</v>
      </c>
      <c r="X266" t="s">
        <v>381</v>
      </c>
      <c r="Y266" t="s">
        <v>242</v>
      </c>
      <c r="Z266" t="s">
        <v>523</v>
      </c>
      <c r="AB266" t="s">
        <v>355</v>
      </c>
      <c r="AC266" t="s">
        <v>7</v>
      </c>
      <c r="AD266" t="s">
        <v>7</v>
      </c>
      <c r="AE266" t="s">
        <v>7</v>
      </c>
      <c r="AF266" t="s">
        <v>1576</v>
      </c>
      <c r="AG266" t="s">
        <v>253</v>
      </c>
      <c r="AH266">
        <v>2</v>
      </c>
      <c r="AI266" t="s">
        <v>253</v>
      </c>
      <c r="AJ266" t="s">
        <v>254</v>
      </c>
      <c r="AK266" t="s">
        <v>582</v>
      </c>
      <c r="AL266" t="s">
        <v>206</v>
      </c>
      <c r="AM266" t="s">
        <v>609</v>
      </c>
      <c r="AN266"/>
      <c r="AO266" s="17">
        <v>46240</v>
      </c>
      <c r="AP266" s="37">
        <v>0.36875000000000002</v>
      </c>
      <c r="AQ266" s="17">
        <v>46246</v>
      </c>
      <c r="AR266" s="37">
        <v>0.47152777777777777</v>
      </c>
      <c r="AS266" t="s">
        <v>627</v>
      </c>
      <c r="AU266" t="s">
        <v>628</v>
      </c>
      <c r="AV266" t="s">
        <v>641</v>
      </c>
      <c r="AX266">
        <v>1</v>
      </c>
      <c r="AY266" t="s">
        <v>126</v>
      </c>
      <c r="AZ266" t="s">
        <v>127</v>
      </c>
      <c r="BA266" t="s">
        <v>236</v>
      </c>
      <c r="BB266" t="s">
        <v>676</v>
      </c>
      <c r="BJ266"/>
      <c r="BK266"/>
    </row>
    <row r="267" spans="1:63" x14ac:dyDescent="0.3">
      <c r="A267" s="17">
        <v>46237</v>
      </c>
      <c r="B267" t="s">
        <v>144</v>
      </c>
      <c r="C267" t="s">
        <v>352</v>
      </c>
      <c r="D267" t="s">
        <v>57</v>
      </c>
      <c r="E267" t="s">
        <v>117</v>
      </c>
      <c r="F267" t="s">
        <v>314</v>
      </c>
      <c r="G267" t="s">
        <v>970</v>
      </c>
      <c r="H267" t="s">
        <v>434</v>
      </c>
      <c r="I267" t="s">
        <v>420</v>
      </c>
      <c r="J267">
        <v>2</v>
      </c>
      <c r="K267">
        <v>2</v>
      </c>
      <c r="L267" t="s">
        <v>971</v>
      </c>
      <c r="M267" s="15">
        <v>46239.427071759259</v>
      </c>
      <c r="N267" s="15">
        <v>46246.426388888889</v>
      </c>
      <c r="O267" s="15">
        <v>46240.368750000001</v>
      </c>
      <c r="P267" s="15">
        <v>46246.47152777778</v>
      </c>
      <c r="Q267" s="15"/>
      <c r="S267" t="s">
        <v>363</v>
      </c>
      <c r="V267" t="s">
        <v>363</v>
      </c>
      <c r="W267">
        <v>2100</v>
      </c>
      <c r="X267" t="s">
        <v>381</v>
      </c>
      <c r="Y267" t="s">
        <v>242</v>
      </c>
      <c r="Z267" t="s">
        <v>523</v>
      </c>
      <c r="AB267" t="s">
        <v>355</v>
      </c>
      <c r="AC267" t="s">
        <v>7</v>
      </c>
      <c r="AD267" t="s">
        <v>7</v>
      </c>
      <c r="AE267" t="s">
        <v>7</v>
      </c>
      <c r="AF267" t="s">
        <v>1576</v>
      </c>
      <c r="AG267" t="s">
        <v>253</v>
      </c>
      <c r="AH267">
        <v>2</v>
      </c>
      <c r="AI267" t="s">
        <v>253</v>
      </c>
      <c r="AJ267" t="s">
        <v>254</v>
      </c>
      <c r="AK267" t="s">
        <v>582</v>
      </c>
      <c r="AL267" t="s">
        <v>206</v>
      </c>
      <c r="AM267" t="s">
        <v>609</v>
      </c>
      <c r="AN267"/>
      <c r="AO267" s="17">
        <v>46240</v>
      </c>
      <c r="AP267" s="37">
        <v>0.36875000000000002</v>
      </c>
      <c r="AQ267" s="17">
        <v>46246</v>
      </c>
      <c r="AR267" s="37">
        <v>0.47152777777777777</v>
      </c>
      <c r="AS267" t="s">
        <v>627</v>
      </c>
      <c r="AU267" t="s">
        <v>628</v>
      </c>
      <c r="AV267" t="s">
        <v>641</v>
      </c>
      <c r="AX267">
        <v>1</v>
      </c>
      <c r="AY267" t="s">
        <v>126</v>
      </c>
      <c r="AZ267" t="s">
        <v>127</v>
      </c>
      <c r="BA267" t="s">
        <v>236</v>
      </c>
      <c r="BB267" t="s">
        <v>676</v>
      </c>
      <c r="BJ267"/>
      <c r="BK267"/>
    </row>
    <row r="268" spans="1:63" x14ac:dyDescent="0.3">
      <c r="A268" s="17">
        <v>46237</v>
      </c>
      <c r="B268" t="s">
        <v>144</v>
      </c>
      <c r="C268" t="s">
        <v>352</v>
      </c>
      <c r="D268" t="s">
        <v>45</v>
      </c>
      <c r="E268" t="s">
        <v>68</v>
      </c>
      <c r="F268" t="s">
        <v>314</v>
      </c>
      <c r="G268" t="s">
        <v>1019</v>
      </c>
      <c r="H268" t="s">
        <v>412</v>
      </c>
      <c r="I268" t="s">
        <v>413</v>
      </c>
      <c r="J268">
        <v>2</v>
      </c>
      <c r="K268">
        <v>2</v>
      </c>
      <c r="L268" t="s">
        <v>1020</v>
      </c>
      <c r="M268" s="15">
        <v>46244.473298611112</v>
      </c>
      <c r="N268" s="15">
        <v>46251.472916666666</v>
      </c>
      <c r="O268" s="15">
        <v>46245.607638888891</v>
      </c>
      <c r="P268" s="15">
        <v>46246.458333333336</v>
      </c>
      <c r="Q268" s="15"/>
      <c r="S268" t="s">
        <v>363</v>
      </c>
      <c r="U268" t="s">
        <v>1406</v>
      </c>
      <c r="V268" t="s">
        <v>363</v>
      </c>
      <c r="W268">
        <v>2100</v>
      </c>
      <c r="X268" t="s">
        <v>381</v>
      </c>
      <c r="Y268" t="s">
        <v>242</v>
      </c>
      <c r="Z268" t="s">
        <v>522</v>
      </c>
      <c r="AB268" t="s">
        <v>355</v>
      </c>
      <c r="AC268" t="s">
        <v>355</v>
      </c>
      <c r="AD268" t="s">
        <v>382</v>
      </c>
      <c r="AE268" t="s">
        <v>242</v>
      </c>
      <c r="AF268" t="s">
        <v>1407</v>
      </c>
      <c r="AG268" t="s">
        <v>252</v>
      </c>
      <c r="AH268">
        <v>1</v>
      </c>
      <c r="AI268" t="s">
        <v>253</v>
      </c>
      <c r="AJ268" t="s">
        <v>251</v>
      </c>
      <c r="AK268" t="s">
        <v>582</v>
      </c>
      <c r="AL268" t="s">
        <v>206</v>
      </c>
      <c r="AM268" t="s">
        <v>606</v>
      </c>
      <c r="AN268">
        <v>2</v>
      </c>
      <c r="AO268" s="17">
        <v>46245</v>
      </c>
      <c r="AP268" s="37">
        <v>0.60763888888888884</v>
      </c>
      <c r="AQ268" s="17">
        <v>46246</v>
      </c>
      <c r="AR268" s="37">
        <v>0.45833333333333331</v>
      </c>
      <c r="AS268" t="s">
        <v>204</v>
      </c>
      <c r="AT268" t="s">
        <v>631</v>
      </c>
      <c r="AU268" t="s">
        <v>628</v>
      </c>
      <c r="AV268" t="s">
        <v>634</v>
      </c>
      <c r="AX268">
        <v>1</v>
      </c>
      <c r="AY268" t="s">
        <v>89</v>
      </c>
      <c r="AZ268" t="s">
        <v>67</v>
      </c>
      <c r="BA268" t="s">
        <v>220</v>
      </c>
      <c r="BB268" t="s">
        <v>677</v>
      </c>
      <c r="BC268">
        <v>203</v>
      </c>
      <c r="BD268">
        <v>103</v>
      </c>
      <c r="BE268">
        <v>1</v>
      </c>
      <c r="BJ268"/>
      <c r="BK268"/>
    </row>
    <row r="269" spans="1:63" x14ac:dyDescent="0.3">
      <c r="A269" s="17">
        <v>46235</v>
      </c>
      <c r="B269" t="s">
        <v>144</v>
      </c>
      <c r="C269" t="s">
        <v>352</v>
      </c>
      <c r="D269" t="s">
        <v>45</v>
      </c>
      <c r="E269" t="s">
        <v>68</v>
      </c>
      <c r="F269" t="s">
        <v>314</v>
      </c>
      <c r="G269" t="s">
        <v>1027</v>
      </c>
      <c r="H269" t="s">
        <v>412</v>
      </c>
      <c r="I269" t="s">
        <v>413</v>
      </c>
      <c r="J269">
        <v>3</v>
      </c>
      <c r="K269">
        <v>3</v>
      </c>
      <c r="L269" t="s">
        <v>1026</v>
      </c>
      <c r="M269" s="15">
        <v>46246.66033564815</v>
      </c>
      <c r="N269" s="15">
        <v>46253.659722222219</v>
      </c>
      <c r="O269" s="15">
        <v>46246.69027777778</v>
      </c>
      <c r="P269" s="15">
        <v>46252.458333333336</v>
      </c>
      <c r="Q269" s="15"/>
      <c r="S269" t="s">
        <v>363</v>
      </c>
      <c r="U269" t="s">
        <v>1414</v>
      </c>
      <c r="V269" t="s">
        <v>363</v>
      </c>
      <c r="W269">
        <v>2100</v>
      </c>
      <c r="X269" t="s">
        <v>381</v>
      </c>
      <c r="Y269" t="s">
        <v>242</v>
      </c>
      <c r="Z269" t="s">
        <v>522</v>
      </c>
      <c r="AB269" t="s">
        <v>355</v>
      </c>
      <c r="AC269" t="s">
        <v>355</v>
      </c>
      <c r="AD269" t="s">
        <v>382</v>
      </c>
      <c r="AE269" t="s">
        <v>242</v>
      </c>
      <c r="AF269" t="s">
        <v>1415</v>
      </c>
      <c r="AG269" t="s">
        <v>252</v>
      </c>
      <c r="AH269">
        <v>1</v>
      </c>
      <c r="AI269" t="s">
        <v>253</v>
      </c>
      <c r="AJ269" t="s">
        <v>251</v>
      </c>
      <c r="AK269" t="s">
        <v>582</v>
      </c>
      <c r="AL269" t="s">
        <v>206</v>
      </c>
      <c r="AM269" t="s">
        <v>606</v>
      </c>
      <c r="AN269">
        <v>2</v>
      </c>
      <c r="AO269" s="17">
        <v>46246</v>
      </c>
      <c r="AP269" s="37">
        <v>0.69027777777777777</v>
      </c>
      <c r="AQ269" s="17">
        <v>46252</v>
      </c>
      <c r="AR269" s="37">
        <v>0.45833333333333331</v>
      </c>
      <c r="AS269" t="s">
        <v>204</v>
      </c>
      <c r="AT269" t="s">
        <v>630</v>
      </c>
      <c r="AU269" t="s">
        <v>628</v>
      </c>
      <c r="AV269" t="s">
        <v>634</v>
      </c>
      <c r="AX269">
        <v>1</v>
      </c>
      <c r="AY269" t="s">
        <v>89</v>
      </c>
      <c r="AZ269" t="s">
        <v>67</v>
      </c>
      <c r="BA269" t="s">
        <v>220</v>
      </c>
      <c r="BB269" t="s">
        <v>677</v>
      </c>
      <c r="BC269">
        <v>203</v>
      </c>
      <c r="BD269">
        <v>103</v>
      </c>
      <c r="BE269">
        <v>1</v>
      </c>
      <c r="BJ269"/>
      <c r="BK269"/>
    </row>
    <row r="270" spans="1:63" x14ac:dyDescent="0.3">
      <c r="A270" s="17">
        <v>46235</v>
      </c>
      <c r="B270" t="s">
        <v>144</v>
      </c>
      <c r="C270" t="s">
        <v>352</v>
      </c>
      <c r="D270" t="s">
        <v>45</v>
      </c>
      <c r="E270" t="s">
        <v>68</v>
      </c>
      <c r="F270" t="s">
        <v>314</v>
      </c>
      <c r="G270" t="s">
        <v>1028</v>
      </c>
      <c r="H270" t="s">
        <v>412</v>
      </c>
      <c r="I270" t="s">
        <v>1029</v>
      </c>
      <c r="J270">
        <v>3</v>
      </c>
      <c r="K270">
        <v>3</v>
      </c>
      <c r="L270" t="s">
        <v>1026</v>
      </c>
      <c r="M270" s="15">
        <v>46246.659872685188</v>
      </c>
      <c r="N270" s="15">
        <v>46253.659722222219</v>
      </c>
      <c r="O270" s="15">
        <v>46246.69027777778</v>
      </c>
      <c r="P270" s="15">
        <v>46252.458333333336</v>
      </c>
      <c r="Q270" s="15"/>
      <c r="S270" t="s">
        <v>363</v>
      </c>
      <c r="U270" t="s">
        <v>1416</v>
      </c>
      <c r="V270" t="s">
        <v>363</v>
      </c>
      <c r="W270">
        <v>2100</v>
      </c>
      <c r="X270" t="s">
        <v>381</v>
      </c>
      <c r="Y270" t="s">
        <v>242</v>
      </c>
      <c r="Z270" t="s">
        <v>522</v>
      </c>
      <c r="AB270" t="s">
        <v>355</v>
      </c>
      <c r="AC270" t="s">
        <v>355</v>
      </c>
      <c r="AD270" t="s">
        <v>382</v>
      </c>
      <c r="AE270" t="s">
        <v>242</v>
      </c>
      <c r="AF270" t="s">
        <v>1417</v>
      </c>
      <c r="AG270" t="s">
        <v>252</v>
      </c>
      <c r="AH270">
        <v>1</v>
      </c>
      <c r="AI270" t="s">
        <v>253</v>
      </c>
      <c r="AJ270" t="s">
        <v>251</v>
      </c>
      <c r="AK270" t="s">
        <v>582</v>
      </c>
      <c r="AL270" t="s">
        <v>206</v>
      </c>
      <c r="AM270" t="s">
        <v>606</v>
      </c>
      <c r="AN270">
        <v>2</v>
      </c>
      <c r="AO270" s="17">
        <v>46246</v>
      </c>
      <c r="AP270" s="37">
        <v>0.69027777777777777</v>
      </c>
      <c r="AQ270" s="17">
        <v>46252</v>
      </c>
      <c r="AR270" s="37">
        <v>0.45833333333333331</v>
      </c>
      <c r="AS270" t="s">
        <v>204</v>
      </c>
      <c r="AT270" t="s">
        <v>630</v>
      </c>
      <c r="AU270" t="s">
        <v>628</v>
      </c>
      <c r="AV270" t="s">
        <v>634</v>
      </c>
      <c r="AX270">
        <v>1</v>
      </c>
      <c r="AY270" t="s">
        <v>89</v>
      </c>
      <c r="AZ270" t="s">
        <v>67</v>
      </c>
      <c r="BA270" t="s">
        <v>220</v>
      </c>
      <c r="BB270" t="s">
        <v>677</v>
      </c>
      <c r="BC270">
        <v>203</v>
      </c>
      <c r="BJ270"/>
      <c r="BK270"/>
    </row>
    <row r="271" spans="1:63" x14ac:dyDescent="0.3">
      <c r="A271" s="17">
        <v>46235</v>
      </c>
      <c r="B271" t="s">
        <v>144</v>
      </c>
      <c r="C271" t="s">
        <v>352</v>
      </c>
      <c r="D271" t="s">
        <v>45</v>
      </c>
      <c r="E271" t="s">
        <v>68</v>
      </c>
      <c r="F271" t="s">
        <v>314</v>
      </c>
      <c r="G271" t="s">
        <v>1021</v>
      </c>
      <c r="H271" t="s">
        <v>468</v>
      </c>
      <c r="I271" t="s">
        <v>413</v>
      </c>
      <c r="J271">
        <v>3</v>
      </c>
      <c r="K271">
        <v>3</v>
      </c>
      <c r="L271" t="s">
        <v>1022</v>
      </c>
      <c r="M271" s="15">
        <v>46245.574305555558</v>
      </c>
      <c r="N271" s="15">
        <v>46252.574305555558</v>
      </c>
      <c r="O271" s="15">
        <v>46245.65902777778</v>
      </c>
      <c r="P271" s="15">
        <v>46246.458333333336</v>
      </c>
      <c r="Q271" s="15"/>
      <c r="S271" t="s">
        <v>363</v>
      </c>
      <c r="U271" t="s">
        <v>1408</v>
      </c>
      <c r="V271" t="s">
        <v>363</v>
      </c>
      <c r="W271">
        <v>2100</v>
      </c>
      <c r="X271" t="s">
        <v>381</v>
      </c>
      <c r="Y271" t="s">
        <v>242</v>
      </c>
      <c r="Z271" t="s">
        <v>522</v>
      </c>
      <c r="AB271" t="s">
        <v>355</v>
      </c>
      <c r="AC271" t="s">
        <v>355</v>
      </c>
      <c r="AD271" t="s">
        <v>382</v>
      </c>
      <c r="AE271" t="s">
        <v>242</v>
      </c>
      <c r="AF271" t="s">
        <v>1409</v>
      </c>
      <c r="AG271" t="s">
        <v>252</v>
      </c>
      <c r="AH271">
        <v>1</v>
      </c>
      <c r="AI271" t="s">
        <v>253</v>
      </c>
      <c r="AJ271" t="s">
        <v>251</v>
      </c>
      <c r="AK271" t="s">
        <v>582</v>
      </c>
      <c r="AL271" t="s">
        <v>206</v>
      </c>
      <c r="AM271" t="s">
        <v>606</v>
      </c>
      <c r="AN271">
        <v>2</v>
      </c>
      <c r="AO271" s="17">
        <v>46245</v>
      </c>
      <c r="AP271" s="37">
        <v>0.65902777777777777</v>
      </c>
      <c r="AQ271" s="17">
        <v>46246</v>
      </c>
      <c r="AR271" s="37">
        <v>0.45833333333333331</v>
      </c>
      <c r="AS271" t="s">
        <v>204</v>
      </c>
      <c r="AT271" t="s">
        <v>631</v>
      </c>
      <c r="AU271" t="s">
        <v>628</v>
      </c>
      <c r="AV271" t="s">
        <v>634</v>
      </c>
      <c r="AX271">
        <v>1</v>
      </c>
      <c r="AY271" t="s">
        <v>89</v>
      </c>
      <c r="AZ271" t="s">
        <v>67</v>
      </c>
      <c r="BA271" t="s">
        <v>220</v>
      </c>
      <c r="BB271" t="s">
        <v>677</v>
      </c>
      <c r="BC271">
        <v>203</v>
      </c>
      <c r="BJ271"/>
      <c r="BK271"/>
    </row>
    <row r="272" spans="1:63" x14ac:dyDescent="0.3">
      <c r="A272" s="17">
        <v>46235</v>
      </c>
      <c r="B272" t="s">
        <v>144</v>
      </c>
      <c r="C272" t="s">
        <v>352</v>
      </c>
      <c r="D272" t="s">
        <v>45</v>
      </c>
      <c r="E272" t="s">
        <v>68</v>
      </c>
      <c r="F272" t="s">
        <v>314</v>
      </c>
      <c r="G272" t="s">
        <v>1023</v>
      </c>
      <c r="H272" t="s">
        <v>468</v>
      </c>
      <c r="I272" t="s">
        <v>413</v>
      </c>
      <c r="J272">
        <v>5</v>
      </c>
      <c r="K272">
        <v>5</v>
      </c>
      <c r="L272" t="s">
        <v>1024</v>
      </c>
      <c r="M272" s="15">
        <v>46244.657546296294</v>
      </c>
      <c r="N272" s="15">
        <v>46251.656944444447</v>
      </c>
      <c r="O272" s="15">
        <v>46245.393750000003</v>
      </c>
      <c r="P272" s="15">
        <v>46246.458333333336</v>
      </c>
      <c r="Q272" s="15"/>
      <c r="S272" t="s">
        <v>363</v>
      </c>
      <c r="U272" t="s">
        <v>1410</v>
      </c>
      <c r="V272" t="s">
        <v>363</v>
      </c>
      <c r="W272">
        <v>2100</v>
      </c>
      <c r="X272" t="s">
        <v>381</v>
      </c>
      <c r="Y272" t="s">
        <v>242</v>
      </c>
      <c r="Z272" t="s">
        <v>522</v>
      </c>
      <c r="AB272" t="s">
        <v>355</v>
      </c>
      <c r="AC272" t="s">
        <v>355</v>
      </c>
      <c r="AD272" t="s">
        <v>382</v>
      </c>
      <c r="AE272" t="s">
        <v>242</v>
      </c>
      <c r="AF272" t="s">
        <v>1411</v>
      </c>
      <c r="AG272" t="s">
        <v>252</v>
      </c>
      <c r="AH272">
        <v>1</v>
      </c>
      <c r="AI272" t="s">
        <v>253</v>
      </c>
      <c r="AJ272" t="s">
        <v>251</v>
      </c>
      <c r="AK272" t="s">
        <v>582</v>
      </c>
      <c r="AL272" t="s">
        <v>206</v>
      </c>
      <c r="AM272" t="s">
        <v>606</v>
      </c>
      <c r="AN272">
        <v>2</v>
      </c>
      <c r="AO272" s="17">
        <v>46245</v>
      </c>
      <c r="AP272" s="37">
        <v>0.39374999999999999</v>
      </c>
      <c r="AQ272" s="17">
        <v>46246</v>
      </c>
      <c r="AR272" s="37">
        <v>0.45833333333333331</v>
      </c>
      <c r="AS272" t="s">
        <v>204</v>
      </c>
      <c r="AT272" t="s">
        <v>631</v>
      </c>
      <c r="AU272" t="s">
        <v>628</v>
      </c>
      <c r="AV272" t="s">
        <v>634</v>
      </c>
      <c r="AX272">
        <v>1</v>
      </c>
      <c r="AY272" t="s">
        <v>89</v>
      </c>
      <c r="AZ272" t="s">
        <v>67</v>
      </c>
      <c r="BA272" t="s">
        <v>220</v>
      </c>
      <c r="BB272" t="s">
        <v>677</v>
      </c>
      <c r="BC272">
        <v>203</v>
      </c>
      <c r="BJ272"/>
      <c r="BK272"/>
    </row>
    <row r="273" spans="1:63" x14ac:dyDescent="0.3">
      <c r="A273" s="17">
        <v>46235</v>
      </c>
      <c r="B273" t="s">
        <v>144</v>
      </c>
      <c r="C273" t="s">
        <v>352</v>
      </c>
      <c r="D273" t="s">
        <v>45</v>
      </c>
      <c r="E273" t="s">
        <v>68</v>
      </c>
      <c r="F273" t="s">
        <v>314</v>
      </c>
      <c r="G273" t="s">
        <v>1031</v>
      </c>
      <c r="H273" t="s">
        <v>412</v>
      </c>
      <c r="I273" t="s">
        <v>413</v>
      </c>
      <c r="J273">
        <v>3</v>
      </c>
      <c r="K273">
        <v>3</v>
      </c>
      <c r="L273" t="s">
        <v>1032</v>
      </c>
      <c r="M273" s="15">
        <v>46244.47451388889</v>
      </c>
      <c r="N273" s="15">
        <v>46251.474305555559</v>
      </c>
      <c r="O273" s="15">
        <v>46244.695833333331</v>
      </c>
      <c r="P273" s="15">
        <v>46246.458333333336</v>
      </c>
      <c r="Q273" s="15"/>
      <c r="S273" t="s">
        <v>363</v>
      </c>
      <c r="U273" t="s">
        <v>1420</v>
      </c>
      <c r="V273" t="s">
        <v>363</v>
      </c>
      <c r="W273">
        <v>2100</v>
      </c>
      <c r="X273" t="s">
        <v>381</v>
      </c>
      <c r="Y273" t="s">
        <v>242</v>
      </c>
      <c r="Z273" t="s">
        <v>522</v>
      </c>
      <c r="AB273" t="s">
        <v>355</v>
      </c>
      <c r="AC273" t="s">
        <v>355</v>
      </c>
      <c r="AD273" t="s">
        <v>382</v>
      </c>
      <c r="AE273" t="s">
        <v>242</v>
      </c>
      <c r="AF273" t="s">
        <v>1421</v>
      </c>
      <c r="AG273" t="s">
        <v>252</v>
      </c>
      <c r="AH273">
        <v>1</v>
      </c>
      <c r="AI273" t="s">
        <v>253</v>
      </c>
      <c r="AJ273" t="s">
        <v>251</v>
      </c>
      <c r="AK273" t="s">
        <v>582</v>
      </c>
      <c r="AL273" t="s">
        <v>206</v>
      </c>
      <c r="AM273" t="s">
        <v>606</v>
      </c>
      <c r="AN273">
        <v>2</v>
      </c>
      <c r="AO273" s="17">
        <v>46244</v>
      </c>
      <c r="AP273" s="37">
        <v>0.6958333333333333</v>
      </c>
      <c r="AQ273" s="17">
        <v>46246</v>
      </c>
      <c r="AR273" s="37">
        <v>0.45833333333333331</v>
      </c>
      <c r="AS273" t="s">
        <v>204</v>
      </c>
      <c r="AT273" t="s">
        <v>631</v>
      </c>
      <c r="AU273" t="s">
        <v>628</v>
      </c>
      <c r="AV273" t="s">
        <v>634</v>
      </c>
      <c r="AX273">
        <v>1</v>
      </c>
      <c r="AY273" t="s">
        <v>89</v>
      </c>
      <c r="AZ273" t="s">
        <v>67</v>
      </c>
      <c r="BA273" t="s">
        <v>220</v>
      </c>
      <c r="BB273" t="s">
        <v>677</v>
      </c>
      <c r="BC273">
        <v>203</v>
      </c>
      <c r="BD273">
        <v>103</v>
      </c>
      <c r="BJ273"/>
      <c r="BK273"/>
    </row>
    <row r="274" spans="1:63" x14ac:dyDescent="0.3">
      <c r="A274" s="17">
        <v>46235</v>
      </c>
      <c r="B274" t="s">
        <v>144</v>
      </c>
      <c r="C274" t="s">
        <v>352</v>
      </c>
      <c r="D274" t="s">
        <v>45</v>
      </c>
      <c r="E274" t="s">
        <v>68</v>
      </c>
      <c r="F274" t="s">
        <v>314</v>
      </c>
      <c r="G274" t="s">
        <v>1025</v>
      </c>
      <c r="H274" t="s">
        <v>412</v>
      </c>
      <c r="I274" t="s">
        <v>413</v>
      </c>
      <c r="J274">
        <v>1</v>
      </c>
      <c r="K274">
        <v>1</v>
      </c>
      <c r="L274" t="s">
        <v>1026</v>
      </c>
      <c r="M274" s="15">
        <v>46246.658784722225</v>
      </c>
      <c r="N274" s="15">
        <v>46253.658333333333</v>
      </c>
      <c r="O274" s="15">
        <v>46246.69027777778</v>
      </c>
      <c r="P274" s="15">
        <v>46252.458333333336</v>
      </c>
      <c r="Q274" s="15"/>
      <c r="S274" t="s">
        <v>363</v>
      </c>
      <c r="U274" t="s">
        <v>1412</v>
      </c>
      <c r="V274" t="s">
        <v>363</v>
      </c>
      <c r="W274">
        <v>2100</v>
      </c>
      <c r="X274" t="s">
        <v>381</v>
      </c>
      <c r="Y274" t="s">
        <v>242</v>
      </c>
      <c r="Z274" t="s">
        <v>522</v>
      </c>
      <c r="AB274" t="s">
        <v>355</v>
      </c>
      <c r="AC274" t="s">
        <v>355</v>
      </c>
      <c r="AD274" t="s">
        <v>382</v>
      </c>
      <c r="AE274" t="s">
        <v>242</v>
      </c>
      <c r="AF274" t="s">
        <v>1413</v>
      </c>
      <c r="AG274" t="s">
        <v>252</v>
      </c>
      <c r="AH274">
        <v>1</v>
      </c>
      <c r="AI274" t="s">
        <v>253</v>
      </c>
      <c r="AJ274" t="s">
        <v>251</v>
      </c>
      <c r="AK274" t="s">
        <v>582</v>
      </c>
      <c r="AL274" t="s">
        <v>206</v>
      </c>
      <c r="AM274" t="s">
        <v>606</v>
      </c>
      <c r="AN274">
        <v>2</v>
      </c>
      <c r="AO274" s="17">
        <v>46246</v>
      </c>
      <c r="AP274" s="37">
        <v>0.69027777777777777</v>
      </c>
      <c r="AQ274" s="17">
        <v>46252</v>
      </c>
      <c r="AR274" s="37">
        <v>0.45833333333333331</v>
      </c>
      <c r="AS274" t="s">
        <v>204</v>
      </c>
      <c r="AT274" t="s">
        <v>630</v>
      </c>
      <c r="AU274" t="s">
        <v>628</v>
      </c>
      <c r="AV274" t="s">
        <v>634</v>
      </c>
      <c r="AX274">
        <v>1</v>
      </c>
      <c r="AY274" t="s">
        <v>89</v>
      </c>
      <c r="AZ274" t="s">
        <v>67</v>
      </c>
      <c r="BA274" t="s">
        <v>220</v>
      </c>
      <c r="BB274" t="s">
        <v>677</v>
      </c>
      <c r="BC274">
        <v>203</v>
      </c>
      <c r="BJ274"/>
      <c r="BK274"/>
    </row>
    <row r="275" spans="1:63" x14ac:dyDescent="0.3">
      <c r="A275" s="17">
        <v>46235</v>
      </c>
      <c r="B275" t="s">
        <v>144</v>
      </c>
      <c r="C275" t="s">
        <v>352</v>
      </c>
      <c r="D275" t="s">
        <v>45</v>
      </c>
      <c r="E275" t="s">
        <v>68</v>
      </c>
      <c r="F275" t="s">
        <v>314</v>
      </c>
      <c r="G275" t="s">
        <v>1037</v>
      </c>
      <c r="H275" t="s">
        <v>412</v>
      </c>
      <c r="I275" t="s">
        <v>413</v>
      </c>
      <c r="J275">
        <v>1</v>
      </c>
      <c r="K275">
        <v>1</v>
      </c>
      <c r="L275" t="s">
        <v>1032</v>
      </c>
      <c r="M275" s="15">
        <v>46244.477743055555</v>
      </c>
      <c r="N275" s="15">
        <v>46251.477083333331</v>
      </c>
      <c r="O275" s="15">
        <v>46244.695833333331</v>
      </c>
      <c r="P275" s="15">
        <v>46246.458333333336</v>
      </c>
      <c r="Q275" s="15"/>
      <c r="S275" t="s">
        <v>363</v>
      </c>
      <c r="U275" t="s">
        <v>1428</v>
      </c>
      <c r="V275" t="s">
        <v>363</v>
      </c>
      <c r="W275">
        <v>2100</v>
      </c>
      <c r="X275" t="s">
        <v>381</v>
      </c>
      <c r="Y275" t="s">
        <v>242</v>
      </c>
      <c r="Z275" t="s">
        <v>522</v>
      </c>
      <c r="AB275" t="s">
        <v>355</v>
      </c>
      <c r="AC275" t="s">
        <v>355</v>
      </c>
      <c r="AD275" t="s">
        <v>382</v>
      </c>
      <c r="AE275" t="s">
        <v>242</v>
      </c>
      <c r="AF275" t="s">
        <v>1429</v>
      </c>
      <c r="AG275" t="s">
        <v>252</v>
      </c>
      <c r="AH275">
        <v>1</v>
      </c>
      <c r="AI275" t="s">
        <v>253</v>
      </c>
      <c r="AJ275" t="s">
        <v>251</v>
      </c>
      <c r="AK275" t="s">
        <v>582</v>
      </c>
      <c r="AL275" t="s">
        <v>206</v>
      </c>
      <c r="AM275" t="s">
        <v>606</v>
      </c>
      <c r="AN275">
        <v>2</v>
      </c>
      <c r="AO275" s="17">
        <v>46244</v>
      </c>
      <c r="AP275" s="37">
        <v>0.6958333333333333</v>
      </c>
      <c r="AQ275" s="17">
        <v>46246</v>
      </c>
      <c r="AR275" s="37">
        <v>0.45833333333333331</v>
      </c>
      <c r="AS275" t="s">
        <v>204</v>
      </c>
      <c r="AT275" t="s">
        <v>631</v>
      </c>
      <c r="AU275" t="s">
        <v>628</v>
      </c>
      <c r="AV275" t="s">
        <v>634</v>
      </c>
      <c r="AX275">
        <v>1</v>
      </c>
      <c r="AY275" t="s">
        <v>89</v>
      </c>
      <c r="AZ275" t="s">
        <v>67</v>
      </c>
      <c r="BA275" t="s">
        <v>220</v>
      </c>
      <c r="BB275" t="s">
        <v>677</v>
      </c>
      <c r="BC275">
        <v>203</v>
      </c>
      <c r="BJ275"/>
      <c r="BK275"/>
    </row>
    <row r="276" spans="1:63" x14ac:dyDescent="0.3">
      <c r="A276" s="17">
        <v>46235</v>
      </c>
      <c r="B276" t="s">
        <v>144</v>
      </c>
      <c r="C276" t="s">
        <v>352</v>
      </c>
      <c r="D276" t="s">
        <v>45</v>
      </c>
      <c r="E276" t="s">
        <v>68</v>
      </c>
      <c r="F276" t="s">
        <v>314</v>
      </c>
      <c r="G276" t="s">
        <v>1035</v>
      </c>
      <c r="H276" t="s">
        <v>412</v>
      </c>
      <c r="I276" t="s">
        <v>413</v>
      </c>
      <c r="J276">
        <v>1</v>
      </c>
      <c r="K276">
        <v>1</v>
      </c>
      <c r="L276" t="s">
        <v>1034</v>
      </c>
      <c r="M276" s="15">
        <v>46244.473958333336</v>
      </c>
      <c r="N276" s="15">
        <v>46251.473611111112</v>
      </c>
      <c r="O276" s="15">
        <v>46244.682638888888</v>
      </c>
      <c r="P276" s="15">
        <v>46246.458333333336</v>
      </c>
      <c r="Q276" s="15"/>
      <c r="S276" t="s">
        <v>363</v>
      </c>
      <c r="U276" t="s">
        <v>1424</v>
      </c>
      <c r="V276" t="s">
        <v>363</v>
      </c>
      <c r="W276">
        <v>2100</v>
      </c>
      <c r="X276" t="s">
        <v>381</v>
      </c>
      <c r="Y276" t="s">
        <v>242</v>
      </c>
      <c r="Z276" t="s">
        <v>522</v>
      </c>
      <c r="AB276" t="s">
        <v>355</v>
      </c>
      <c r="AC276" t="s">
        <v>355</v>
      </c>
      <c r="AD276" t="s">
        <v>382</v>
      </c>
      <c r="AE276" t="s">
        <v>242</v>
      </c>
      <c r="AF276" t="s">
        <v>1425</v>
      </c>
      <c r="AG276" t="s">
        <v>252</v>
      </c>
      <c r="AH276">
        <v>1</v>
      </c>
      <c r="AI276" t="s">
        <v>253</v>
      </c>
      <c r="AJ276" t="s">
        <v>251</v>
      </c>
      <c r="AK276" t="s">
        <v>582</v>
      </c>
      <c r="AL276" t="s">
        <v>206</v>
      </c>
      <c r="AM276" t="s">
        <v>606</v>
      </c>
      <c r="AN276">
        <v>2</v>
      </c>
      <c r="AO276" s="17">
        <v>46244</v>
      </c>
      <c r="AP276" s="37">
        <v>0.68263888888888891</v>
      </c>
      <c r="AQ276" s="17">
        <v>46246</v>
      </c>
      <c r="AR276" s="37">
        <v>0.45833333333333331</v>
      </c>
      <c r="AS276" t="s">
        <v>204</v>
      </c>
      <c r="AT276" t="s">
        <v>631</v>
      </c>
      <c r="AU276" t="s">
        <v>628</v>
      </c>
      <c r="AV276" t="s">
        <v>634</v>
      </c>
      <c r="AX276">
        <v>1</v>
      </c>
      <c r="AY276" t="s">
        <v>89</v>
      </c>
      <c r="AZ276" t="s">
        <v>67</v>
      </c>
      <c r="BA276" t="s">
        <v>220</v>
      </c>
      <c r="BB276" t="s">
        <v>677</v>
      </c>
      <c r="BC276">
        <v>203</v>
      </c>
      <c r="BJ276"/>
      <c r="BK276"/>
    </row>
    <row r="277" spans="1:63" x14ac:dyDescent="0.3">
      <c r="A277" s="17">
        <v>46235</v>
      </c>
      <c r="B277" t="s">
        <v>144</v>
      </c>
      <c r="C277" t="s">
        <v>352</v>
      </c>
      <c r="D277" t="s">
        <v>45</v>
      </c>
      <c r="E277" t="s">
        <v>68</v>
      </c>
      <c r="F277" t="s">
        <v>314</v>
      </c>
      <c r="G277" t="s">
        <v>1036</v>
      </c>
      <c r="H277" t="s">
        <v>412</v>
      </c>
      <c r="I277" t="s">
        <v>413</v>
      </c>
      <c r="J277">
        <v>3</v>
      </c>
      <c r="K277">
        <v>3</v>
      </c>
      <c r="L277" t="s">
        <v>1034</v>
      </c>
      <c r="M277" s="15">
        <v>46244.476030092592</v>
      </c>
      <c r="N277" s="15">
        <v>46251.475694444445</v>
      </c>
      <c r="O277" s="15">
        <v>46244.682638888888</v>
      </c>
      <c r="P277" s="15">
        <v>46246.458333333336</v>
      </c>
      <c r="Q277" s="15"/>
      <c r="S277" t="s">
        <v>363</v>
      </c>
      <c r="U277" t="s">
        <v>1426</v>
      </c>
      <c r="V277" t="s">
        <v>363</v>
      </c>
      <c r="W277">
        <v>2100</v>
      </c>
      <c r="X277" t="s">
        <v>381</v>
      </c>
      <c r="Y277" t="s">
        <v>242</v>
      </c>
      <c r="Z277" t="s">
        <v>522</v>
      </c>
      <c r="AB277" t="s">
        <v>355</v>
      </c>
      <c r="AC277" t="s">
        <v>355</v>
      </c>
      <c r="AD277" t="s">
        <v>382</v>
      </c>
      <c r="AE277" t="s">
        <v>242</v>
      </c>
      <c r="AF277" t="s">
        <v>1427</v>
      </c>
      <c r="AG277" t="s">
        <v>252</v>
      </c>
      <c r="AH277">
        <v>1</v>
      </c>
      <c r="AI277" t="s">
        <v>253</v>
      </c>
      <c r="AJ277" t="s">
        <v>251</v>
      </c>
      <c r="AK277" t="s">
        <v>582</v>
      </c>
      <c r="AL277" t="s">
        <v>206</v>
      </c>
      <c r="AM277" t="s">
        <v>606</v>
      </c>
      <c r="AN277">
        <v>2</v>
      </c>
      <c r="AO277" s="17">
        <v>46244</v>
      </c>
      <c r="AP277" s="37">
        <v>0.68263888888888891</v>
      </c>
      <c r="AQ277" s="17">
        <v>46246</v>
      </c>
      <c r="AR277" s="37">
        <v>0.45833333333333331</v>
      </c>
      <c r="AS277" t="s">
        <v>204</v>
      </c>
      <c r="AT277" t="s">
        <v>631</v>
      </c>
      <c r="AU277" t="s">
        <v>628</v>
      </c>
      <c r="AV277" t="s">
        <v>634</v>
      </c>
      <c r="AX277">
        <v>1</v>
      </c>
      <c r="AY277" t="s">
        <v>89</v>
      </c>
      <c r="AZ277" t="s">
        <v>67</v>
      </c>
      <c r="BA277" t="s">
        <v>220</v>
      </c>
      <c r="BB277" t="s">
        <v>677</v>
      </c>
      <c r="BC277">
        <v>203</v>
      </c>
      <c r="BJ277"/>
      <c r="BK277"/>
    </row>
    <row r="278" spans="1:63" x14ac:dyDescent="0.3">
      <c r="A278" s="17">
        <v>46235</v>
      </c>
      <c r="B278" t="s">
        <v>144</v>
      </c>
      <c r="C278" t="s">
        <v>352</v>
      </c>
      <c r="D278" t="s">
        <v>45</v>
      </c>
      <c r="E278" t="s">
        <v>68</v>
      </c>
      <c r="F278" t="s">
        <v>314</v>
      </c>
      <c r="G278" t="s">
        <v>1038</v>
      </c>
      <c r="H278" t="s">
        <v>412</v>
      </c>
      <c r="I278" t="s">
        <v>413</v>
      </c>
      <c r="J278">
        <v>5</v>
      </c>
      <c r="K278">
        <v>5</v>
      </c>
      <c r="L278" t="s">
        <v>1039</v>
      </c>
      <c r="M278" s="15">
        <v>46237.458333333336</v>
      </c>
      <c r="N278" s="15">
        <v>46244.458333333336</v>
      </c>
      <c r="O278" s="15">
        <v>46237.70208333333</v>
      </c>
      <c r="P278" s="15">
        <v>46239.5</v>
      </c>
      <c r="Q278" s="15"/>
      <c r="S278" t="s">
        <v>363</v>
      </c>
      <c r="U278" t="s">
        <v>1392</v>
      </c>
      <c r="V278" t="s">
        <v>363</v>
      </c>
      <c r="W278">
        <v>2100</v>
      </c>
      <c r="X278" t="s">
        <v>381</v>
      </c>
      <c r="Y278" t="s">
        <v>242</v>
      </c>
      <c r="Z278" t="s">
        <v>522</v>
      </c>
      <c r="AB278" t="s">
        <v>355</v>
      </c>
      <c r="AC278" t="s">
        <v>355</v>
      </c>
      <c r="AD278" t="s">
        <v>382</v>
      </c>
      <c r="AE278" t="s">
        <v>242</v>
      </c>
      <c r="AF278" t="s">
        <v>1430</v>
      </c>
      <c r="AG278" t="s">
        <v>252</v>
      </c>
      <c r="AH278">
        <v>1</v>
      </c>
      <c r="AI278" t="s">
        <v>253</v>
      </c>
      <c r="AJ278" t="s">
        <v>251</v>
      </c>
      <c r="AK278" t="s">
        <v>582</v>
      </c>
      <c r="AL278" t="s">
        <v>206</v>
      </c>
      <c r="AM278" t="s">
        <v>606</v>
      </c>
      <c r="AN278">
        <v>2</v>
      </c>
      <c r="AO278" s="17">
        <v>46237</v>
      </c>
      <c r="AP278" s="37">
        <v>0.70208333333333328</v>
      </c>
      <c r="AQ278" s="17">
        <v>46239</v>
      </c>
      <c r="AR278" s="37">
        <v>0.5</v>
      </c>
      <c r="AS278" t="s">
        <v>204</v>
      </c>
      <c r="AT278" t="s">
        <v>631</v>
      </c>
      <c r="AU278" t="s">
        <v>628</v>
      </c>
      <c r="AV278" t="s">
        <v>634</v>
      </c>
      <c r="AX278">
        <v>1</v>
      </c>
      <c r="AY278" t="s">
        <v>89</v>
      </c>
      <c r="AZ278" t="s">
        <v>67</v>
      </c>
      <c r="BA278" t="s">
        <v>220</v>
      </c>
      <c r="BB278" t="s">
        <v>677</v>
      </c>
      <c r="BC278">
        <v>203</v>
      </c>
      <c r="BD278">
        <v>103</v>
      </c>
      <c r="BJ278"/>
      <c r="BK278"/>
    </row>
    <row r="279" spans="1:63" x14ac:dyDescent="0.3">
      <c r="A279" s="17">
        <v>46235</v>
      </c>
      <c r="B279" t="s">
        <v>144</v>
      </c>
      <c r="C279" t="s">
        <v>352</v>
      </c>
      <c r="D279" t="s">
        <v>45</v>
      </c>
      <c r="E279" t="s">
        <v>68</v>
      </c>
      <c r="F279" t="s">
        <v>314</v>
      </c>
      <c r="G279" t="s">
        <v>1033</v>
      </c>
      <c r="H279" t="s">
        <v>412</v>
      </c>
      <c r="I279" t="s">
        <v>413</v>
      </c>
      <c r="J279">
        <v>3</v>
      </c>
      <c r="K279">
        <v>3</v>
      </c>
      <c r="L279" t="s">
        <v>1034</v>
      </c>
      <c r="M279" s="15">
        <v>46244.476921296293</v>
      </c>
      <c r="N279" s="15">
        <v>46251.476388888892</v>
      </c>
      <c r="O279" s="15">
        <v>46244.682638888888</v>
      </c>
      <c r="P279" s="15">
        <v>46246.458333333336</v>
      </c>
      <c r="Q279" s="15"/>
      <c r="S279" t="s">
        <v>363</v>
      </c>
      <c r="U279" t="s">
        <v>1422</v>
      </c>
      <c r="V279" t="s">
        <v>363</v>
      </c>
      <c r="W279">
        <v>2100</v>
      </c>
      <c r="X279" t="s">
        <v>381</v>
      </c>
      <c r="Y279" t="s">
        <v>242</v>
      </c>
      <c r="Z279" t="s">
        <v>522</v>
      </c>
      <c r="AB279" t="s">
        <v>355</v>
      </c>
      <c r="AC279" t="s">
        <v>355</v>
      </c>
      <c r="AD279" t="s">
        <v>382</v>
      </c>
      <c r="AE279" t="s">
        <v>242</v>
      </c>
      <c r="AF279" t="s">
        <v>1423</v>
      </c>
      <c r="AG279" t="s">
        <v>252</v>
      </c>
      <c r="AH279">
        <v>1</v>
      </c>
      <c r="AI279" t="s">
        <v>253</v>
      </c>
      <c r="AJ279" t="s">
        <v>251</v>
      </c>
      <c r="AK279" t="s">
        <v>582</v>
      </c>
      <c r="AL279" t="s">
        <v>206</v>
      </c>
      <c r="AM279" t="s">
        <v>606</v>
      </c>
      <c r="AN279">
        <v>2</v>
      </c>
      <c r="AO279" s="17">
        <v>46244</v>
      </c>
      <c r="AP279" s="37">
        <v>0.68263888888888891</v>
      </c>
      <c r="AQ279" s="17">
        <v>46246</v>
      </c>
      <c r="AR279" s="37">
        <v>0.45833333333333331</v>
      </c>
      <c r="AS279" t="s">
        <v>204</v>
      </c>
      <c r="AT279" t="s">
        <v>631</v>
      </c>
      <c r="AU279" t="s">
        <v>628</v>
      </c>
      <c r="AV279" t="s">
        <v>634</v>
      </c>
      <c r="AX279">
        <v>1</v>
      </c>
      <c r="AY279" t="s">
        <v>89</v>
      </c>
      <c r="AZ279" t="s">
        <v>67</v>
      </c>
      <c r="BA279" t="s">
        <v>220</v>
      </c>
      <c r="BB279" t="s">
        <v>677</v>
      </c>
      <c r="BC279">
        <v>203</v>
      </c>
      <c r="BJ279"/>
      <c r="BK279"/>
    </row>
    <row r="280" spans="1:63" x14ac:dyDescent="0.3">
      <c r="A280" s="17">
        <v>46235</v>
      </c>
      <c r="B280" t="s">
        <v>144</v>
      </c>
      <c r="C280" t="s">
        <v>352</v>
      </c>
      <c r="D280" t="s">
        <v>45</v>
      </c>
      <c r="E280" t="s">
        <v>68</v>
      </c>
      <c r="F280" t="s">
        <v>314</v>
      </c>
      <c r="G280" t="s">
        <v>1030</v>
      </c>
      <c r="H280" t="s">
        <v>412</v>
      </c>
      <c r="I280" t="s">
        <v>413</v>
      </c>
      <c r="J280">
        <v>3</v>
      </c>
      <c r="K280">
        <v>3</v>
      </c>
      <c r="L280" t="s">
        <v>1026</v>
      </c>
      <c r="M280" s="15">
        <v>46246.659317129626</v>
      </c>
      <c r="N280" s="15">
        <v>46253.65902777778</v>
      </c>
      <c r="O280" s="15">
        <v>46246.69027777778</v>
      </c>
      <c r="P280" s="15">
        <v>46252.458333333336</v>
      </c>
      <c r="Q280" s="15"/>
      <c r="S280" t="s">
        <v>363</v>
      </c>
      <c r="U280" t="s">
        <v>1418</v>
      </c>
      <c r="V280" t="s">
        <v>363</v>
      </c>
      <c r="W280">
        <v>2100</v>
      </c>
      <c r="X280" t="s">
        <v>381</v>
      </c>
      <c r="Y280" t="s">
        <v>242</v>
      </c>
      <c r="Z280" t="s">
        <v>522</v>
      </c>
      <c r="AB280" t="s">
        <v>355</v>
      </c>
      <c r="AC280" t="s">
        <v>355</v>
      </c>
      <c r="AD280" t="s">
        <v>382</v>
      </c>
      <c r="AE280" t="s">
        <v>242</v>
      </c>
      <c r="AF280" t="s">
        <v>1419</v>
      </c>
      <c r="AG280" t="s">
        <v>252</v>
      </c>
      <c r="AH280">
        <v>1</v>
      </c>
      <c r="AI280" t="s">
        <v>253</v>
      </c>
      <c r="AJ280" t="s">
        <v>251</v>
      </c>
      <c r="AK280" t="s">
        <v>582</v>
      </c>
      <c r="AL280" t="s">
        <v>206</v>
      </c>
      <c r="AM280" t="s">
        <v>606</v>
      </c>
      <c r="AN280">
        <v>2</v>
      </c>
      <c r="AO280" s="17">
        <v>46246</v>
      </c>
      <c r="AP280" s="37">
        <v>0.69027777777777777</v>
      </c>
      <c r="AQ280" s="17">
        <v>46252</v>
      </c>
      <c r="AR280" s="37">
        <v>0.45833333333333331</v>
      </c>
      <c r="AS280" t="s">
        <v>204</v>
      </c>
      <c r="AT280" t="s">
        <v>630</v>
      </c>
      <c r="AU280" t="s">
        <v>628</v>
      </c>
      <c r="AV280" t="s">
        <v>634</v>
      </c>
      <c r="AX280">
        <v>1</v>
      </c>
      <c r="AY280" t="s">
        <v>89</v>
      </c>
      <c r="AZ280" t="s">
        <v>67</v>
      </c>
      <c r="BA280" t="s">
        <v>220</v>
      </c>
      <c r="BB280" t="s">
        <v>677</v>
      </c>
      <c r="BC280">
        <v>203</v>
      </c>
      <c r="BJ280"/>
      <c r="BK280"/>
    </row>
    <row r="281" spans="1:63" x14ac:dyDescent="0.3">
      <c r="A281" s="17">
        <v>46235</v>
      </c>
      <c r="B281" t="s">
        <v>144</v>
      </c>
      <c r="C281" t="s">
        <v>352</v>
      </c>
      <c r="D281" t="s">
        <v>45</v>
      </c>
      <c r="E281" t="s">
        <v>68</v>
      </c>
      <c r="F281" t="s">
        <v>314</v>
      </c>
      <c r="G281" t="s">
        <v>1040</v>
      </c>
      <c r="H281" t="s">
        <v>468</v>
      </c>
      <c r="I281" t="s">
        <v>413</v>
      </c>
      <c r="J281">
        <v>3</v>
      </c>
      <c r="K281">
        <v>3</v>
      </c>
      <c r="L281" t="s">
        <v>1041</v>
      </c>
      <c r="M281" s="15">
        <v>46251.598506944443</v>
      </c>
      <c r="N281" s="15">
        <v>46258.597916666666</v>
      </c>
      <c r="O281" s="15">
        <v>46253.477083333331</v>
      </c>
      <c r="P281" s="15">
        <v>46255.493055555555</v>
      </c>
      <c r="Q281" s="15"/>
      <c r="S281" t="s">
        <v>363</v>
      </c>
      <c r="T281" t="s">
        <v>423</v>
      </c>
      <c r="U281" t="s">
        <v>1431</v>
      </c>
      <c r="V281" t="s">
        <v>363</v>
      </c>
      <c r="W281">
        <v>2100</v>
      </c>
      <c r="X281" t="s">
        <v>381</v>
      </c>
      <c r="Y281" t="s">
        <v>242</v>
      </c>
      <c r="Z281" t="s">
        <v>522</v>
      </c>
      <c r="AB281" t="s">
        <v>355</v>
      </c>
      <c r="AC281" t="s">
        <v>355</v>
      </c>
      <c r="AD281" t="s">
        <v>382</v>
      </c>
      <c r="AE281" t="s">
        <v>242</v>
      </c>
      <c r="AF281" t="s">
        <v>1432</v>
      </c>
      <c r="AG281" t="s">
        <v>252</v>
      </c>
      <c r="AH281">
        <v>1</v>
      </c>
      <c r="AI281" t="s">
        <v>253</v>
      </c>
      <c r="AJ281" t="s">
        <v>251</v>
      </c>
      <c r="AK281" t="s">
        <v>582</v>
      </c>
      <c r="AL281" t="s">
        <v>206</v>
      </c>
      <c r="AM281" t="s">
        <v>606</v>
      </c>
      <c r="AN281">
        <v>2</v>
      </c>
      <c r="AO281" s="17">
        <v>46253</v>
      </c>
      <c r="AP281" s="37">
        <v>0.47708333333333336</v>
      </c>
      <c r="AQ281" s="17">
        <v>46255</v>
      </c>
      <c r="AR281" s="37">
        <v>0.49305555555555558</v>
      </c>
      <c r="AS281" t="s">
        <v>204</v>
      </c>
      <c r="AT281" t="s">
        <v>630</v>
      </c>
      <c r="AU281" t="s">
        <v>628</v>
      </c>
      <c r="AV281" t="s">
        <v>634</v>
      </c>
      <c r="AX281">
        <v>1</v>
      </c>
      <c r="AY281" t="s">
        <v>89</v>
      </c>
      <c r="AZ281" t="s">
        <v>67</v>
      </c>
      <c r="BA281" t="s">
        <v>220</v>
      </c>
      <c r="BB281" t="s">
        <v>677</v>
      </c>
      <c r="BC281">
        <v>203</v>
      </c>
      <c r="BD281">
        <v>103</v>
      </c>
      <c r="BE281">
        <v>1</v>
      </c>
      <c r="BJ281"/>
      <c r="BK281"/>
    </row>
    <row r="282" spans="1:63" x14ac:dyDescent="0.3">
      <c r="A282" s="17">
        <v>46235</v>
      </c>
      <c r="B282" t="s">
        <v>144</v>
      </c>
      <c r="C282" t="s">
        <v>352</v>
      </c>
      <c r="D282" t="s">
        <v>51</v>
      </c>
      <c r="E282" t="s">
        <v>261</v>
      </c>
      <c r="F282" t="s">
        <v>314</v>
      </c>
      <c r="G282" t="s">
        <v>972</v>
      </c>
      <c r="H282" t="s">
        <v>412</v>
      </c>
      <c r="I282" t="s">
        <v>413</v>
      </c>
      <c r="J282">
        <v>100</v>
      </c>
      <c r="K282">
        <v>100</v>
      </c>
      <c r="L282" t="s">
        <v>973</v>
      </c>
      <c r="M282" s="15">
        <v>46251.581516203703</v>
      </c>
      <c r="N282" s="15">
        <v>46258.581250000003</v>
      </c>
      <c r="O282" s="15">
        <v>46253.445138888892</v>
      </c>
      <c r="P282" s="15">
        <v>46255.493055555555</v>
      </c>
      <c r="Q282" s="15"/>
      <c r="S282" t="s">
        <v>363</v>
      </c>
      <c r="T282" t="s">
        <v>1347</v>
      </c>
      <c r="U282" t="s">
        <v>1348</v>
      </c>
      <c r="V282" t="s">
        <v>363</v>
      </c>
      <c r="W282">
        <v>2100</v>
      </c>
      <c r="X282" t="s">
        <v>381</v>
      </c>
      <c r="Y282" t="s">
        <v>242</v>
      </c>
      <c r="Z282" t="s">
        <v>523</v>
      </c>
      <c r="AB282" t="s">
        <v>355</v>
      </c>
      <c r="AC282" t="s">
        <v>7</v>
      </c>
      <c r="AD282" t="s">
        <v>7</v>
      </c>
      <c r="AE282" t="s">
        <v>7</v>
      </c>
      <c r="AF282" t="s">
        <v>1349</v>
      </c>
      <c r="AG282" t="s">
        <v>252</v>
      </c>
      <c r="AH282">
        <v>1</v>
      </c>
      <c r="AI282" t="s">
        <v>253</v>
      </c>
      <c r="AJ282" t="s">
        <v>251</v>
      </c>
      <c r="AK282" t="s">
        <v>582</v>
      </c>
      <c r="AL282" t="s">
        <v>206</v>
      </c>
      <c r="AM282" t="s">
        <v>607</v>
      </c>
      <c r="AN282">
        <v>2</v>
      </c>
      <c r="AO282" s="17">
        <v>46253</v>
      </c>
      <c r="AP282" s="37">
        <v>0.44513888888888886</v>
      </c>
      <c r="AQ282" s="17">
        <v>46255</v>
      </c>
      <c r="AR282" s="37">
        <v>0.49305555555555558</v>
      </c>
      <c r="AS282" t="s">
        <v>204</v>
      </c>
      <c r="AT282" t="s">
        <v>630</v>
      </c>
      <c r="AU282" t="s">
        <v>628</v>
      </c>
      <c r="AV282" t="s">
        <v>635</v>
      </c>
      <c r="AY282" t="s">
        <v>7</v>
      </c>
      <c r="AZ282" t="s">
        <v>241</v>
      </c>
      <c r="BA282" t="s">
        <v>7</v>
      </c>
      <c r="BB282" t="s">
        <v>676</v>
      </c>
      <c r="BE282">
        <v>0</v>
      </c>
      <c r="BJ282"/>
      <c r="BK282"/>
    </row>
    <row r="283" spans="1:63" x14ac:dyDescent="0.3">
      <c r="A283" s="17">
        <v>46235</v>
      </c>
      <c r="B283" t="s">
        <v>144</v>
      </c>
      <c r="C283" t="s">
        <v>352</v>
      </c>
      <c r="D283" t="s">
        <v>51</v>
      </c>
      <c r="E283" t="s">
        <v>261</v>
      </c>
      <c r="F283" t="s">
        <v>314</v>
      </c>
      <c r="G283" t="s">
        <v>974</v>
      </c>
      <c r="H283" t="s">
        <v>412</v>
      </c>
      <c r="I283" t="s">
        <v>413</v>
      </c>
      <c r="J283">
        <v>450</v>
      </c>
      <c r="K283">
        <v>450</v>
      </c>
      <c r="L283" t="s">
        <v>973</v>
      </c>
      <c r="M283" s="15">
        <v>46251.566979166666</v>
      </c>
      <c r="N283" s="15">
        <v>46258.566666666666</v>
      </c>
      <c r="O283" s="15">
        <v>46253.445138888892</v>
      </c>
      <c r="P283" s="15">
        <v>46255.493055555555</v>
      </c>
      <c r="Q283" s="15"/>
      <c r="S283" t="s">
        <v>363</v>
      </c>
      <c r="T283" t="s">
        <v>1350</v>
      </c>
      <c r="U283" t="s">
        <v>1348</v>
      </c>
      <c r="V283" t="s">
        <v>363</v>
      </c>
      <c r="W283">
        <v>2100</v>
      </c>
      <c r="X283" t="s">
        <v>381</v>
      </c>
      <c r="Y283" t="s">
        <v>242</v>
      </c>
      <c r="Z283" t="s">
        <v>523</v>
      </c>
      <c r="AB283" t="s">
        <v>355</v>
      </c>
      <c r="AC283" t="s">
        <v>7</v>
      </c>
      <c r="AD283" t="s">
        <v>7</v>
      </c>
      <c r="AE283" t="s">
        <v>7</v>
      </c>
      <c r="AF283" t="s">
        <v>1351</v>
      </c>
      <c r="AG283" t="s">
        <v>252</v>
      </c>
      <c r="AH283">
        <v>1</v>
      </c>
      <c r="AI283" t="s">
        <v>253</v>
      </c>
      <c r="AJ283" t="s">
        <v>251</v>
      </c>
      <c r="AK283" t="s">
        <v>582</v>
      </c>
      <c r="AL283" t="s">
        <v>206</v>
      </c>
      <c r="AM283" t="s">
        <v>607</v>
      </c>
      <c r="AN283">
        <v>2</v>
      </c>
      <c r="AO283" s="17">
        <v>46253</v>
      </c>
      <c r="AP283" s="37">
        <v>0.44513888888888886</v>
      </c>
      <c r="AQ283" s="17">
        <v>46255</v>
      </c>
      <c r="AR283" s="37">
        <v>0.49305555555555558</v>
      </c>
      <c r="AS283" t="s">
        <v>204</v>
      </c>
      <c r="AT283" t="s">
        <v>630</v>
      </c>
      <c r="AU283" t="s">
        <v>628</v>
      </c>
      <c r="AV283" t="s">
        <v>635</v>
      </c>
      <c r="AY283" t="s">
        <v>7</v>
      </c>
      <c r="AZ283" t="s">
        <v>241</v>
      </c>
      <c r="BA283" t="s">
        <v>7</v>
      </c>
      <c r="BB283" t="s">
        <v>676</v>
      </c>
      <c r="BJ283"/>
      <c r="BK283"/>
    </row>
    <row r="284" spans="1:63" x14ac:dyDescent="0.3">
      <c r="A284" s="17">
        <v>46235</v>
      </c>
      <c r="B284" t="s">
        <v>144</v>
      </c>
      <c r="C284" t="s">
        <v>352</v>
      </c>
      <c r="D284" t="s">
        <v>51</v>
      </c>
      <c r="E284" t="s">
        <v>261</v>
      </c>
      <c r="F284" t="s">
        <v>314</v>
      </c>
      <c r="G284" t="s">
        <v>975</v>
      </c>
      <c r="H284" t="s">
        <v>479</v>
      </c>
      <c r="I284" t="s">
        <v>976</v>
      </c>
      <c r="J284">
        <v>64</v>
      </c>
      <c r="K284">
        <v>64</v>
      </c>
      <c r="L284" t="s">
        <v>977</v>
      </c>
      <c r="M284" s="15">
        <v>46244.518692129626</v>
      </c>
      <c r="N284" s="15">
        <v>46251.5</v>
      </c>
      <c r="O284" s="15">
        <v>46245.446527777778</v>
      </c>
      <c r="P284" s="15">
        <v>46246.4375</v>
      </c>
      <c r="Q284" s="15"/>
      <c r="S284" t="s">
        <v>363</v>
      </c>
      <c r="T284" t="s">
        <v>1352</v>
      </c>
      <c r="V284" t="s">
        <v>363</v>
      </c>
      <c r="W284">
        <v>2100</v>
      </c>
      <c r="X284" t="s">
        <v>381</v>
      </c>
      <c r="Y284" t="s">
        <v>242</v>
      </c>
      <c r="Z284" t="s">
        <v>523</v>
      </c>
      <c r="AB284" t="s">
        <v>355</v>
      </c>
      <c r="AC284" t="s">
        <v>7</v>
      </c>
      <c r="AD284" t="s">
        <v>7</v>
      </c>
      <c r="AE284" t="s">
        <v>7</v>
      </c>
      <c r="AF284" t="s">
        <v>1353</v>
      </c>
      <c r="AG284" t="s">
        <v>252</v>
      </c>
      <c r="AH284">
        <v>1</v>
      </c>
      <c r="AI284" t="s">
        <v>253</v>
      </c>
      <c r="AJ284" t="s">
        <v>251</v>
      </c>
      <c r="AK284" t="s">
        <v>582</v>
      </c>
      <c r="AL284" t="s">
        <v>206</v>
      </c>
      <c r="AM284" t="s">
        <v>607</v>
      </c>
      <c r="AN284">
        <v>2</v>
      </c>
      <c r="AO284" s="17">
        <v>46245</v>
      </c>
      <c r="AP284" s="37">
        <v>0.4465277777777778</v>
      </c>
      <c r="AQ284" s="17">
        <v>46246</v>
      </c>
      <c r="AR284" s="37">
        <v>0.4375</v>
      </c>
      <c r="AS284" t="s">
        <v>204</v>
      </c>
      <c r="AT284" t="s">
        <v>631</v>
      </c>
      <c r="AU284" t="s">
        <v>628</v>
      </c>
      <c r="AV284" t="s">
        <v>635</v>
      </c>
      <c r="AY284" t="s">
        <v>7</v>
      </c>
      <c r="AZ284" t="s">
        <v>241</v>
      </c>
      <c r="BA284" t="s">
        <v>7</v>
      </c>
      <c r="BB284" t="s">
        <v>676</v>
      </c>
      <c r="BJ284"/>
      <c r="BK284"/>
    </row>
    <row r="285" spans="1:63" x14ac:dyDescent="0.3">
      <c r="A285" s="17">
        <v>46235</v>
      </c>
      <c r="B285" t="s">
        <v>144</v>
      </c>
      <c r="C285" t="s">
        <v>352</v>
      </c>
      <c r="D285" t="s">
        <v>51</v>
      </c>
      <c r="E285" t="s">
        <v>261</v>
      </c>
      <c r="F285" t="s">
        <v>314</v>
      </c>
      <c r="G285" t="s">
        <v>978</v>
      </c>
      <c r="H285" t="s">
        <v>434</v>
      </c>
      <c r="I285" t="s">
        <v>420</v>
      </c>
      <c r="J285">
        <v>450</v>
      </c>
      <c r="K285">
        <v>450</v>
      </c>
      <c r="L285" t="s">
        <v>979</v>
      </c>
      <c r="M285" s="15">
        <v>46240.542048611111</v>
      </c>
      <c r="N285" s="15">
        <v>46247.5</v>
      </c>
      <c r="O285" s="15">
        <v>46244.459722222222</v>
      </c>
      <c r="P285" s="15">
        <v>46246.4375</v>
      </c>
      <c r="Q285" s="15"/>
      <c r="S285" t="s">
        <v>363</v>
      </c>
      <c r="U285" t="s">
        <v>1354</v>
      </c>
      <c r="V285" t="s">
        <v>363</v>
      </c>
      <c r="W285">
        <v>2100</v>
      </c>
      <c r="X285" t="s">
        <v>381</v>
      </c>
      <c r="Y285" t="s">
        <v>242</v>
      </c>
      <c r="Z285" t="s">
        <v>523</v>
      </c>
      <c r="AB285" t="s">
        <v>355</v>
      </c>
      <c r="AC285" t="s">
        <v>7</v>
      </c>
      <c r="AD285" t="s">
        <v>7</v>
      </c>
      <c r="AE285" t="s">
        <v>7</v>
      </c>
      <c r="AF285" t="s">
        <v>1355</v>
      </c>
      <c r="AG285" t="s">
        <v>252</v>
      </c>
      <c r="AH285">
        <v>1</v>
      </c>
      <c r="AI285" t="s">
        <v>253</v>
      </c>
      <c r="AJ285" t="s">
        <v>251</v>
      </c>
      <c r="AK285" t="s">
        <v>582</v>
      </c>
      <c r="AL285" t="s">
        <v>206</v>
      </c>
      <c r="AM285" t="s">
        <v>607</v>
      </c>
      <c r="AN285">
        <v>2</v>
      </c>
      <c r="AO285" s="17">
        <v>46244</v>
      </c>
      <c r="AP285" s="37">
        <v>0.4597222222222222</v>
      </c>
      <c r="AQ285" s="17">
        <v>46246</v>
      </c>
      <c r="AR285" s="37">
        <v>0.4375</v>
      </c>
      <c r="AS285" t="s">
        <v>204</v>
      </c>
      <c r="AT285" t="s">
        <v>631</v>
      </c>
      <c r="AU285" t="s">
        <v>628</v>
      </c>
      <c r="AV285" t="s">
        <v>635</v>
      </c>
      <c r="AY285" t="s">
        <v>7</v>
      </c>
      <c r="AZ285" t="s">
        <v>241</v>
      </c>
      <c r="BA285" t="s">
        <v>7</v>
      </c>
      <c r="BB285" t="s">
        <v>676</v>
      </c>
      <c r="BJ285"/>
      <c r="BK285"/>
    </row>
    <row r="286" spans="1:63" x14ac:dyDescent="0.3">
      <c r="A286" s="17">
        <v>46235</v>
      </c>
      <c r="B286" t="s">
        <v>144</v>
      </c>
      <c r="C286" t="s">
        <v>352</v>
      </c>
      <c r="D286" t="s">
        <v>45</v>
      </c>
      <c r="E286" t="s">
        <v>68</v>
      </c>
      <c r="F286" t="s">
        <v>314</v>
      </c>
      <c r="G286" t="s">
        <v>1068</v>
      </c>
      <c r="H286" t="s">
        <v>450</v>
      </c>
      <c r="I286" t="s">
        <v>451</v>
      </c>
      <c r="J286">
        <v>35</v>
      </c>
      <c r="K286">
        <v>35</v>
      </c>
      <c r="L286" t="s">
        <v>1069</v>
      </c>
      <c r="M286" s="15">
        <v>46254.355046296296</v>
      </c>
      <c r="N286" s="15">
        <v>46261.354861111111</v>
      </c>
      <c r="O286" s="15">
        <v>46254.531944444447</v>
      </c>
      <c r="P286" s="15">
        <v>46258.410416666666</v>
      </c>
      <c r="Q286" s="15"/>
      <c r="S286" t="s">
        <v>534</v>
      </c>
      <c r="U286" t="s">
        <v>1470</v>
      </c>
      <c r="V286" t="s">
        <v>369</v>
      </c>
      <c r="W286">
        <v>289</v>
      </c>
      <c r="X286" t="s">
        <v>381</v>
      </c>
      <c r="Y286" t="s">
        <v>242</v>
      </c>
      <c r="Z286" t="s">
        <v>522</v>
      </c>
      <c r="AB286" t="s">
        <v>355</v>
      </c>
      <c r="AC286" t="s">
        <v>355</v>
      </c>
      <c r="AD286" t="s">
        <v>382</v>
      </c>
      <c r="AE286" t="s">
        <v>242</v>
      </c>
      <c r="AF286" t="s">
        <v>1471</v>
      </c>
      <c r="AG286" t="s">
        <v>252</v>
      </c>
      <c r="AH286">
        <v>1</v>
      </c>
      <c r="AI286" t="s">
        <v>253</v>
      </c>
      <c r="AJ286" t="s">
        <v>251</v>
      </c>
      <c r="AK286" t="s">
        <v>582</v>
      </c>
      <c r="AL286" t="s">
        <v>206</v>
      </c>
      <c r="AM286" t="s">
        <v>606</v>
      </c>
      <c r="AN286">
        <v>2</v>
      </c>
      <c r="AO286" s="17">
        <v>46254</v>
      </c>
      <c r="AP286" s="37">
        <v>0.53194444444444444</v>
      </c>
      <c r="AQ286" s="17">
        <v>46258</v>
      </c>
      <c r="AR286" s="37">
        <v>0.41041666666666665</v>
      </c>
      <c r="AS286" t="s">
        <v>204</v>
      </c>
      <c r="AT286" t="s">
        <v>631</v>
      </c>
      <c r="AU286" t="s">
        <v>628</v>
      </c>
      <c r="AV286" t="s">
        <v>634</v>
      </c>
      <c r="AX286">
        <v>3.5</v>
      </c>
      <c r="AY286" t="s">
        <v>89</v>
      </c>
      <c r="AZ286" t="s">
        <v>67</v>
      </c>
      <c r="BA286" t="s">
        <v>220</v>
      </c>
      <c r="BB286" t="s">
        <v>678</v>
      </c>
      <c r="BC286">
        <v>193</v>
      </c>
      <c r="BD286">
        <v>93</v>
      </c>
      <c r="BE286">
        <v>1</v>
      </c>
      <c r="BJ286"/>
      <c r="BK286"/>
    </row>
    <row r="287" spans="1:63" x14ac:dyDescent="0.3">
      <c r="A287" s="17">
        <v>46235</v>
      </c>
      <c r="B287" t="s">
        <v>144</v>
      </c>
      <c r="C287" t="s">
        <v>352</v>
      </c>
      <c r="D287" t="s">
        <v>45</v>
      </c>
      <c r="E287" t="s">
        <v>68</v>
      </c>
      <c r="F287" t="s">
        <v>314</v>
      </c>
      <c r="G287" t="s">
        <v>1042</v>
      </c>
      <c r="H287" t="s">
        <v>412</v>
      </c>
      <c r="I287" t="s">
        <v>413</v>
      </c>
      <c r="J287">
        <v>3</v>
      </c>
      <c r="K287">
        <v>3</v>
      </c>
      <c r="L287" t="s">
        <v>1043</v>
      </c>
      <c r="M287" s="15">
        <v>46253.542812500003</v>
      </c>
      <c r="N287" s="15">
        <v>46260.542361111111</v>
      </c>
      <c r="O287" s="15">
        <v>46254.361805555556</v>
      </c>
      <c r="P287" s="15">
        <v>46255.493055555555</v>
      </c>
      <c r="Q287" s="15"/>
      <c r="S287" t="s">
        <v>363</v>
      </c>
      <c r="U287" t="s">
        <v>1433</v>
      </c>
      <c r="V287" t="s">
        <v>363</v>
      </c>
      <c r="W287">
        <v>2100</v>
      </c>
      <c r="X287" t="s">
        <v>381</v>
      </c>
      <c r="Y287" t="s">
        <v>242</v>
      </c>
      <c r="Z287" t="s">
        <v>522</v>
      </c>
      <c r="AB287" t="s">
        <v>355</v>
      </c>
      <c r="AC287" t="s">
        <v>355</v>
      </c>
      <c r="AD287" t="s">
        <v>382</v>
      </c>
      <c r="AE287" t="s">
        <v>242</v>
      </c>
      <c r="AF287" t="s">
        <v>1434</v>
      </c>
      <c r="AG287" t="s">
        <v>252</v>
      </c>
      <c r="AH287">
        <v>1</v>
      </c>
      <c r="AI287" t="s">
        <v>253</v>
      </c>
      <c r="AJ287" t="s">
        <v>251</v>
      </c>
      <c r="AK287" t="s">
        <v>582</v>
      </c>
      <c r="AL287" t="s">
        <v>206</v>
      </c>
      <c r="AM287" t="s">
        <v>606</v>
      </c>
      <c r="AN287">
        <v>2</v>
      </c>
      <c r="AO287" s="17">
        <v>46254</v>
      </c>
      <c r="AP287" s="37">
        <v>0.36180555555555555</v>
      </c>
      <c r="AQ287" s="17">
        <v>46255</v>
      </c>
      <c r="AR287" s="37">
        <v>0.49305555555555558</v>
      </c>
      <c r="AS287" t="s">
        <v>204</v>
      </c>
      <c r="AT287" t="s">
        <v>631</v>
      </c>
      <c r="AU287" t="s">
        <v>628</v>
      </c>
      <c r="AV287" t="s">
        <v>634</v>
      </c>
      <c r="AX287">
        <v>1</v>
      </c>
      <c r="AY287" t="s">
        <v>89</v>
      </c>
      <c r="AZ287" t="s">
        <v>67</v>
      </c>
      <c r="BA287" t="s">
        <v>220</v>
      </c>
      <c r="BB287" t="s">
        <v>677</v>
      </c>
      <c r="BC287">
        <v>203</v>
      </c>
      <c r="BD287">
        <v>103</v>
      </c>
      <c r="BJ287"/>
      <c r="BK287"/>
    </row>
    <row r="288" spans="1:63" x14ac:dyDescent="0.3">
      <c r="A288" s="17">
        <v>46235</v>
      </c>
      <c r="B288" t="s">
        <v>144</v>
      </c>
      <c r="C288" t="s">
        <v>352</v>
      </c>
      <c r="D288" t="s">
        <v>45</v>
      </c>
      <c r="E288" t="s">
        <v>68</v>
      </c>
      <c r="F288" t="s">
        <v>314</v>
      </c>
      <c r="G288" t="s">
        <v>1044</v>
      </c>
      <c r="H288" t="s">
        <v>412</v>
      </c>
      <c r="I288" t="s">
        <v>413</v>
      </c>
      <c r="J288">
        <v>3</v>
      </c>
      <c r="K288">
        <v>3</v>
      </c>
      <c r="L288" t="s">
        <v>1043</v>
      </c>
      <c r="M288" s="15">
        <v>46253.545694444445</v>
      </c>
      <c r="N288" s="15">
        <v>46260.545138888891</v>
      </c>
      <c r="O288" s="15">
        <v>46254.361805555556</v>
      </c>
      <c r="P288" s="15">
        <v>46255.493055555555</v>
      </c>
      <c r="Q288" s="15"/>
      <c r="S288" t="s">
        <v>363</v>
      </c>
      <c r="U288" t="s">
        <v>1435</v>
      </c>
      <c r="V288" t="s">
        <v>363</v>
      </c>
      <c r="W288">
        <v>2100</v>
      </c>
      <c r="X288" t="s">
        <v>381</v>
      </c>
      <c r="Y288" t="s">
        <v>242</v>
      </c>
      <c r="Z288" t="s">
        <v>522</v>
      </c>
      <c r="AB288" t="s">
        <v>355</v>
      </c>
      <c r="AC288" t="s">
        <v>355</v>
      </c>
      <c r="AD288" t="s">
        <v>382</v>
      </c>
      <c r="AE288" t="s">
        <v>242</v>
      </c>
      <c r="AF288" t="s">
        <v>1436</v>
      </c>
      <c r="AG288" t="s">
        <v>252</v>
      </c>
      <c r="AH288">
        <v>1</v>
      </c>
      <c r="AI288" t="s">
        <v>253</v>
      </c>
      <c r="AJ288" t="s">
        <v>251</v>
      </c>
      <c r="AK288" t="s">
        <v>582</v>
      </c>
      <c r="AL288" t="s">
        <v>206</v>
      </c>
      <c r="AM288" t="s">
        <v>606</v>
      </c>
      <c r="AN288">
        <v>2</v>
      </c>
      <c r="AO288" s="17">
        <v>46254</v>
      </c>
      <c r="AP288" s="37">
        <v>0.36180555555555555</v>
      </c>
      <c r="AQ288" s="17">
        <v>46255</v>
      </c>
      <c r="AR288" s="37">
        <v>0.49305555555555558</v>
      </c>
      <c r="AS288" t="s">
        <v>204</v>
      </c>
      <c r="AT288" t="s">
        <v>631</v>
      </c>
      <c r="AU288" t="s">
        <v>628</v>
      </c>
      <c r="AV288" t="s">
        <v>634</v>
      </c>
      <c r="AX288">
        <v>1</v>
      </c>
      <c r="AY288" t="s">
        <v>89</v>
      </c>
      <c r="AZ288" t="s">
        <v>67</v>
      </c>
      <c r="BA288" t="s">
        <v>220</v>
      </c>
      <c r="BB288" t="s">
        <v>677</v>
      </c>
      <c r="BC288">
        <v>203</v>
      </c>
      <c r="BJ288"/>
      <c r="BK288"/>
    </row>
    <row r="289" spans="1:63" x14ac:dyDescent="0.3">
      <c r="A289" s="17">
        <v>46235</v>
      </c>
      <c r="B289" t="s">
        <v>144</v>
      </c>
      <c r="C289" t="s">
        <v>352</v>
      </c>
      <c r="D289" t="s">
        <v>45</v>
      </c>
      <c r="E289" t="s">
        <v>68</v>
      </c>
      <c r="F289" t="s">
        <v>314</v>
      </c>
      <c r="G289" t="s">
        <v>1045</v>
      </c>
      <c r="H289" t="s">
        <v>412</v>
      </c>
      <c r="I289" t="s">
        <v>413</v>
      </c>
      <c r="J289">
        <v>3</v>
      </c>
      <c r="K289">
        <v>3</v>
      </c>
      <c r="L289" t="s">
        <v>1043</v>
      </c>
      <c r="M289" s="15">
        <v>46253.545173611114</v>
      </c>
      <c r="N289" s="15">
        <v>46260.545138888891</v>
      </c>
      <c r="O289" s="15">
        <v>46254.361805555556</v>
      </c>
      <c r="P289" s="15">
        <v>46255.493055555555</v>
      </c>
      <c r="Q289" s="15"/>
      <c r="S289" t="s">
        <v>363</v>
      </c>
      <c r="U289" t="s">
        <v>1437</v>
      </c>
      <c r="V289" t="s">
        <v>363</v>
      </c>
      <c r="W289">
        <v>2100</v>
      </c>
      <c r="X289" t="s">
        <v>381</v>
      </c>
      <c r="Y289" t="s">
        <v>242</v>
      </c>
      <c r="Z289" t="s">
        <v>522</v>
      </c>
      <c r="AB289" t="s">
        <v>355</v>
      </c>
      <c r="AC289" t="s">
        <v>355</v>
      </c>
      <c r="AD289" t="s">
        <v>382</v>
      </c>
      <c r="AE289" t="s">
        <v>242</v>
      </c>
      <c r="AF289" t="s">
        <v>1438</v>
      </c>
      <c r="AG289" t="s">
        <v>252</v>
      </c>
      <c r="AH289">
        <v>1</v>
      </c>
      <c r="AI289" t="s">
        <v>253</v>
      </c>
      <c r="AJ289" t="s">
        <v>251</v>
      </c>
      <c r="AK289" t="s">
        <v>582</v>
      </c>
      <c r="AL289" t="s">
        <v>206</v>
      </c>
      <c r="AM289" t="s">
        <v>606</v>
      </c>
      <c r="AN289">
        <v>2</v>
      </c>
      <c r="AO289" s="17">
        <v>46254</v>
      </c>
      <c r="AP289" s="37">
        <v>0.36180555555555555</v>
      </c>
      <c r="AQ289" s="17">
        <v>46255</v>
      </c>
      <c r="AR289" s="37">
        <v>0.49305555555555558</v>
      </c>
      <c r="AS289" t="s">
        <v>204</v>
      </c>
      <c r="AT289" t="s">
        <v>631</v>
      </c>
      <c r="AU289" t="s">
        <v>628</v>
      </c>
      <c r="AV289" t="s">
        <v>634</v>
      </c>
      <c r="AX289">
        <v>1</v>
      </c>
      <c r="AY289" t="s">
        <v>89</v>
      </c>
      <c r="AZ289" t="s">
        <v>67</v>
      </c>
      <c r="BA289" t="s">
        <v>220</v>
      </c>
      <c r="BB289" t="s">
        <v>677</v>
      </c>
      <c r="BC289">
        <v>203</v>
      </c>
      <c r="BJ289"/>
      <c r="BK289"/>
    </row>
    <row r="290" spans="1:63" x14ac:dyDescent="0.3">
      <c r="A290" s="17">
        <v>46235</v>
      </c>
      <c r="B290" t="s">
        <v>144</v>
      </c>
      <c r="C290" t="s">
        <v>352</v>
      </c>
      <c r="D290" t="s">
        <v>45</v>
      </c>
      <c r="E290" t="s">
        <v>68</v>
      </c>
      <c r="F290" t="s">
        <v>314</v>
      </c>
      <c r="G290" t="s">
        <v>1015</v>
      </c>
      <c r="H290" t="s">
        <v>412</v>
      </c>
      <c r="I290" t="s">
        <v>413</v>
      </c>
      <c r="J290">
        <v>3</v>
      </c>
      <c r="K290">
        <v>3</v>
      </c>
      <c r="L290" t="s">
        <v>1016</v>
      </c>
      <c r="M290" s="15">
        <v>46233.471192129633</v>
      </c>
      <c r="N290" s="15">
        <v>46240.470833333333</v>
      </c>
      <c r="O290" s="15">
        <v>46233.615185185183</v>
      </c>
      <c r="P290" s="15">
        <v>46237.458333333336</v>
      </c>
      <c r="Q290" s="15"/>
      <c r="S290" t="s">
        <v>363</v>
      </c>
      <c r="U290" t="s">
        <v>1400</v>
      </c>
      <c r="V290" t="s">
        <v>363</v>
      </c>
      <c r="W290">
        <v>2100</v>
      </c>
      <c r="X290" t="s">
        <v>381</v>
      </c>
      <c r="Y290" t="s">
        <v>242</v>
      </c>
      <c r="Z290" t="s">
        <v>522</v>
      </c>
      <c r="AB290" t="s">
        <v>355</v>
      </c>
      <c r="AC290" t="s">
        <v>355</v>
      </c>
      <c r="AD290" t="s">
        <v>382</v>
      </c>
      <c r="AE290" t="s">
        <v>242</v>
      </c>
      <c r="AF290" t="s">
        <v>1401</v>
      </c>
      <c r="AG290" t="s">
        <v>252</v>
      </c>
      <c r="AH290">
        <v>1</v>
      </c>
      <c r="AI290" t="s">
        <v>253</v>
      </c>
      <c r="AJ290" t="s">
        <v>251</v>
      </c>
      <c r="AK290" t="s">
        <v>582</v>
      </c>
      <c r="AL290" t="s">
        <v>206</v>
      </c>
      <c r="AM290" t="s">
        <v>606</v>
      </c>
      <c r="AN290">
        <v>2</v>
      </c>
      <c r="AO290" s="17">
        <v>46233</v>
      </c>
      <c r="AP290" s="37">
        <v>0.61518518518518517</v>
      </c>
      <c r="AQ290" s="17">
        <v>46237</v>
      </c>
      <c r="AR290" s="37">
        <v>0.45833333333333331</v>
      </c>
      <c r="AS290" t="s">
        <v>204</v>
      </c>
      <c r="AT290" t="s">
        <v>631</v>
      </c>
      <c r="AU290" t="s">
        <v>628</v>
      </c>
      <c r="AV290" t="s">
        <v>634</v>
      </c>
      <c r="AX290">
        <v>1</v>
      </c>
      <c r="AY290" t="s">
        <v>89</v>
      </c>
      <c r="AZ290" t="s">
        <v>67</v>
      </c>
      <c r="BA290" t="s">
        <v>220</v>
      </c>
      <c r="BB290" t="s">
        <v>677</v>
      </c>
      <c r="BC290">
        <v>203</v>
      </c>
      <c r="BJ290"/>
      <c r="BK290"/>
    </row>
    <row r="291" spans="1:63" x14ac:dyDescent="0.3">
      <c r="A291" s="17">
        <v>46235</v>
      </c>
      <c r="B291" t="s">
        <v>144</v>
      </c>
      <c r="C291" t="s">
        <v>352</v>
      </c>
      <c r="D291" t="s">
        <v>45</v>
      </c>
      <c r="E291" t="s">
        <v>68</v>
      </c>
      <c r="F291" t="s">
        <v>314</v>
      </c>
      <c r="G291" t="s">
        <v>1017</v>
      </c>
      <c r="H291" t="s">
        <v>412</v>
      </c>
      <c r="I291" t="s">
        <v>413</v>
      </c>
      <c r="J291">
        <v>3</v>
      </c>
      <c r="K291">
        <v>3</v>
      </c>
      <c r="L291" t="s">
        <v>1016</v>
      </c>
      <c r="M291" s="15">
        <v>46233.470659722225</v>
      </c>
      <c r="N291" s="15">
        <v>46240.470138888886</v>
      </c>
      <c r="O291" s="15">
        <v>46233.615185185183</v>
      </c>
      <c r="P291" s="15">
        <v>46237.458333333336</v>
      </c>
      <c r="Q291" s="15"/>
      <c r="S291" t="s">
        <v>363</v>
      </c>
      <c r="U291" t="s">
        <v>1402</v>
      </c>
      <c r="V291" t="s">
        <v>363</v>
      </c>
      <c r="W291">
        <v>2100</v>
      </c>
      <c r="X291" t="s">
        <v>381</v>
      </c>
      <c r="Y291" t="s">
        <v>242</v>
      </c>
      <c r="Z291" t="s">
        <v>522</v>
      </c>
      <c r="AB291" t="s">
        <v>355</v>
      </c>
      <c r="AC291" t="s">
        <v>355</v>
      </c>
      <c r="AD291" t="s">
        <v>382</v>
      </c>
      <c r="AE291" t="s">
        <v>242</v>
      </c>
      <c r="AF291" t="s">
        <v>1403</v>
      </c>
      <c r="AG291" t="s">
        <v>252</v>
      </c>
      <c r="AH291">
        <v>1</v>
      </c>
      <c r="AI291" t="s">
        <v>253</v>
      </c>
      <c r="AJ291" t="s">
        <v>251</v>
      </c>
      <c r="AK291" t="s">
        <v>582</v>
      </c>
      <c r="AL291" t="s">
        <v>206</v>
      </c>
      <c r="AM291" t="s">
        <v>606</v>
      </c>
      <c r="AN291">
        <v>2</v>
      </c>
      <c r="AO291" s="17">
        <v>46233</v>
      </c>
      <c r="AP291" s="37">
        <v>0.61518518518518517</v>
      </c>
      <c r="AQ291" s="17">
        <v>46237</v>
      </c>
      <c r="AR291" s="37">
        <v>0.45833333333333331</v>
      </c>
      <c r="AS291" t="s">
        <v>204</v>
      </c>
      <c r="AT291" t="s">
        <v>631</v>
      </c>
      <c r="AU291" t="s">
        <v>628</v>
      </c>
      <c r="AV291" t="s">
        <v>634</v>
      </c>
      <c r="AX291">
        <v>1</v>
      </c>
      <c r="AY291" t="s">
        <v>89</v>
      </c>
      <c r="AZ291" t="s">
        <v>67</v>
      </c>
      <c r="BA291" t="s">
        <v>220</v>
      </c>
      <c r="BB291" t="s">
        <v>677</v>
      </c>
      <c r="BC291">
        <v>203</v>
      </c>
      <c r="BJ291"/>
      <c r="BK291"/>
    </row>
    <row r="292" spans="1:63" x14ac:dyDescent="0.3">
      <c r="A292" s="17">
        <v>46235</v>
      </c>
      <c r="B292" t="s">
        <v>144</v>
      </c>
      <c r="C292" t="s">
        <v>352</v>
      </c>
      <c r="D292" t="s">
        <v>45</v>
      </c>
      <c r="E292" t="s">
        <v>68</v>
      </c>
      <c r="F292" t="s">
        <v>314</v>
      </c>
      <c r="G292" t="s">
        <v>1018</v>
      </c>
      <c r="H292" t="s">
        <v>412</v>
      </c>
      <c r="I292" t="s">
        <v>413</v>
      </c>
      <c r="J292">
        <v>3</v>
      </c>
      <c r="K292">
        <v>3</v>
      </c>
      <c r="L292" t="s">
        <v>1016</v>
      </c>
      <c r="M292" s="15">
        <v>46233.468287037038</v>
      </c>
      <c r="N292" s="15">
        <v>46240.468055555553</v>
      </c>
      <c r="O292" s="15">
        <v>46233.615185185183</v>
      </c>
      <c r="P292" s="15">
        <v>46237.458333333336</v>
      </c>
      <c r="Q292" s="15"/>
      <c r="S292" t="s">
        <v>363</v>
      </c>
      <c r="U292" t="s">
        <v>1404</v>
      </c>
      <c r="V292" t="s">
        <v>363</v>
      </c>
      <c r="W292">
        <v>2100</v>
      </c>
      <c r="X292" t="s">
        <v>381</v>
      </c>
      <c r="Y292" t="s">
        <v>242</v>
      </c>
      <c r="Z292" t="s">
        <v>522</v>
      </c>
      <c r="AB292" t="s">
        <v>355</v>
      </c>
      <c r="AC292" t="s">
        <v>355</v>
      </c>
      <c r="AD292" t="s">
        <v>382</v>
      </c>
      <c r="AE292" t="s">
        <v>242</v>
      </c>
      <c r="AF292" t="s">
        <v>1405</v>
      </c>
      <c r="AG292" t="s">
        <v>252</v>
      </c>
      <c r="AH292">
        <v>1</v>
      </c>
      <c r="AI292" t="s">
        <v>253</v>
      </c>
      <c r="AJ292" t="s">
        <v>251</v>
      </c>
      <c r="AK292" t="s">
        <v>582</v>
      </c>
      <c r="AL292" t="s">
        <v>206</v>
      </c>
      <c r="AM292" t="s">
        <v>606</v>
      </c>
      <c r="AN292">
        <v>2</v>
      </c>
      <c r="AO292" s="17">
        <v>46233</v>
      </c>
      <c r="AP292" s="37">
        <v>0.61518518518518517</v>
      </c>
      <c r="AQ292" s="17">
        <v>46237</v>
      </c>
      <c r="AR292" s="37">
        <v>0.45833333333333331</v>
      </c>
      <c r="AS292" t="s">
        <v>204</v>
      </c>
      <c r="AT292" t="s">
        <v>631</v>
      </c>
      <c r="AU292" t="s">
        <v>628</v>
      </c>
      <c r="AV292" t="s">
        <v>634</v>
      </c>
      <c r="AX292">
        <v>1</v>
      </c>
      <c r="AY292" t="s">
        <v>89</v>
      </c>
      <c r="AZ292" t="s">
        <v>67</v>
      </c>
      <c r="BA292" t="s">
        <v>220</v>
      </c>
      <c r="BB292" t="s">
        <v>677</v>
      </c>
      <c r="BC292">
        <v>203</v>
      </c>
      <c r="BJ292"/>
      <c r="BK292"/>
    </row>
    <row r="293" spans="1:63" x14ac:dyDescent="0.3">
      <c r="A293" s="17">
        <v>46235</v>
      </c>
      <c r="B293" t="s">
        <v>144</v>
      </c>
      <c r="C293" t="s">
        <v>352</v>
      </c>
      <c r="D293" t="s">
        <v>45</v>
      </c>
      <c r="E293" t="s">
        <v>68</v>
      </c>
      <c r="F293" t="s">
        <v>314</v>
      </c>
      <c r="G293" t="s">
        <v>1072</v>
      </c>
      <c r="H293" t="s">
        <v>412</v>
      </c>
      <c r="I293" t="s">
        <v>413</v>
      </c>
      <c r="J293">
        <v>3</v>
      </c>
      <c r="K293">
        <v>3</v>
      </c>
      <c r="L293" t="s">
        <v>1073</v>
      </c>
      <c r="M293" s="15">
        <v>46225.582372685189</v>
      </c>
      <c r="N293" s="15">
        <v>46232.581944444442</v>
      </c>
      <c r="O293" s="15">
        <v>46226.429560185185</v>
      </c>
      <c r="P293" s="15">
        <v>46231.455555555556</v>
      </c>
      <c r="Q293" s="15"/>
      <c r="S293" t="s">
        <v>363</v>
      </c>
      <c r="U293" t="s">
        <v>1473</v>
      </c>
      <c r="V293" t="s">
        <v>363</v>
      </c>
      <c r="W293">
        <v>2100</v>
      </c>
      <c r="X293" t="s">
        <v>381</v>
      </c>
      <c r="Y293" t="s">
        <v>242</v>
      </c>
      <c r="Z293" t="s">
        <v>522</v>
      </c>
      <c r="AB293" t="s">
        <v>355</v>
      </c>
      <c r="AC293" t="s">
        <v>355</v>
      </c>
      <c r="AD293" t="s">
        <v>382</v>
      </c>
      <c r="AE293" t="s">
        <v>242</v>
      </c>
      <c r="AF293" t="s">
        <v>1474</v>
      </c>
      <c r="AG293" t="s">
        <v>252</v>
      </c>
      <c r="AH293">
        <v>1</v>
      </c>
      <c r="AI293" t="s">
        <v>253</v>
      </c>
      <c r="AJ293" t="s">
        <v>251</v>
      </c>
      <c r="AK293" t="s">
        <v>582</v>
      </c>
      <c r="AL293" t="s">
        <v>206</v>
      </c>
      <c r="AM293" t="s">
        <v>606</v>
      </c>
      <c r="AN293">
        <v>2</v>
      </c>
      <c r="AO293" s="17">
        <v>46226</v>
      </c>
      <c r="AP293" s="37">
        <v>0.42956018518518518</v>
      </c>
      <c r="AQ293" s="17">
        <v>46231</v>
      </c>
      <c r="AR293" s="37">
        <v>0.45555555555555555</v>
      </c>
      <c r="AS293" t="s">
        <v>204</v>
      </c>
      <c r="AT293" t="s">
        <v>630</v>
      </c>
      <c r="AU293" t="s">
        <v>628</v>
      </c>
      <c r="AV293" t="s">
        <v>634</v>
      </c>
      <c r="AX293">
        <v>1</v>
      </c>
      <c r="AY293" t="s">
        <v>89</v>
      </c>
      <c r="AZ293" t="s">
        <v>67</v>
      </c>
      <c r="BA293" t="s">
        <v>220</v>
      </c>
      <c r="BB293" t="s">
        <v>677</v>
      </c>
      <c r="BC293">
        <v>203</v>
      </c>
      <c r="BD293">
        <v>103</v>
      </c>
      <c r="BE293">
        <v>1</v>
      </c>
      <c r="BJ293"/>
      <c r="BK293"/>
    </row>
    <row r="294" spans="1:63" x14ac:dyDescent="0.3">
      <c r="A294" s="17">
        <v>46235</v>
      </c>
      <c r="B294" t="s">
        <v>144</v>
      </c>
      <c r="C294" t="s">
        <v>352</v>
      </c>
      <c r="D294" t="s">
        <v>45</v>
      </c>
      <c r="E294" t="s">
        <v>68</v>
      </c>
      <c r="F294" t="s">
        <v>314</v>
      </c>
      <c r="G294" t="s">
        <v>1074</v>
      </c>
      <c r="H294" t="s">
        <v>412</v>
      </c>
      <c r="I294" t="s">
        <v>413</v>
      </c>
      <c r="J294">
        <v>1</v>
      </c>
      <c r="K294">
        <v>1</v>
      </c>
      <c r="L294" t="s">
        <v>1073</v>
      </c>
      <c r="M294" s="15">
        <v>46225.581944444442</v>
      </c>
      <c r="N294" s="15">
        <v>46232.581944444442</v>
      </c>
      <c r="O294" s="15">
        <v>46226.429560185185</v>
      </c>
      <c r="P294" s="15">
        <v>46231.455555555556</v>
      </c>
      <c r="Q294" s="15"/>
      <c r="S294" t="s">
        <v>363</v>
      </c>
      <c r="U294" t="s">
        <v>1475</v>
      </c>
      <c r="V294" t="s">
        <v>363</v>
      </c>
      <c r="W294">
        <v>2100</v>
      </c>
      <c r="X294" t="s">
        <v>381</v>
      </c>
      <c r="Y294" t="s">
        <v>242</v>
      </c>
      <c r="Z294" t="s">
        <v>522</v>
      </c>
      <c r="AB294" t="s">
        <v>355</v>
      </c>
      <c r="AC294" t="s">
        <v>355</v>
      </c>
      <c r="AD294" t="s">
        <v>382</v>
      </c>
      <c r="AE294" t="s">
        <v>242</v>
      </c>
      <c r="AF294" t="s">
        <v>1476</v>
      </c>
      <c r="AG294" t="s">
        <v>252</v>
      </c>
      <c r="AH294">
        <v>1</v>
      </c>
      <c r="AI294" t="s">
        <v>253</v>
      </c>
      <c r="AJ294" t="s">
        <v>251</v>
      </c>
      <c r="AK294" t="s">
        <v>582</v>
      </c>
      <c r="AL294" t="s">
        <v>206</v>
      </c>
      <c r="AM294" t="s">
        <v>606</v>
      </c>
      <c r="AN294">
        <v>2</v>
      </c>
      <c r="AO294" s="17">
        <v>46226</v>
      </c>
      <c r="AP294" s="37">
        <v>0.42956018518518518</v>
      </c>
      <c r="AQ294" s="17">
        <v>46231</v>
      </c>
      <c r="AR294" s="37">
        <v>0.45555555555555555</v>
      </c>
      <c r="AS294" t="s">
        <v>204</v>
      </c>
      <c r="AT294" t="s">
        <v>630</v>
      </c>
      <c r="AU294" t="s">
        <v>628</v>
      </c>
      <c r="AV294" t="s">
        <v>634</v>
      </c>
      <c r="AX294">
        <v>1</v>
      </c>
      <c r="AY294" t="s">
        <v>89</v>
      </c>
      <c r="AZ294" t="s">
        <v>67</v>
      </c>
      <c r="BA294" t="s">
        <v>220</v>
      </c>
      <c r="BB294" t="s">
        <v>677</v>
      </c>
      <c r="BC294">
        <v>203</v>
      </c>
      <c r="BJ294"/>
      <c r="BK294"/>
    </row>
    <row r="295" spans="1:63" x14ac:dyDescent="0.3">
      <c r="A295" s="17">
        <v>46235</v>
      </c>
      <c r="B295" t="s">
        <v>144</v>
      </c>
      <c r="C295" t="s">
        <v>352</v>
      </c>
      <c r="D295" t="s">
        <v>45</v>
      </c>
      <c r="E295" t="s">
        <v>68</v>
      </c>
      <c r="F295" t="s">
        <v>314</v>
      </c>
      <c r="G295" t="s">
        <v>1075</v>
      </c>
      <c r="H295" t="s">
        <v>412</v>
      </c>
      <c r="I295" t="s">
        <v>413</v>
      </c>
      <c r="J295">
        <v>3</v>
      </c>
      <c r="K295">
        <v>3</v>
      </c>
      <c r="L295" t="s">
        <v>1073</v>
      </c>
      <c r="M295" s="15">
        <v>46225.581226851849</v>
      </c>
      <c r="N295" s="15">
        <v>46232.580555555556</v>
      </c>
      <c r="O295" s="15">
        <v>46226.429560185185</v>
      </c>
      <c r="P295" s="15">
        <v>46231.455555555556</v>
      </c>
      <c r="Q295" s="15"/>
      <c r="S295" t="s">
        <v>363</v>
      </c>
      <c r="U295" t="s">
        <v>1477</v>
      </c>
      <c r="V295" t="s">
        <v>363</v>
      </c>
      <c r="W295">
        <v>2100</v>
      </c>
      <c r="X295" t="s">
        <v>381</v>
      </c>
      <c r="Y295" t="s">
        <v>242</v>
      </c>
      <c r="Z295" t="s">
        <v>522</v>
      </c>
      <c r="AB295" t="s">
        <v>355</v>
      </c>
      <c r="AC295" t="s">
        <v>355</v>
      </c>
      <c r="AD295" t="s">
        <v>382</v>
      </c>
      <c r="AE295" t="s">
        <v>242</v>
      </c>
      <c r="AF295" t="s">
        <v>1478</v>
      </c>
      <c r="AG295" t="s">
        <v>252</v>
      </c>
      <c r="AH295">
        <v>1</v>
      </c>
      <c r="AI295" t="s">
        <v>253</v>
      </c>
      <c r="AJ295" t="s">
        <v>251</v>
      </c>
      <c r="AK295" t="s">
        <v>582</v>
      </c>
      <c r="AL295" t="s">
        <v>206</v>
      </c>
      <c r="AM295" t="s">
        <v>606</v>
      </c>
      <c r="AN295">
        <v>2</v>
      </c>
      <c r="AO295" s="17">
        <v>46226</v>
      </c>
      <c r="AP295" s="37">
        <v>0.42956018518518518</v>
      </c>
      <c r="AQ295" s="17">
        <v>46231</v>
      </c>
      <c r="AR295" s="37">
        <v>0.45555555555555555</v>
      </c>
      <c r="AS295" t="s">
        <v>204</v>
      </c>
      <c r="AT295" t="s">
        <v>630</v>
      </c>
      <c r="AU295" t="s">
        <v>628</v>
      </c>
      <c r="AV295" t="s">
        <v>634</v>
      </c>
      <c r="AX295">
        <v>1</v>
      </c>
      <c r="AY295" t="s">
        <v>89</v>
      </c>
      <c r="AZ295" t="s">
        <v>67</v>
      </c>
      <c r="BA295" t="s">
        <v>220</v>
      </c>
      <c r="BB295" t="s">
        <v>677</v>
      </c>
      <c r="BC295">
        <v>203</v>
      </c>
      <c r="BJ295"/>
      <c r="BK295"/>
    </row>
    <row r="296" spans="1:63" x14ac:dyDescent="0.3">
      <c r="A296" s="17">
        <v>46235</v>
      </c>
      <c r="B296" t="s">
        <v>144</v>
      </c>
      <c r="C296" t="s">
        <v>352</v>
      </c>
      <c r="D296" t="s">
        <v>45</v>
      </c>
      <c r="E296" t="s">
        <v>68</v>
      </c>
      <c r="F296" t="s">
        <v>314</v>
      </c>
      <c r="G296" t="s">
        <v>1076</v>
      </c>
      <c r="H296" t="s">
        <v>1479</v>
      </c>
      <c r="I296" t="s">
        <v>420</v>
      </c>
      <c r="J296">
        <v>26</v>
      </c>
      <c r="K296">
        <v>26</v>
      </c>
      <c r="L296" t="s">
        <v>1077</v>
      </c>
      <c r="M296" s="15">
        <v>46225.358090277776</v>
      </c>
      <c r="N296" s="15">
        <v>46232.357638888891</v>
      </c>
      <c r="O296" s="15">
        <v>46226.397361111114</v>
      </c>
      <c r="P296" s="15">
        <v>46227.5</v>
      </c>
      <c r="Q296" s="15"/>
      <c r="S296" t="s">
        <v>363</v>
      </c>
      <c r="T296" t="s">
        <v>1480</v>
      </c>
      <c r="U296" t="s">
        <v>1481</v>
      </c>
      <c r="V296" t="s">
        <v>363</v>
      </c>
      <c r="W296">
        <v>2100</v>
      </c>
      <c r="X296" t="s">
        <v>381</v>
      </c>
      <c r="Y296" t="s">
        <v>242</v>
      </c>
      <c r="Z296" t="s">
        <v>522</v>
      </c>
      <c r="AB296" t="s">
        <v>355</v>
      </c>
      <c r="AC296" t="s">
        <v>355</v>
      </c>
      <c r="AD296" t="s">
        <v>382</v>
      </c>
      <c r="AE296" t="s">
        <v>242</v>
      </c>
      <c r="AF296" t="s">
        <v>1482</v>
      </c>
      <c r="AG296" t="s">
        <v>252</v>
      </c>
      <c r="AH296">
        <v>1</v>
      </c>
      <c r="AI296" t="s">
        <v>253</v>
      </c>
      <c r="AJ296" t="s">
        <v>251</v>
      </c>
      <c r="AK296" t="s">
        <v>582</v>
      </c>
      <c r="AL296" t="s">
        <v>206</v>
      </c>
      <c r="AM296" t="s">
        <v>606</v>
      </c>
      <c r="AN296">
        <v>2</v>
      </c>
      <c r="AO296" s="17">
        <v>46226</v>
      </c>
      <c r="AP296" s="37">
        <v>0.39736111111111111</v>
      </c>
      <c r="AQ296" s="17">
        <v>46227</v>
      </c>
      <c r="AR296" s="37">
        <v>0.5</v>
      </c>
      <c r="AS296" t="s">
        <v>204</v>
      </c>
      <c r="AT296" t="s">
        <v>631</v>
      </c>
      <c r="AU296" t="s">
        <v>628</v>
      </c>
      <c r="AV296" t="s">
        <v>634</v>
      </c>
      <c r="AX296">
        <v>2.6</v>
      </c>
      <c r="AY296" t="s">
        <v>89</v>
      </c>
      <c r="AZ296" t="s">
        <v>67</v>
      </c>
      <c r="BA296" t="s">
        <v>220</v>
      </c>
      <c r="BB296" t="s">
        <v>677</v>
      </c>
      <c r="BC296">
        <v>203</v>
      </c>
      <c r="BE296">
        <v>1.23</v>
      </c>
      <c r="BJ296"/>
      <c r="BK296"/>
    </row>
    <row r="297" spans="1:63" x14ac:dyDescent="0.3">
      <c r="A297" s="17">
        <v>46235</v>
      </c>
      <c r="B297" t="s">
        <v>144</v>
      </c>
      <c r="C297" t="s">
        <v>352</v>
      </c>
      <c r="D297" t="s">
        <v>45</v>
      </c>
      <c r="E297" t="s">
        <v>68</v>
      </c>
      <c r="F297" t="s">
        <v>314</v>
      </c>
      <c r="G297" t="s">
        <v>1078</v>
      </c>
      <c r="H297" t="s">
        <v>456</v>
      </c>
      <c r="I297" t="s">
        <v>455</v>
      </c>
      <c r="J297">
        <v>8</v>
      </c>
      <c r="K297">
        <v>8</v>
      </c>
      <c r="L297" t="s">
        <v>1079</v>
      </c>
      <c r="M297" s="15">
        <v>46225.333067129628</v>
      </c>
      <c r="N297" s="15">
        <v>46232.333333333336</v>
      </c>
      <c r="O297" s="15">
        <v>46225.466446759259</v>
      </c>
      <c r="P297" s="15">
        <v>46227.5</v>
      </c>
      <c r="Q297" s="15">
        <v>46227.5</v>
      </c>
      <c r="R297" t="s">
        <v>324</v>
      </c>
      <c r="S297" t="s">
        <v>363</v>
      </c>
      <c r="U297" t="s">
        <v>1484</v>
      </c>
      <c r="V297" t="s">
        <v>363</v>
      </c>
      <c r="W297">
        <v>2100</v>
      </c>
      <c r="X297" t="s">
        <v>381</v>
      </c>
      <c r="Y297" t="s">
        <v>242</v>
      </c>
      <c r="Z297" t="s">
        <v>522</v>
      </c>
      <c r="AB297" t="s">
        <v>355</v>
      </c>
      <c r="AC297" t="s">
        <v>355</v>
      </c>
      <c r="AD297" t="s">
        <v>382</v>
      </c>
      <c r="AE297" t="s">
        <v>242</v>
      </c>
      <c r="AF297" t="s">
        <v>1485</v>
      </c>
      <c r="AG297" t="s">
        <v>252</v>
      </c>
      <c r="AH297">
        <v>1</v>
      </c>
      <c r="AI297" t="s">
        <v>253</v>
      </c>
      <c r="AJ297" t="s">
        <v>251</v>
      </c>
      <c r="AK297" t="s">
        <v>582</v>
      </c>
      <c r="AL297" t="s">
        <v>206</v>
      </c>
      <c r="AM297" t="s">
        <v>606</v>
      </c>
      <c r="AN297">
        <v>2</v>
      </c>
      <c r="AO297" s="17">
        <v>46225</v>
      </c>
      <c r="AP297" s="37">
        <v>0.46644675925925927</v>
      </c>
      <c r="AQ297" s="17">
        <v>46227</v>
      </c>
      <c r="AR297" s="37">
        <v>0.5</v>
      </c>
      <c r="AS297" t="s">
        <v>204</v>
      </c>
      <c r="AT297" t="s">
        <v>630</v>
      </c>
      <c r="AU297" t="s">
        <v>628</v>
      </c>
      <c r="AV297" t="s">
        <v>634</v>
      </c>
      <c r="AX297">
        <v>1</v>
      </c>
      <c r="AY297" t="s">
        <v>89</v>
      </c>
      <c r="AZ297" t="s">
        <v>67</v>
      </c>
      <c r="BA297" t="s">
        <v>220</v>
      </c>
      <c r="BB297" t="s">
        <v>677</v>
      </c>
      <c r="BC297">
        <v>203</v>
      </c>
      <c r="BD297">
        <v>103</v>
      </c>
      <c r="BJ297"/>
      <c r="BK297"/>
    </row>
    <row r="298" spans="1:63" x14ac:dyDescent="0.3">
      <c r="A298" s="17">
        <v>46235</v>
      </c>
      <c r="B298" t="s">
        <v>144</v>
      </c>
      <c r="C298" t="s">
        <v>352</v>
      </c>
      <c r="D298" t="s">
        <v>45</v>
      </c>
      <c r="E298" t="s">
        <v>68</v>
      </c>
      <c r="F298" t="s">
        <v>314</v>
      </c>
      <c r="G298" t="s">
        <v>1090</v>
      </c>
      <c r="H298" t="s">
        <v>412</v>
      </c>
      <c r="I298" t="s">
        <v>413</v>
      </c>
      <c r="J298">
        <v>2</v>
      </c>
      <c r="K298">
        <v>2</v>
      </c>
      <c r="L298" t="s">
        <v>1091</v>
      </c>
      <c r="M298" s="15">
        <v>46223.488009259258</v>
      </c>
      <c r="N298" s="15">
        <v>46230.487500000003</v>
      </c>
      <c r="O298" s="15">
        <v>46223.579861111109</v>
      </c>
      <c r="P298" s="15">
        <v>46231.451388888891</v>
      </c>
      <c r="Q298" s="15">
        <v>46230.708333333336</v>
      </c>
      <c r="S298" t="s">
        <v>363</v>
      </c>
      <c r="U298" t="s">
        <v>1502</v>
      </c>
      <c r="V298" t="s">
        <v>363</v>
      </c>
      <c r="W298">
        <v>2100</v>
      </c>
      <c r="X298" t="s">
        <v>381</v>
      </c>
      <c r="Y298" t="s">
        <v>242</v>
      </c>
      <c r="Z298" t="s">
        <v>522</v>
      </c>
      <c r="AB298" t="s">
        <v>355</v>
      </c>
      <c r="AC298" t="s">
        <v>355</v>
      </c>
      <c r="AD298" t="s">
        <v>382</v>
      </c>
      <c r="AE298" t="s">
        <v>242</v>
      </c>
      <c r="AF298" t="s">
        <v>1503</v>
      </c>
      <c r="AG298" t="s">
        <v>252</v>
      </c>
      <c r="AH298">
        <v>1</v>
      </c>
      <c r="AI298" t="s">
        <v>253</v>
      </c>
      <c r="AJ298" t="s">
        <v>251</v>
      </c>
      <c r="AK298" t="s">
        <v>582</v>
      </c>
      <c r="AL298" t="s">
        <v>206</v>
      </c>
      <c r="AM298" t="s">
        <v>606</v>
      </c>
      <c r="AN298">
        <v>2</v>
      </c>
      <c r="AO298" s="17">
        <v>46223</v>
      </c>
      <c r="AP298" s="37">
        <v>0.57986111111111116</v>
      </c>
      <c r="AQ298" s="17">
        <v>46231</v>
      </c>
      <c r="AR298" s="37">
        <v>0.4513888888888889</v>
      </c>
      <c r="AS298" t="s">
        <v>204</v>
      </c>
      <c r="AT298" t="s">
        <v>630</v>
      </c>
      <c r="AU298" t="s">
        <v>628</v>
      </c>
      <c r="AV298" t="s">
        <v>634</v>
      </c>
      <c r="AX298">
        <v>1</v>
      </c>
      <c r="AY298" t="s">
        <v>89</v>
      </c>
      <c r="AZ298" t="s">
        <v>67</v>
      </c>
      <c r="BA298" t="s">
        <v>220</v>
      </c>
      <c r="BB298" t="s">
        <v>677</v>
      </c>
      <c r="BC298">
        <v>203</v>
      </c>
      <c r="BD298">
        <v>103</v>
      </c>
      <c r="BJ298"/>
      <c r="BK298"/>
    </row>
    <row r="299" spans="1:63" x14ac:dyDescent="0.3">
      <c r="A299" s="17">
        <v>46235</v>
      </c>
      <c r="B299" t="s">
        <v>144</v>
      </c>
      <c r="C299" t="s">
        <v>352</v>
      </c>
      <c r="D299" t="s">
        <v>45</v>
      </c>
      <c r="E299" t="s">
        <v>68</v>
      </c>
      <c r="F299" t="s">
        <v>314</v>
      </c>
      <c r="G299" t="s">
        <v>1092</v>
      </c>
      <c r="H299" t="s">
        <v>412</v>
      </c>
      <c r="I299" t="s">
        <v>413</v>
      </c>
      <c r="J299">
        <v>1</v>
      </c>
      <c r="K299">
        <v>1</v>
      </c>
      <c r="L299" t="s">
        <v>1091</v>
      </c>
      <c r="M299" s="15">
        <v>46223.487222222226</v>
      </c>
      <c r="N299" s="15">
        <v>46230.486805555556</v>
      </c>
      <c r="O299" s="15">
        <v>46223.579861111109</v>
      </c>
      <c r="P299" s="15">
        <v>46231.451388888891</v>
      </c>
      <c r="Q299" s="15">
        <v>46230.708333333336</v>
      </c>
      <c r="S299" t="s">
        <v>363</v>
      </c>
      <c r="U299" t="s">
        <v>1504</v>
      </c>
      <c r="V299" t="s">
        <v>363</v>
      </c>
      <c r="W299">
        <v>2100</v>
      </c>
      <c r="X299" t="s">
        <v>381</v>
      </c>
      <c r="Y299" t="s">
        <v>242</v>
      </c>
      <c r="Z299" t="s">
        <v>522</v>
      </c>
      <c r="AB299" t="s">
        <v>355</v>
      </c>
      <c r="AC299" t="s">
        <v>355</v>
      </c>
      <c r="AD299" t="s">
        <v>382</v>
      </c>
      <c r="AE299" t="s">
        <v>242</v>
      </c>
      <c r="AF299" t="s">
        <v>1505</v>
      </c>
      <c r="AG299" t="s">
        <v>252</v>
      </c>
      <c r="AH299">
        <v>1</v>
      </c>
      <c r="AI299" t="s">
        <v>253</v>
      </c>
      <c r="AJ299" t="s">
        <v>251</v>
      </c>
      <c r="AK299" t="s">
        <v>582</v>
      </c>
      <c r="AL299" t="s">
        <v>206</v>
      </c>
      <c r="AM299" t="s">
        <v>606</v>
      </c>
      <c r="AN299">
        <v>2</v>
      </c>
      <c r="AO299" s="17">
        <v>46223</v>
      </c>
      <c r="AP299" s="37">
        <v>0.57986111111111116</v>
      </c>
      <c r="AQ299" s="17">
        <v>46231</v>
      </c>
      <c r="AR299" s="37">
        <v>0.4513888888888889</v>
      </c>
      <c r="AS299" t="s">
        <v>204</v>
      </c>
      <c r="AT299" t="s">
        <v>630</v>
      </c>
      <c r="AU299" t="s">
        <v>628</v>
      </c>
      <c r="AV299" t="s">
        <v>634</v>
      </c>
      <c r="AX299">
        <v>1</v>
      </c>
      <c r="AY299" t="s">
        <v>89</v>
      </c>
      <c r="AZ299" t="s">
        <v>67</v>
      </c>
      <c r="BA299" t="s">
        <v>220</v>
      </c>
      <c r="BB299" t="s">
        <v>677</v>
      </c>
      <c r="BC299">
        <v>203</v>
      </c>
      <c r="BJ299"/>
      <c r="BK299"/>
    </row>
    <row r="300" spans="1:63" x14ac:dyDescent="0.3">
      <c r="A300" s="17">
        <v>46230</v>
      </c>
      <c r="B300" t="s">
        <v>144</v>
      </c>
      <c r="C300" t="s">
        <v>352</v>
      </c>
      <c r="D300" t="s">
        <v>45</v>
      </c>
      <c r="E300" t="s">
        <v>68</v>
      </c>
      <c r="F300" t="s">
        <v>314</v>
      </c>
      <c r="G300" t="s">
        <v>1082</v>
      </c>
      <c r="H300" t="s">
        <v>434</v>
      </c>
      <c r="I300" t="s">
        <v>420</v>
      </c>
      <c r="J300">
        <v>4</v>
      </c>
      <c r="K300">
        <v>4</v>
      </c>
      <c r="L300" t="s">
        <v>1081</v>
      </c>
      <c r="M300" s="15">
        <v>46225.339780092596</v>
      </c>
      <c r="N300" s="15">
        <v>46232.339583333334</v>
      </c>
      <c r="O300" s="15">
        <v>46225.680555555555</v>
      </c>
      <c r="P300" s="15">
        <v>46227.5</v>
      </c>
      <c r="Q300" s="15"/>
      <c r="S300" t="s">
        <v>363</v>
      </c>
      <c r="T300" t="s">
        <v>423</v>
      </c>
      <c r="U300" t="s">
        <v>1488</v>
      </c>
      <c r="V300" t="s">
        <v>363</v>
      </c>
      <c r="W300">
        <v>2100</v>
      </c>
      <c r="X300" t="s">
        <v>381</v>
      </c>
      <c r="Y300" t="s">
        <v>242</v>
      </c>
      <c r="Z300" t="s">
        <v>522</v>
      </c>
      <c r="AB300" t="s">
        <v>355</v>
      </c>
      <c r="AC300" t="s">
        <v>355</v>
      </c>
      <c r="AD300" t="s">
        <v>382</v>
      </c>
      <c r="AE300" t="s">
        <v>242</v>
      </c>
      <c r="AF300" t="s">
        <v>1489</v>
      </c>
      <c r="AG300" t="s">
        <v>252</v>
      </c>
      <c r="AH300">
        <v>1</v>
      </c>
      <c r="AI300" t="s">
        <v>253</v>
      </c>
      <c r="AJ300" t="s">
        <v>251</v>
      </c>
      <c r="AK300" t="s">
        <v>582</v>
      </c>
      <c r="AL300" t="s">
        <v>206</v>
      </c>
      <c r="AM300" t="s">
        <v>606</v>
      </c>
      <c r="AN300">
        <v>2</v>
      </c>
      <c r="AO300" s="17">
        <v>46225</v>
      </c>
      <c r="AP300" s="37">
        <v>0.68055555555555558</v>
      </c>
      <c r="AQ300" s="17">
        <v>46227</v>
      </c>
      <c r="AR300" s="37">
        <v>0.5</v>
      </c>
      <c r="AS300" t="s">
        <v>204</v>
      </c>
      <c r="AT300" t="s">
        <v>631</v>
      </c>
      <c r="AU300" t="s">
        <v>628</v>
      </c>
      <c r="AV300" t="s">
        <v>634</v>
      </c>
      <c r="AX300">
        <v>1</v>
      </c>
      <c r="AY300" t="s">
        <v>89</v>
      </c>
      <c r="AZ300" t="s">
        <v>67</v>
      </c>
      <c r="BA300" t="s">
        <v>220</v>
      </c>
      <c r="BB300" t="s">
        <v>677</v>
      </c>
      <c r="BC300">
        <v>203</v>
      </c>
      <c r="BJ300"/>
      <c r="BK300"/>
    </row>
    <row r="301" spans="1:63" x14ac:dyDescent="0.3">
      <c r="A301" s="17">
        <v>46230</v>
      </c>
      <c r="B301" t="s">
        <v>144</v>
      </c>
      <c r="C301" t="s">
        <v>352</v>
      </c>
      <c r="D301" t="s">
        <v>45</v>
      </c>
      <c r="E301" t="s">
        <v>68</v>
      </c>
      <c r="F301" t="s">
        <v>314</v>
      </c>
      <c r="G301" t="s">
        <v>1083</v>
      </c>
      <c r="H301" t="s">
        <v>434</v>
      </c>
      <c r="I301" t="s">
        <v>420</v>
      </c>
      <c r="J301">
        <v>2</v>
      </c>
      <c r="K301">
        <v>2</v>
      </c>
      <c r="L301" t="s">
        <v>1081</v>
      </c>
      <c r="M301" s="15">
        <v>46225.337905092594</v>
      </c>
      <c r="N301" s="15">
        <v>46232.337500000001</v>
      </c>
      <c r="O301" s="15">
        <v>46225.680555555555</v>
      </c>
      <c r="P301" s="15">
        <v>46227.5</v>
      </c>
      <c r="Q301" s="15"/>
      <c r="S301" t="s">
        <v>363</v>
      </c>
      <c r="T301" t="s">
        <v>423</v>
      </c>
      <c r="U301" t="s">
        <v>1490</v>
      </c>
      <c r="V301" t="s">
        <v>363</v>
      </c>
      <c r="W301">
        <v>2100</v>
      </c>
      <c r="X301" t="s">
        <v>381</v>
      </c>
      <c r="Y301" t="s">
        <v>242</v>
      </c>
      <c r="Z301" t="s">
        <v>522</v>
      </c>
      <c r="AB301" t="s">
        <v>355</v>
      </c>
      <c r="AC301" t="s">
        <v>355</v>
      </c>
      <c r="AD301" t="s">
        <v>382</v>
      </c>
      <c r="AE301" t="s">
        <v>242</v>
      </c>
      <c r="AF301" t="s">
        <v>1491</v>
      </c>
      <c r="AG301" t="s">
        <v>252</v>
      </c>
      <c r="AH301">
        <v>1</v>
      </c>
      <c r="AI301" t="s">
        <v>253</v>
      </c>
      <c r="AJ301" t="s">
        <v>251</v>
      </c>
      <c r="AK301" t="s">
        <v>582</v>
      </c>
      <c r="AL301" t="s">
        <v>206</v>
      </c>
      <c r="AM301" t="s">
        <v>606</v>
      </c>
      <c r="AN301">
        <v>2</v>
      </c>
      <c r="AO301" s="17">
        <v>46225</v>
      </c>
      <c r="AP301" s="37">
        <v>0.68055555555555558</v>
      </c>
      <c r="AQ301" s="17">
        <v>46227</v>
      </c>
      <c r="AR301" s="37">
        <v>0.5</v>
      </c>
      <c r="AS301" t="s">
        <v>204</v>
      </c>
      <c r="AT301" t="s">
        <v>631</v>
      </c>
      <c r="AU301" t="s">
        <v>628</v>
      </c>
      <c r="AV301" t="s">
        <v>634</v>
      </c>
      <c r="AX301">
        <v>1</v>
      </c>
      <c r="AY301" t="s">
        <v>89</v>
      </c>
      <c r="AZ301" t="s">
        <v>67</v>
      </c>
      <c r="BA301" t="s">
        <v>220</v>
      </c>
      <c r="BB301" t="s">
        <v>677</v>
      </c>
      <c r="BC301">
        <v>203</v>
      </c>
      <c r="BJ301"/>
      <c r="BK301"/>
    </row>
    <row r="302" spans="1:63" x14ac:dyDescent="0.3">
      <c r="A302" s="17">
        <v>46230</v>
      </c>
      <c r="B302" t="s">
        <v>144</v>
      </c>
      <c r="C302" t="s">
        <v>352</v>
      </c>
      <c r="D302" t="s">
        <v>45</v>
      </c>
      <c r="E302" t="s">
        <v>68</v>
      </c>
      <c r="F302" t="s">
        <v>314</v>
      </c>
      <c r="G302" t="s">
        <v>1084</v>
      </c>
      <c r="H302" t="s">
        <v>434</v>
      </c>
      <c r="I302" t="s">
        <v>420</v>
      </c>
      <c r="J302">
        <v>1</v>
      </c>
      <c r="K302">
        <v>1</v>
      </c>
      <c r="L302" t="s">
        <v>1081</v>
      </c>
      <c r="M302" s="15">
        <v>46225.337650462963</v>
      </c>
      <c r="N302" s="15">
        <v>46232.337500000001</v>
      </c>
      <c r="O302" s="15">
        <v>46225.680555555555</v>
      </c>
      <c r="P302" s="15">
        <v>46227.5</v>
      </c>
      <c r="Q302" s="15"/>
      <c r="S302" t="s">
        <v>363</v>
      </c>
      <c r="T302" t="s">
        <v>423</v>
      </c>
      <c r="U302" t="s">
        <v>1492</v>
      </c>
      <c r="V302" t="s">
        <v>363</v>
      </c>
      <c r="W302">
        <v>2100</v>
      </c>
      <c r="X302" t="s">
        <v>381</v>
      </c>
      <c r="Y302" t="s">
        <v>242</v>
      </c>
      <c r="Z302" t="s">
        <v>522</v>
      </c>
      <c r="AB302" t="s">
        <v>355</v>
      </c>
      <c r="AC302" t="s">
        <v>355</v>
      </c>
      <c r="AD302" t="s">
        <v>382</v>
      </c>
      <c r="AE302" t="s">
        <v>242</v>
      </c>
      <c r="AF302" t="s">
        <v>1493</v>
      </c>
      <c r="AG302" t="s">
        <v>252</v>
      </c>
      <c r="AH302">
        <v>1</v>
      </c>
      <c r="AI302" t="s">
        <v>253</v>
      </c>
      <c r="AJ302" t="s">
        <v>251</v>
      </c>
      <c r="AK302" t="s">
        <v>582</v>
      </c>
      <c r="AL302" t="s">
        <v>206</v>
      </c>
      <c r="AM302" t="s">
        <v>606</v>
      </c>
      <c r="AN302">
        <v>2</v>
      </c>
      <c r="AO302" s="17">
        <v>46225</v>
      </c>
      <c r="AP302" s="37">
        <v>0.68055555555555558</v>
      </c>
      <c r="AQ302" s="17">
        <v>46227</v>
      </c>
      <c r="AR302" s="37">
        <v>0.5</v>
      </c>
      <c r="AS302" t="s">
        <v>204</v>
      </c>
      <c r="AT302" t="s">
        <v>631</v>
      </c>
      <c r="AU302" t="s">
        <v>628</v>
      </c>
      <c r="AV302" t="s">
        <v>634</v>
      </c>
      <c r="AX302">
        <v>1</v>
      </c>
      <c r="AY302" t="s">
        <v>89</v>
      </c>
      <c r="AZ302" t="s">
        <v>67</v>
      </c>
      <c r="BA302" t="s">
        <v>220</v>
      </c>
      <c r="BB302" t="s">
        <v>677</v>
      </c>
      <c r="BC302">
        <v>203</v>
      </c>
      <c r="BJ302"/>
      <c r="BK302"/>
    </row>
    <row r="303" spans="1:63" x14ac:dyDescent="0.3">
      <c r="A303" s="17">
        <v>46230</v>
      </c>
      <c r="B303" t="s">
        <v>144</v>
      </c>
      <c r="C303" t="s">
        <v>352</v>
      </c>
      <c r="D303" t="s">
        <v>45</v>
      </c>
      <c r="E303" t="s">
        <v>68</v>
      </c>
      <c r="F303" t="s">
        <v>314</v>
      </c>
      <c r="G303" t="s">
        <v>1085</v>
      </c>
      <c r="H303" t="s">
        <v>479</v>
      </c>
      <c r="I303" t="s">
        <v>420</v>
      </c>
      <c r="J303">
        <v>16</v>
      </c>
      <c r="K303">
        <v>16</v>
      </c>
      <c r="L303" t="s">
        <v>1086</v>
      </c>
      <c r="M303" s="15">
        <v>46224.651469907411</v>
      </c>
      <c r="N303" s="15">
        <v>46231.651388888888</v>
      </c>
      <c r="O303" s="15">
        <v>46225.65902777778</v>
      </c>
      <c r="P303" s="15">
        <v>46227.5</v>
      </c>
      <c r="Q303" s="15">
        <v>46227</v>
      </c>
      <c r="R303" t="s">
        <v>324</v>
      </c>
      <c r="S303" t="s">
        <v>363</v>
      </c>
      <c r="T303" t="s">
        <v>423</v>
      </c>
      <c r="U303" t="s">
        <v>1494</v>
      </c>
      <c r="V303" t="s">
        <v>363</v>
      </c>
      <c r="W303">
        <v>2100</v>
      </c>
      <c r="X303" t="s">
        <v>381</v>
      </c>
      <c r="Y303" t="s">
        <v>242</v>
      </c>
      <c r="Z303" t="s">
        <v>522</v>
      </c>
      <c r="AB303" t="s">
        <v>355</v>
      </c>
      <c r="AC303" t="s">
        <v>355</v>
      </c>
      <c r="AD303" t="s">
        <v>382</v>
      </c>
      <c r="AE303" t="s">
        <v>242</v>
      </c>
      <c r="AF303" t="s">
        <v>1495</v>
      </c>
      <c r="AG303" t="s">
        <v>252</v>
      </c>
      <c r="AH303">
        <v>1</v>
      </c>
      <c r="AI303" t="s">
        <v>253</v>
      </c>
      <c r="AJ303" t="s">
        <v>251</v>
      </c>
      <c r="AK303" t="s">
        <v>582</v>
      </c>
      <c r="AL303" t="s">
        <v>206</v>
      </c>
      <c r="AM303" t="s">
        <v>606</v>
      </c>
      <c r="AN303">
        <v>2</v>
      </c>
      <c r="AO303" s="17">
        <v>46225</v>
      </c>
      <c r="AP303" s="37">
        <v>0.65902777777777777</v>
      </c>
      <c r="AQ303" s="17">
        <v>46227</v>
      </c>
      <c r="AR303" s="37">
        <v>0.5</v>
      </c>
      <c r="AS303" t="s">
        <v>204</v>
      </c>
      <c r="AT303" t="s">
        <v>631</v>
      </c>
      <c r="AU303" t="s">
        <v>628</v>
      </c>
      <c r="AV303" t="s">
        <v>634</v>
      </c>
      <c r="AX303">
        <v>1.6</v>
      </c>
      <c r="AY303" t="s">
        <v>89</v>
      </c>
      <c r="AZ303" t="s">
        <v>67</v>
      </c>
      <c r="BA303" t="s">
        <v>220</v>
      </c>
      <c r="BB303" t="s">
        <v>677</v>
      </c>
      <c r="BC303">
        <v>203</v>
      </c>
      <c r="BJ303"/>
      <c r="BK303"/>
    </row>
    <row r="304" spans="1:63" x14ac:dyDescent="0.3">
      <c r="A304" s="17">
        <v>46230</v>
      </c>
      <c r="B304" t="s">
        <v>144</v>
      </c>
      <c r="C304" t="s">
        <v>352</v>
      </c>
      <c r="D304" t="s">
        <v>45</v>
      </c>
      <c r="E304" t="s">
        <v>68</v>
      </c>
      <c r="F304" t="s">
        <v>314</v>
      </c>
      <c r="G304" t="s">
        <v>1087</v>
      </c>
      <c r="H304" t="s">
        <v>479</v>
      </c>
      <c r="I304" t="s">
        <v>420</v>
      </c>
      <c r="J304">
        <v>6</v>
      </c>
      <c r="K304">
        <v>6</v>
      </c>
      <c r="L304" t="s">
        <v>1086</v>
      </c>
      <c r="M304" s="15">
        <v>46224.65053240741</v>
      </c>
      <c r="N304" s="15">
        <v>46231.65</v>
      </c>
      <c r="O304" s="15">
        <v>46225.65902777778</v>
      </c>
      <c r="P304" s="15">
        <v>46227.5</v>
      </c>
      <c r="Q304" s="15">
        <v>46227</v>
      </c>
      <c r="R304" t="s">
        <v>324</v>
      </c>
      <c r="S304" t="s">
        <v>363</v>
      </c>
      <c r="T304" t="s">
        <v>423</v>
      </c>
      <c r="U304" t="s">
        <v>1496</v>
      </c>
      <c r="V304" t="s">
        <v>363</v>
      </c>
      <c r="W304">
        <v>2100</v>
      </c>
      <c r="X304" t="s">
        <v>381</v>
      </c>
      <c r="Y304" t="s">
        <v>242</v>
      </c>
      <c r="Z304" t="s">
        <v>522</v>
      </c>
      <c r="AB304" t="s">
        <v>355</v>
      </c>
      <c r="AC304" t="s">
        <v>355</v>
      </c>
      <c r="AD304" t="s">
        <v>382</v>
      </c>
      <c r="AE304" t="s">
        <v>242</v>
      </c>
      <c r="AF304" t="s">
        <v>1497</v>
      </c>
      <c r="AG304" t="s">
        <v>252</v>
      </c>
      <c r="AH304">
        <v>1</v>
      </c>
      <c r="AI304" t="s">
        <v>253</v>
      </c>
      <c r="AJ304" t="s">
        <v>251</v>
      </c>
      <c r="AK304" t="s">
        <v>582</v>
      </c>
      <c r="AL304" t="s">
        <v>206</v>
      </c>
      <c r="AM304" t="s">
        <v>606</v>
      </c>
      <c r="AN304">
        <v>2</v>
      </c>
      <c r="AO304" s="17">
        <v>46225</v>
      </c>
      <c r="AP304" s="37">
        <v>0.65902777777777777</v>
      </c>
      <c r="AQ304" s="17">
        <v>46227</v>
      </c>
      <c r="AR304" s="37">
        <v>0.5</v>
      </c>
      <c r="AS304" t="s">
        <v>204</v>
      </c>
      <c r="AT304" t="s">
        <v>631</v>
      </c>
      <c r="AU304" t="s">
        <v>628</v>
      </c>
      <c r="AV304" t="s">
        <v>634</v>
      </c>
      <c r="AX304">
        <v>1</v>
      </c>
      <c r="AY304" t="s">
        <v>89</v>
      </c>
      <c r="AZ304" t="s">
        <v>67</v>
      </c>
      <c r="BA304" t="s">
        <v>220</v>
      </c>
      <c r="BB304" t="s">
        <v>677</v>
      </c>
      <c r="BC304">
        <v>203</v>
      </c>
      <c r="BJ304"/>
      <c r="BK304"/>
    </row>
    <row r="305" spans="1:63" x14ac:dyDescent="0.3">
      <c r="A305" s="17">
        <v>46230</v>
      </c>
      <c r="B305" t="s">
        <v>144</v>
      </c>
      <c r="C305" t="s">
        <v>352</v>
      </c>
      <c r="D305" t="s">
        <v>45</v>
      </c>
      <c r="E305" t="s">
        <v>68</v>
      </c>
      <c r="F305" t="s">
        <v>314</v>
      </c>
      <c r="G305" t="s">
        <v>1080</v>
      </c>
      <c r="H305" t="s">
        <v>434</v>
      </c>
      <c r="I305" t="s">
        <v>420</v>
      </c>
      <c r="J305">
        <v>3</v>
      </c>
      <c r="K305">
        <v>3</v>
      </c>
      <c r="L305" t="s">
        <v>1081</v>
      </c>
      <c r="M305" s="15">
        <v>46225.340196759258</v>
      </c>
      <c r="N305" s="15">
        <v>46232.339583333334</v>
      </c>
      <c r="O305" s="15">
        <v>46225.680555555555</v>
      </c>
      <c r="P305" s="15">
        <v>46227.5</v>
      </c>
      <c r="Q305" s="15"/>
      <c r="S305" t="s">
        <v>363</v>
      </c>
      <c r="T305" t="s">
        <v>423</v>
      </c>
      <c r="U305" t="s">
        <v>1486</v>
      </c>
      <c r="V305" t="s">
        <v>363</v>
      </c>
      <c r="W305">
        <v>2100</v>
      </c>
      <c r="X305" t="s">
        <v>381</v>
      </c>
      <c r="Y305" t="s">
        <v>242</v>
      </c>
      <c r="Z305" t="s">
        <v>522</v>
      </c>
      <c r="AB305" t="s">
        <v>355</v>
      </c>
      <c r="AC305" t="s">
        <v>355</v>
      </c>
      <c r="AD305" t="s">
        <v>382</v>
      </c>
      <c r="AE305" t="s">
        <v>242</v>
      </c>
      <c r="AF305" t="s">
        <v>1487</v>
      </c>
      <c r="AG305" t="s">
        <v>252</v>
      </c>
      <c r="AH305">
        <v>1</v>
      </c>
      <c r="AI305" t="s">
        <v>253</v>
      </c>
      <c r="AJ305" t="s">
        <v>251</v>
      </c>
      <c r="AK305" t="s">
        <v>582</v>
      </c>
      <c r="AL305" t="s">
        <v>206</v>
      </c>
      <c r="AM305" t="s">
        <v>606</v>
      </c>
      <c r="AN305">
        <v>2</v>
      </c>
      <c r="AO305" s="17">
        <v>46225</v>
      </c>
      <c r="AP305" s="37">
        <v>0.68055555555555558</v>
      </c>
      <c r="AQ305" s="17">
        <v>46227</v>
      </c>
      <c r="AR305" s="37">
        <v>0.5</v>
      </c>
      <c r="AS305" t="s">
        <v>204</v>
      </c>
      <c r="AT305" t="s">
        <v>631</v>
      </c>
      <c r="AU305" t="s">
        <v>628</v>
      </c>
      <c r="AV305" t="s">
        <v>634</v>
      </c>
      <c r="AX305">
        <v>1</v>
      </c>
      <c r="AY305" t="s">
        <v>89</v>
      </c>
      <c r="AZ305" t="s">
        <v>67</v>
      </c>
      <c r="BA305" t="s">
        <v>220</v>
      </c>
      <c r="BB305" t="s">
        <v>677</v>
      </c>
      <c r="BC305">
        <v>203</v>
      </c>
      <c r="BJ305"/>
      <c r="BK305"/>
    </row>
    <row r="306" spans="1:63" x14ac:dyDescent="0.3">
      <c r="A306" s="17">
        <v>46230</v>
      </c>
      <c r="B306" t="s">
        <v>144</v>
      </c>
      <c r="C306" t="s">
        <v>352</v>
      </c>
      <c r="D306" t="s">
        <v>45</v>
      </c>
      <c r="E306" t="s">
        <v>68</v>
      </c>
      <c r="F306" t="s">
        <v>314</v>
      </c>
      <c r="G306" t="s">
        <v>1088</v>
      </c>
      <c r="H306" t="s">
        <v>434</v>
      </c>
      <c r="I306" t="s">
        <v>420</v>
      </c>
      <c r="J306">
        <v>3</v>
      </c>
      <c r="K306">
        <v>3</v>
      </c>
      <c r="L306" t="s">
        <v>1081</v>
      </c>
      <c r="M306" s="15">
        <v>46225.340752314813</v>
      </c>
      <c r="N306" s="15">
        <v>46232.340277777781</v>
      </c>
      <c r="O306" s="15">
        <v>46225.680555555555</v>
      </c>
      <c r="P306" s="15">
        <v>46227.5</v>
      </c>
      <c r="Q306" s="15"/>
      <c r="S306" t="s">
        <v>363</v>
      </c>
      <c r="T306" t="s">
        <v>423</v>
      </c>
      <c r="U306" t="s">
        <v>1498</v>
      </c>
      <c r="V306" t="s">
        <v>363</v>
      </c>
      <c r="W306">
        <v>2100</v>
      </c>
      <c r="X306" t="s">
        <v>381</v>
      </c>
      <c r="Y306" t="s">
        <v>242</v>
      </c>
      <c r="Z306" t="s">
        <v>522</v>
      </c>
      <c r="AB306" t="s">
        <v>355</v>
      </c>
      <c r="AC306" t="s">
        <v>355</v>
      </c>
      <c r="AD306" t="s">
        <v>382</v>
      </c>
      <c r="AE306" t="s">
        <v>242</v>
      </c>
      <c r="AF306" t="s">
        <v>1499</v>
      </c>
      <c r="AG306" t="s">
        <v>252</v>
      </c>
      <c r="AH306">
        <v>1</v>
      </c>
      <c r="AI306" t="s">
        <v>253</v>
      </c>
      <c r="AJ306" t="s">
        <v>251</v>
      </c>
      <c r="AK306" t="s">
        <v>582</v>
      </c>
      <c r="AL306" t="s">
        <v>206</v>
      </c>
      <c r="AM306" t="s">
        <v>606</v>
      </c>
      <c r="AN306">
        <v>2</v>
      </c>
      <c r="AO306" s="17">
        <v>46225</v>
      </c>
      <c r="AP306" s="37">
        <v>0.68055555555555558</v>
      </c>
      <c r="AQ306" s="17">
        <v>46227</v>
      </c>
      <c r="AR306" s="37">
        <v>0.5</v>
      </c>
      <c r="AS306" t="s">
        <v>204</v>
      </c>
      <c r="AT306" t="s">
        <v>631</v>
      </c>
      <c r="AU306" t="s">
        <v>628</v>
      </c>
      <c r="AV306" t="s">
        <v>634</v>
      </c>
      <c r="AX306">
        <v>1</v>
      </c>
      <c r="AY306" t="s">
        <v>89</v>
      </c>
      <c r="AZ306" t="s">
        <v>67</v>
      </c>
      <c r="BA306" t="s">
        <v>220</v>
      </c>
      <c r="BB306" t="s">
        <v>677</v>
      </c>
      <c r="BC306">
        <v>203</v>
      </c>
      <c r="BJ306"/>
      <c r="BK306"/>
    </row>
    <row r="307" spans="1:63" x14ac:dyDescent="0.3">
      <c r="A307" s="17">
        <v>46230</v>
      </c>
      <c r="B307" t="s">
        <v>144</v>
      </c>
      <c r="C307" t="s">
        <v>352</v>
      </c>
      <c r="D307" t="s">
        <v>63</v>
      </c>
      <c r="E307" t="s">
        <v>95</v>
      </c>
      <c r="F307" t="s">
        <v>314</v>
      </c>
      <c r="G307" t="s">
        <v>968</v>
      </c>
      <c r="H307" t="s">
        <v>1331</v>
      </c>
      <c r="I307" t="s">
        <v>415</v>
      </c>
      <c r="J307">
        <v>1</v>
      </c>
      <c r="K307">
        <v>1</v>
      </c>
      <c r="L307" t="s">
        <v>969</v>
      </c>
      <c r="M307" s="15">
        <v>46230.561921296299</v>
      </c>
      <c r="N307" s="15">
        <v>46237.561805555553</v>
      </c>
      <c r="O307" s="15">
        <v>46231.383333333331</v>
      </c>
      <c r="P307" s="15">
        <v>46237.474999999999</v>
      </c>
      <c r="Q307" s="15"/>
      <c r="S307" t="s">
        <v>363</v>
      </c>
      <c r="U307" t="s">
        <v>1342</v>
      </c>
      <c r="V307" t="s">
        <v>363</v>
      </c>
      <c r="W307">
        <v>2100</v>
      </c>
      <c r="X307" t="s">
        <v>381</v>
      </c>
      <c r="Y307" t="s">
        <v>242</v>
      </c>
      <c r="Z307" t="s">
        <v>523</v>
      </c>
      <c r="AB307" t="s">
        <v>355</v>
      </c>
      <c r="AC307" t="s">
        <v>7</v>
      </c>
      <c r="AD307" t="s">
        <v>7</v>
      </c>
      <c r="AE307" t="s">
        <v>7</v>
      </c>
      <c r="AF307" t="s">
        <v>1344</v>
      </c>
      <c r="AG307" t="s">
        <v>252</v>
      </c>
      <c r="AH307">
        <v>2</v>
      </c>
      <c r="AI307" t="s">
        <v>253</v>
      </c>
      <c r="AJ307" t="s">
        <v>254</v>
      </c>
      <c r="AK307" t="s">
        <v>582</v>
      </c>
      <c r="AL307" t="s">
        <v>206</v>
      </c>
      <c r="AM307" t="s">
        <v>608</v>
      </c>
      <c r="AN307"/>
      <c r="AO307" s="17">
        <v>46231</v>
      </c>
      <c r="AP307" s="37">
        <v>0.38333333333333336</v>
      </c>
      <c r="AQ307" s="17">
        <v>46237</v>
      </c>
      <c r="AR307" s="37">
        <v>0.47499999999999998</v>
      </c>
      <c r="AS307" t="s">
        <v>204</v>
      </c>
      <c r="AT307" t="s">
        <v>631</v>
      </c>
      <c r="AU307" t="s">
        <v>628</v>
      </c>
      <c r="AV307" t="s">
        <v>637</v>
      </c>
      <c r="AX307">
        <v>1</v>
      </c>
      <c r="AY307" t="s">
        <v>111</v>
      </c>
      <c r="AZ307" t="s">
        <v>96</v>
      </c>
      <c r="BA307" t="s">
        <v>228</v>
      </c>
      <c r="BB307" t="s">
        <v>676</v>
      </c>
      <c r="BE307">
        <v>24.7</v>
      </c>
      <c r="BJ307"/>
      <c r="BK307"/>
    </row>
    <row r="308" spans="1:63" x14ac:dyDescent="0.3">
      <c r="A308" s="17">
        <v>46230</v>
      </c>
      <c r="B308" t="s">
        <v>144</v>
      </c>
      <c r="C308" t="s">
        <v>352</v>
      </c>
      <c r="D308" t="s">
        <v>57</v>
      </c>
      <c r="E308" t="s">
        <v>117</v>
      </c>
      <c r="F308" t="s">
        <v>314</v>
      </c>
      <c r="G308" t="s">
        <v>968</v>
      </c>
      <c r="H308" t="s">
        <v>1331</v>
      </c>
      <c r="I308" t="s">
        <v>415</v>
      </c>
      <c r="J308">
        <v>1</v>
      </c>
      <c r="K308">
        <v>1</v>
      </c>
      <c r="L308" t="s">
        <v>969</v>
      </c>
      <c r="M308" s="15">
        <v>46230.561921296299</v>
      </c>
      <c r="N308" s="15">
        <v>46237.561805555553</v>
      </c>
      <c r="O308" s="15">
        <v>46231.383333333331</v>
      </c>
      <c r="P308" s="15">
        <v>46237.474999999999</v>
      </c>
      <c r="Q308" s="15"/>
      <c r="S308" t="s">
        <v>363</v>
      </c>
      <c r="U308" t="s">
        <v>1342</v>
      </c>
      <c r="V308" t="s">
        <v>363</v>
      </c>
      <c r="W308">
        <v>2100</v>
      </c>
      <c r="X308" t="s">
        <v>381</v>
      </c>
      <c r="Y308" t="s">
        <v>242</v>
      </c>
      <c r="Z308" t="s">
        <v>523</v>
      </c>
      <c r="AB308" t="s">
        <v>355</v>
      </c>
      <c r="AC308" t="s">
        <v>7</v>
      </c>
      <c r="AD308" t="s">
        <v>7</v>
      </c>
      <c r="AE308" t="s">
        <v>7</v>
      </c>
      <c r="AF308" t="s">
        <v>1577</v>
      </c>
      <c r="AG308" t="s">
        <v>252</v>
      </c>
      <c r="AH308">
        <v>2</v>
      </c>
      <c r="AI308" t="s">
        <v>253</v>
      </c>
      <c r="AJ308" t="s">
        <v>254</v>
      </c>
      <c r="AK308" t="s">
        <v>582</v>
      </c>
      <c r="AL308" t="s">
        <v>206</v>
      </c>
      <c r="AM308" t="s">
        <v>609</v>
      </c>
      <c r="AN308"/>
      <c r="AO308" s="17">
        <v>46231</v>
      </c>
      <c r="AP308" s="37">
        <v>0.38333333333333336</v>
      </c>
      <c r="AQ308" s="17">
        <v>46237</v>
      </c>
      <c r="AR308" s="37">
        <v>0.47499999999999998</v>
      </c>
      <c r="AS308" t="s">
        <v>204</v>
      </c>
      <c r="AT308" t="s">
        <v>631</v>
      </c>
      <c r="AU308" t="s">
        <v>628</v>
      </c>
      <c r="AV308" t="s">
        <v>641</v>
      </c>
      <c r="AX308">
        <v>1</v>
      </c>
      <c r="AY308" t="s">
        <v>126</v>
      </c>
      <c r="AZ308" t="s">
        <v>127</v>
      </c>
      <c r="BA308" t="s">
        <v>236</v>
      </c>
      <c r="BB308" t="s">
        <v>676</v>
      </c>
      <c r="BJ308"/>
      <c r="BK308"/>
    </row>
    <row r="309" spans="1:63" x14ac:dyDescent="0.3">
      <c r="A309" s="17">
        <v>46230</v>
      </c>
      <c r="B309" t="s">
        <v>144</v>
      </c>
      <c r="C309" t="s">
        <v>352</v>
      </c>
      <c r="D309" t="s">
        <v>282</v>
      </c>
      <c r="E309" t="s">
        <v>195</v>
      </c>
      <c r="F309" t="s">
        <v>314</v>
      </c>
      <c r="G309" t="s">
        <v>968</v>
      </c>
      <c r="H309" t="s">
        <v>1331</v>
      </c>
      <c r="I309" t="s">
        <v>415</v>
      </c>
      <c r="J309">
        <v>245</v>
      </c>
      <c r="K309">
        <v>245</v>
      </c>
      <c r="L309" t="s">
        <v>969</v>
      </c>
      <c r="M309" s="15">
        <v>46230.561921296299</v>
      </c>
      <c r="N309" s="15">
        <v>46237.561805555553</v>
      </c>
      <c r="O309" s="15">
        <v>46231.383333333331</v>
      </c>
      <c r="P309" s="15">
        <v>46237.474999999999</v>
      </c>
      <c r="Q309" s="15"/>
      <c r="S309" t="s">
        <v>363</v>
      </c>
      <c r="U309" t="s">
        <v>1342</v>
      </c>
      <c r="V309" t="s">
        <v>363</v>
      </c>
      <c r="W309">
        <v>2100</v>
      </c>
      <c r="X309" t="s">
        <v>381</v>
      </c>
      <c r="Y309" t="s">
        <v>242</v>
      </c>
      <c r="Z309" t="s">
        <v>523</v>
      </c>
      <c r="AB309" t="s">
        <v>355</v>
      </c>
      <c r="AC309" t="s">
        <v>7</v>
      </c>
      <c r="AD309" t="s">
        <v>7</v>
      </c>
      <c r="AE309" t="s">
        <v>7</v>
      </c>
      <c r="AF309" t="s">
        <v>1343</v>
      </c>
      <c r="AG309" t="s">
        <v>252</v>
      </c>
      <c r="AH309">
        <v>2</v>
      </c>
      <c r="AI309" t="s">
        <v>253</v>
      </c>
      <c r="AJ309" t="s">
        <v>251</v>
      </c>
      <c r="AK309" t="s">
        <v>582</v>
      </c>
      <c r="AL309" t="s">
        <v>206</v>
      </c>
      <c r="AM309" t="s">
        <v>610</v>
      </c>
      <c r="AN309">
        <v>3</v>
      </c>
      <c r="AO309" s="17">
        <v>46231</v>
      </c>
      <c r="AP309" s="37">
        <v>0.38333333333333336</v>
      </c>
      <c r="AQ309" s="17">
        <v>46237</v>
      </c>
      <c r="AR309" s="37">
        <v>0.47499999999999998</v>
      </c>
      <c r="AS309" t="s">
        <v>204</v>
      </c>
      <c r="AT309" t="s">
        <v>630</v>
      </c>
      <c r="AU309" t="s">
        <v>628</v>
      </c>
      <c r="AV309" t="s">
        <v>638</v>
      </c>
      <c r="AW309">
        <v>1</v>
      </c>
      <c r="AX309">
        <v>245</v>
      </c>
      <c r="AY309" t="s">
        <v>125</v>
      </c>
      <c r="AZ309" t="s">
        <v>122</v>
      </c>
      <c r="BA309" t="s">
        <v>235</v>
      </c>
      <c r="BB309" t="s">
        <v>676</v>
      </c>
      <c r="BJ309"/>
      <c r="BK309"/>
    </row>
    <row r="310" spans="1:63" x14ac:dyDescent="0.3">
      <c r="A310" s="17">
        <v>46230</v>
      </c>
      <c r="B310" t="s">
        <v>144</v>
      </c>
      <c r="C310" t="s">
        <v>352</v>
      </c>
      <c r="D310" t="s">
        <v>45</v>
      </c>
      <c r="E310" t="s">
        <v>68</v>
      </c>
      <c r="F310" t="s">
        <v>314</v>
      </c>
      <c r="G310" t="s">
        <v>1093</v>
      </c>
      <c r="H310" t="s">
        <v>468</v>
      </c>
      <c r="I310" t="s">
        <v>413</v>
      </c>
      <c r="J310">
        <v>3</v>
      </c>
      <c r="K310">
        <v>3</v>
      </c>
      <c r="L310" t="s">
        <v>1094</v>
      </c>
      <c r="M310" s="15">
        <v>46230.441238425927</v>
      </c>
      <c r="N310" s="15">
        <v>46237.440972222219</v>
      </c>
      <c r="O310" s="15">
        <v>46230.705555555556</v>
      </c>
      <c r="P310" s="15">
        <v>46231.431944444441</v>
      </c>
      <c r="Q310" s="15"/>
      <c r="S310" t="s">
        <v>363</v>
      </c>
      <c r="T310" t="s">
        <v>423</v>
      </c>
      <c r="U310" t="s">
        <v>1506</v>
      </c>
      <c r="V310" t="s">
        <v>363</v>
      </c>
      <c r="W310">
        <v>2100</v>
      </c>
      <c r="X310" t="s">
        <v>381</v>
      </c>
      <c r="Y310" t="s">
        <v>242</v>
      </c>
      <c r="Z310" t="s">
        <v>522</v>
      </c>
      <c r="AB310" t="s">
        <v>355</v>
      </c>
      <c r="AC310" t="s">
        <v>355</v>
      </c>
      <c r="AD310" t="s">
        <v>382</v>
      </c>
      <c r="AE310" t="s">
        <v>242</v>
      </c>
      <c r="AF310" t="s">
        <v>1507</v>
      </c>
      <c r="AG310" t="s">
        <v>252</v>
      </c>
      <c r="AH310">
        <v>1</v>
      </c>
      <c r="AI310" t="s">
        <v>253</v>
      </c>
      <c r="AJ310" t="s">
        <v>251</v>
      </c>
      <c r="AK310" t="s">
        <v>582</v>
      </c>
      <c r="AL310" t="s">
        <v>206</v>
      </c>
      <c r="AM310" t="s">
        <v>606</v>
      </c>
      <c r="AN310">
        <v>2</v>
      </c>
      <c r="AO310" s="17">
        <v>46230</v>
      </c>
      <c r="AP310" s="37">
        <v>0.7055555555555556</v>
      </c>
      <c r="AQ310" s="17">
        <v>46231</v>
      </c>
      <c r="AR310" s="37">
        <v>0.43194444444444446</v>
      </c>
      <c r="AS310" t="s">
        <v>204</v>
      </c>
      <c r="AT310" t="s">
        <v>631</v>
      </c>
      <c r="AU310" t="s">
        <v>628</v>
      </c>
      <c r="AV310" t="s">
        <v>634</v>
      </c>
      <c r="AX310">
        <v>1</v>
      </c>
      <c r="AY310" t="s">
        <v>89</v>
      </c>
      <c r="AZ310" t="s">
        <v>67</v>
      </c>
      <c r="BA310" t="s">
        <v>220</v>
      </c>
      <c r="BB310" t="s">
        <v>677</v>
      </c>
      <c r="BC310">
        <v>203</v>
      </c>
      <c r="BD310">
        <v>103</v>
      </c>
      <c r="BJ310"/>
      <c r="BK310"/>
    </row>
    <row r="311" spans="1:63" x14ac:dyDescent="0.3">
      <c r="A311" s="17">
        <v>46230</v>
      </c>
      <c r="B311" t="s">
        <v>144</v>
      </c>
      <c r="C311" t="s">
        <v>352</v>
      </c>
      <c r="D311" t="s">
        <v>45</v>
      </c>
      <c r="E311" t="s">
        <v>68</v>
      </c>
      <c r="F311" t="s">
        <v>314</v>
      </c>
      <c r="G311" t="s">
        <v>1095</v>
      </c>
      <c r="H311" t="s">
        <v>468</v>
      </c>
      <c r="I311" t="s">
        <v>413</v>
      </c>
      <c r="J311">
        <v>4</v>
      </c>
      <c r="K311">
        <v>4</v>
      </c>
      <c r="L311" t="s">
        <v>1094</v>
      </c>
      <c r="M311" s="15">
        <v>46230.439814814818</v>
      </c>
      <c r="N311" s="15">
        <v>46237.439583333333</v>
      </c>
      <c r="O311" s="15">
        <v>46230.705555555556</v>
      </c>
      <c r="P311" s="15">
        <v>46231.431944444441</v>
      </c>
      <c r="Q311" s="15"/>
      <c r="S311" t="s">
        <v>363</v>
      </c>
      <c r="T311" t="s">
        <v>423</v>
      </c>
      <c r="U311" t="s">
        <v>1508</v>
      </c>
      <c r="V311" t="s">
        <v>363</v>
      </c>
      <c r="W311">
        <v>2100</v>
      </c>
      <c r="X311" t="s">
        <v>381</v>
      </c>
      <c r="Y311" t="s">
        <v>242</v>
      </c>
      <c r="Z311" t="s">
        <v>522</v>
      </c>
      <c r="AB311" t="s">
        <v>355</v>
      </c>
      <c r="AC311" t="s">
        <v>355</v>
      </c>
      <c r="AD311" t="s">
        <v>382</v>
      </c>
      <c r="AE311" t="s">
        <v>242</v>
      </c>
      <c r="AF311" t="s">
        <v>1509</v>
      </c>
      <c r="AG311" t="s">
        <v>252</v>
      </c>
      <c r="AH311">
        <v>1</v>
      </c>
      <c r="AI311" t="s">
        <v>253</v>
      </c>
      <c r="AJ311" t="s">
        <v>251</v>
      </c>
      <c r="AK311" t="s">
        <v>582</v>
      </c>
      <c r="AL311" t="s">
        <v>206</v>
      </c>
      <c r="AM311" t="s">
        <v>606</v>
      </c>
      <c r="AN311">
        <v>2</v>
      </c>
      <c r="AO311" s="17">
        <v>46230</v>
      </c>
      <c r="AP311" s="37">
        <v>0.7055555555555556</v>
      </c>
      <c r="AQ311" s="17">
        <v>46231</v>
      </c>
      <c r="AR311" s="37">
        <v>0.43194444444444446</v>
      </c>
      <c r="AS311" t="s">
        <v>204</v>
      </c>
      <c r="AT311" t="s">
        <v>631</v>
      </c>
      <c r="AU311" t="s">
        <v>628</v>
      </c>
      <c r="AV311" t="s">
        <v>634</v>
      </c>
      <c r="AX311">
        <v>1</v>
      </c>
      <c r="AY311" t="s">
        <v>89</v>
      </c>
      <c r="AZ311" t="s">
        <v>67</v>
      </c>
      <c r="BA311" t="s">
        <v>220</v>
      </c>
      <c r="BB311" t="s">
        <v>677</v>
      </c>
      <c r="BC311">
        <v>203</v>
      </c>
      <c r="BJ311"/>
      <c r="BK311"/>
    </row>
    <row r="312" spans="1:63" x14ac:dyDescent="0.3">
      <c r="A312" s="17">
        <v>46230</v>
      </c>
      <c r="B312" t="s">
        <v>144</v>
      </c>
      <c r="C312" t="s">
        <v>352</v>
      </c>
      <c r="D312" t="s">
        <v>43</v>
      </c>
      <c r="E312" t="s">
        <v>105</v>
      </c>
      <c r="F312" t="s">
        <v>314</v>
      </c>
      <c r="G312" t="s">
        <v>1165</v>
      </c>
      <c r="H312" t="s">
        <v>448</v>
      </c>
      <c r="I312" t="s">
        <v>449</v>
      </c>
      <c r="J312">
        <v>1</v>
      </c>
      <c r="K312">
        <v>1</v>
      </c>
      <c r="L312" t="s">
        <v>1166</v>
      </c>
      <c r="M312" s="15">
        <v>46226.43414351852</v>
      </c>
      <c r="N312" s="15">
        <v>46233.434027777781</v>
      </c>
      <c r="O312" s="15">
        <v>46226.474999999999</v>
      </c>
      <c r="P312" s="15">
        <v>46231.455555555556</v>
      </c>
      <c r="Q312" s="15"/>
      <c r="S312" t="s">
        <v>363</v>
      </c>
      <c r="T312" t="s">
        <v>423</v>
      </c>
      <c r="V312" t="s">
        <v>363</v>
      </c>
      <c r="W312">
        <v>2100</v>
      </c>
      <c r="X312" t="s">
        <v>381</v>
      </c>
      <c r="Y312" t="s">
        <v>242</v>
      </c>
      <c r="Z312" t="s">
        <v>522</v>
      </c>
      <c r="AB312" t="s">
        <v>355</v>
      </c>
      <c r="AC312" t="s">
        <v>355</v>
      </c>
      <c r="AD312" t="s">
        <v>382</v>
      </c>
      <c r="AE312" t="s">
        <v>242</v>
      </c>
      <c r="AF312" t="s">
        <v>1483</v>
      </c>
      <c r="AG312" t="s">
        <v>252</v>
      </c>
      <c r="AH312">
        <v>1</v>
      </c>
      <c r="AI312" t="s">
        <v>253</v>
      </c>
      <c r="AJ312" t="s">
        <v>251</v>
      </c>
      <c r="AK312" t="s">
        <v>582</v>
      </c>
      <c r="AL312" t="s">
        <v>206</v>
      </c>
      <c r="AM312" t="s">
        <v>611</v>
      </c>
      <c r="AN312">
        <v>2</v>
      </c>
      <c r="AO312" s="17">
        <v>46226</v>
      </c>
      <c r="AP312" s="37">
        <v>0.47499999999999998</v>
      </c>
      <c r="AQ312" s="17">
        <v>46231</v>
      </c>
      <c r="AR312" s="37">
        <v>0.45555555555555555</v>
      </c>
      <c r="AS312" t="s">
        <v>204</v>
      </c>
      <c r="AT312" t="s">
        <v>630</v>
      </c>
      <c r="AU312" t="s">
        <v>628</v>
      </c>
      <c r="AV312" t="s">
        <v>642</v>
      </c>
      <c r="AX312">
        <v>1</v>
      </c>
      <c r="AY312" t="s">
        <v>89</v>
      </c>
      <c r="AZ312" t="s">
        <v>67</v>
      </c>
      <c r="BA312" t="s">
        <v>220</v>
      </c>
      <c r="BB312" t="s">
        <v>677</v>
      </c>
      <c r="BC312">
        <v>203</v>
      </c>
      <c r="BJ312"/>
      <c r="BK312"/>
    </row>
    <row r="313" spans="1:63" x14ac:dyDescent="0.3">
      <c r="A313" s="17">
        <v>46230</v>
      </c>
      <c r="B313" t="s">
        <v>144</v>
      </c>
      <c r="C313" t="s">
        <v>352</v>
      </c>
      <c r="D313" t="s">
        <v>45</v>
      </c>
      <c r="E313" t="s">
        <v>68</v>
      </c>
      <c r="F313" t="s">
        <v>314</v>
      </c>
      <c r="G313" t="s">
        <v>1089</v>
      </c>
      <c r="H313" t="s">
        <v>434</v>
      </c>
      <c r="I313" t="s">
        <v>420</v>
      </c>
      <c r="J313">
        <v>11</v>
      </c>
      <c r="K313">
        <v>11</v>
      </c>
      <c r="L313" t="s">
        <v>1081</v>
      </c>
      <c r="M313" s="15">
        <v>46225.341481481482</v>
      </c>
      <c r="N313" s="15">
        <v>46232.34097222222</v>
      </c>
      <c r="O313" s="15">
        <v>46225.680555555555</v>
      </c>
      <c r="P313" s="15">
        <v>46227.5</v>
      </c>
      <c r="Q313" s="15"/>
      <c r="S313" t="s">
        <v>363</v>
      </c>
      <c r="T313" t="s">
        <v>423</v>
      </c>
      <c r="U313" t="s">
        <v>1500</v>
      </c>
      <c r="V313" t="s">
        <v>363</v>
      </c>
      <c r="W313">
        <v>2100</v>
      </c>
      <c r="X313" t="s">
        <v>381</v>
      </c>
      <c r="Y313" t="s">
        <v>242</v>
      </c>
      <c r="Z313" t="s">
        <v>522</v>
      </c>
      <c r="AB313" t="s">
        <v>355</v>
      </c>
      <c r="AC313" t="s">
        <v>355</v>
      </c>
      <c r="AD313" t="s">
        <v>382</v>
      </c>
      <c r="AE313" t="s">
        <v>242</v>
      </c>
      <c r="AF313" t="s">
        <v>1501</v>
      </c>
      <c r="AG313" t="s">
        <v>252</v>
      </c>
      <c r="AH313">
        <v>1</v>
      </c>
      <c r="AI313" t="s">
        <v>253</v>
      </c>
      <c r="AJ313" t="s">
        <v>251</v>
      </c>
      <c r="AK313" t="s">
        <v>582</v>
      </c>
      <c r="AL313" t="s">
        <v>206</v>
      </c>
      <c r="AM313" t="s">
        <v>606</v>
      </c>
      <c r="AN313">
        <v>2</v>
      </c>
      <c r="AO313" s="17">
        <v>46225</v>
      </c>
      <c r="AP313" s="37">
        <v>0.68055555555555558</v>
      </c>
      <c r="AQ313" s="17">
        <v>46227</v>
      </c>
      <c r="AR313" s="37">
        <v>0.5</v>
      </c>
      <c r="AS313" t="s">
        <v>204</v>
      </c>
      <c r="AT313" t="s">
        <v>631</v>
      </c>
      <c r="AU313" t="s">
        <v>628</v>
      </c>
      <c r="AV313" t="s">
        <v>634</v>
      </c>
      <c r="AX313">
        <v>1.1000000000000001</v>
      </c>
      <c r="AY313" t="s">
        <v>89</v>
      </c>
      <c r="AZ313" t="s">
        <v>67</v>
      </c>
      <c r="BA313" t="s">
        <v>220</v>
      </c>
      <c r="BB313" t="s">
        <v>677</v>
      </c>
      <c r="BC313">
        <v>203</v>
      </c>
      <c r="BJ313"/>
      <c r="BK313"/>
    </row>
    <row r="314" spans="1:63" x14ac:dyDescent="0.3">
      <c r="A314" s="17">
        <v>46235</v>
      </c>
      <c r="B314" t="s">
        <v>144</v>
      </c>
      <c r="C314" t="s">
        <v>352</v>
      </c>
      <c r="D314" t="s">
        <v>45</v>
      </c>
      <c r="E314" t="s">
        <v>68</v>
      </c>
      <c r="F314" t="s">
        <v>314</v>
      </c>
      <c r="G314" t="s">
        <v>1058</v>
      </c>
      <c r="H314" t="s">
        <v>435</v>
      </c>
      <c r="I314" t="s">
        <v>436</v>
      </c>
      <c r="J314">
        <v>6</v>
      </c>
      <c r="K314">
        <v>6</v>
      </c>
      <c r="L314" t="s">
        <v>1059</v>
      </c>
      <c r="M314" s="15">
        <v>46244.522743055553</v>
      </c>
      <c r="N314" s="15">
        <v>46251.5</v>
      </c>
      <c r="O314" s="15">
        <v>46244.706250000003</v>
      </c>
      <c r="P314" s="15">
        <v>46247.409722222219</v>
      </c>
      <c r="Q314" s="15"/>
      <c r="S314" t="s">
        <v>368</v>
      </c>
      <c r="U314" t="s">
        <v>1460</v>
      </c>
      <c r="V314" t="s">
        <v>368</v>
      </c>
      <c r="W314">
        <v>1050</v>
      </c>
      <c r="X314" t="s">
        <v>383</v>
      </c>
      <c r="Y314" t="s">
        <v>242</v>
      </c>
      <c r="Z314" t="s">
        <v>522</v>
      </c>
      <c r="AB314" t="s">
        <v>355</v>
      </c>
      <c r="AC314" t="s">
        <v>355</v>
      </c>
      <c r="AD314" t="s">
        <v>382</v>
      </c>
      <c r="AE314" t="s">
        <v>242</v>
      </c>
      <c r="AF314" t="s">
        <v>1461</v>
      </c>
      <c r="AG314" t="s">
        <v>252</v>
      </c>
      <c r="AH314">
        <v>1</v>
      </c>
      <c r="AI314" t="s">
        <v>253</v>
      </c>
      <c r="AJ314" t="s">
        <v>251</v>
      </c>
      <c r="AK314" t="s">
        <v>584</v>
      </c>
      <c r="AL314" t="s">
        <v>159</v>
      </c>
      <c r="AM314" t="s">
        <v>596</v>
      </c>
      <c r="AN314">
        <v>1</v>
      </c>
      <c r="AO314" s="17">
        <v>46244</v>
      </c>
      <c r="AP314" s="37">
        <v>0.70625000000000004</v>
      </c>
      <c r="AQ314" s="17">
        <v>46247</v>
      </c>
      <c r="AR314" s="37">
        <v>0.40972222222222221</v>
      </c>
      <c r="AS314" t="s">
        <v>204</v>
      </c>
      <c r="AT314" t="s">
        <v>630</v>
      </c>
      <c r="AU314" t="s">
        <v>628</v>
      </c>
      <c r="AV314" t="s">
        <v>634</v>
      </c>
      <c r="AX314">
        <v>1</v>
      </c>
      <c r="AY314" t="s">
        <v>89</v>
      </c>
      <c r="AZ314" t="s">
        <v>67</v>
      </c>
      <c r="BA314" t="s">
        <v>220</v>
      </c>
      <c r="BB314" t="s">
        <v>681</v>
      </c>
      <c r="BC314">
        <v>5.7</v>
      </c>
      <c r="BD314">
        <v>0</v>
      </c>
      <c r="BE314">
        <v>1</v>
      </c>
      <c r="BJ314"/>
      <c r="BK314"/>
    </row>
    <row r="315" spans="1:63" x14ac:dyDescent="0.3">
      <c r="A315" s="17">
        <v>46235</v>
      </c>
      <c r="B315" t="s">
        <v>144</v>
      </c>
      <c r="C315" t="s">
        <v>352</v>
      </c>
      <c r="D315" t="s">
        <v>51</v>
      </c>
      <c r="E315" t="s">
        <v>261</v>
      </c>
      <c r="F315" t="s">
        <v>314</v>
      </c>
      <c r="G315" t="s">
        <v>1070</v>
      </c>
      <c r="H315" t="s">
        <v>435</v>
      </c>
      <c r="I315" t="s">
        <v>436</v>
      </c>
      <c r="J315">
        <v>120</v>
      </c>
      <c r="K315">
        <v>120</v>
      </c>
      <c r="L315" t="s">
        <v>1071</v>
      </c>
      <c r="M315" s="15">
        <v>46247.655405092592</v>
      </c>
      <c r="N315" s="15">
        <v>46254.654861111114</v>
      </c>
      <c r="O315" s="15">
        <v>46247.70208333333</v>
      </c>
      <c r="P315" s="15">
        <v>46253.604166666664</v>
      </c>
      <c r="Q315" s="15"/>
      <c r="S315" t="s">
        <v>368</v>
      </c>
      <c r="T315" t="s">
        <v>423</v>
      </c>
      <c r="V315" t="s">
        <v>368</v>
      </c>
      <c r="W315">
        <v>1050</v>
      </c>
      <c r="X315" t="s">
        <v>383</v>
      </c>
      <c r="Y315" t="s">
        <v>242</v>
      </c>
      <c r="Z315" t="s">
        <v>523</v>
      </c>
      <c r="AB315" t="s">
        <v>355</v>
      </c>
      <c r="AC315" t="s">
        <v>7</v>
      </c>
      <c r="AD315" t="s">
        <v>7</v>
      </c>
      <c r="AE315" t="s">
        <v>7</v>
      </c>
      <c r="AF315" t="s">
        <v>1472</v>
      </c>
      <c r="AG315" t="s">
        <v>252</v>
      </c>
      <c r="AH315">
        <v>1</v>
      </c>
      <c r="AI315" t="s">
        <v>253</v>
      </c>
      <c r="AJ315" t="s">
        <v>251</v>
      </c>
      <c r="AK315" t="s">
        <v>584</v>
      </c>
      <c r="AL315" t="s">
        <v>159</v>
      </c>
      <c r="AM315" t="s">
        <v>597</v>
      </c>
      <c r="AN315">
        <v>1</v>
      </c>
      <c r="AO315" s="17">
        <v>46247</v>
      </c>
      <c r="AP315" s="37">
        <v>0.70208333333333328</v>
      </c>
      <c r="AQ315" s="17">
        <v>46253</v>
      </c>
      <c r="AR315" s="37">
        <v>0.60416666666666663</v>
      </c>
      <c r="AS315" t="s">
        <v>204</v>
      </c>
      <c r="AT315" t="s">
        <v>630</v>
      </c>
      <c r="AU315" t="s">
        <v>628</v>
      </c>
      <c r="AV315" t="s">
        <v>635</v>
      </c>
      <c r="AY315" t="s">
        <v>7</v>
      </c>
      <c r="AZ315" t="s">
        <v>241</v>
      </c>
      <c r="BA315" t="s">
        <v>7</v>
      </c>
      <c r="BB315" t="s">
        <v>682</v>
      </c>
      <c r="BE315">
        <v>0</v>
      </c>
      <c r="BJ315"/>
      <c r="BK315"/>
    </row>
    <row r="316" spans="1:63" x14ac:dyDescent="0.3">
      <c r="A316" s="17">
        <v>46235</v>
      </c>
      <c r="B316" t="s">
        <v>144</v>
      </c>
      <c r="C316" t="s">
        <v>352</v>
      </c>
      <c r="D316" t="s">
        <v>45</v>
      </c>
      <c r="E316" t="s">
        <v>68</v>
      </c>
      <c r="F316" t="s">
        <v>314</v>
      </c>
      <c r="G316" t="s">
        <v>1060</v>
      </c>
      <c r="H316" t="s">
        <v>454</v>
      </c>
      <c r="I316" t="s">
        <v>427</v>
      </c>
      <c r="J316">
        <v>45</v>
      </c>
      <c r="K316">
        <v>45</v>
      </c>
      <c r="L316" t="s">
        <v>1061</v>
      </c>
      <c r="M316" s="15">
        <v>46252.385625000003</v>
      </c>
      <c r="N316" s="15">
        <v>46259.385416666664</v>
      </c>
      <c r="O316" s="15">
        <v>46252.684027777781</v>
      </c>
      <c r="P316" s="15">
        <v>46254.560416666667</v>
      </c>
      <c r="Q316" s="15"/>
      <c r="S316" t="s">
        <v>368</v>
      </c>
      <c r="U316" t="s">
        <v>1462</v>
      </c>
      <c r="V316" t="s">
        <v>368</v>
      </c>
      <c r="W316">
        <v>1050</v>
      </c>
      <c r="X316" t="s">
        <v>383</v>
      </c>
      <c r="Y316" t="s">
        <v>242</v>
      </c>
      <c r="Z316" t="s">
        <v>522</v>
      </c>
      <c r="AB316" t="s">
        <v>355</v>
      </c>
      <c r="AC316" t="s">
        <v>355</v>
      </c>
      <c r="AD316" t="s">
        <v>382</v>
      </c>
      <c r="AE316" t="s">
        <v>242</v>
      </c>
      <c r="AF316" t="s">
        <v>1463</v>
      </c>
      <c r="AG316" t="s">
        <v>252</v>
      </c>
      <c r="AH316">
        <v>1</v>
      </c>
      <c r="AI316" t="s">
        <v>253</v>
      </c>
      <c r="AJ316" t="s">
        <v>251</v>
      </c>
      <c r="AK316" t="s">
        <v>584</v>
      </c>
      <c r="AL316" t="s">
        <v>159</v>
      </c>
      <c r="AM316" t="s">
        <v>596</v>
      </c>
      <c r="AN316">
        <v>1</v>
      </c>
      <c r="AO316" s="17">
        <v>46252</v>
      </c>
      <c r="AP316" s="37">
        <v>0.68402777777777779</v>
      </c>
      <c r="AQ316" s="17">
        <v>46254</v>
      </c>
      <c r="AR316" s="37">
        <v>0.56041666666666667</v>
      </c>
      <c r="AS316" t="s">
        <v>204</v>
      </c>
      <c r="AT316" t="s">
        <v>630</v>
      </c>
      <c r="AU316" t="s">
        <v>628</v>
      </c>
      <c r="AV316" t="s">
        <v>634</v>
      </c>
      <c r="AX316">
        <v>4.5</v>
      </c>
      <c r="AY316" t="s">
        <v>89</v>
      </c>
      <c r="AZ316" t="s">
        <v>67</v>
      </c>
      <c r="BA316" t="s">
        <v>220</v>
      </c>
      <c r="BB316" t="s">
        <v>681</v>
      </c>
      <c r="BC316">
        <v>5.7</v>
      </c>
      <c r="BD316">
        <v>0</v>
      </c>
      <c r="BE316">
        <v>1</v>
      </c>
      <c r="BJ316"/>
      <c r="BK316"/>
    </row>
    <row r="317" spans="1:63" x14ac:dyDescent="0.3">
      <c r="A317" s="17">
        <v>46235</v>
      </c>
      <c r="B317" t="s">
        <v>144</v>
      </c>
      <c r="C317" t="s">
        <v>352</v>
      </c>
      <c r="D317" t="s">
        <v>45</v>
      </c>
      <c r="E317" t="s">
        <v>68</v>
      </c>
      <c r="F317" t="s">
        <v>314</v>
      </c>
      <c r="G317" t="s">
        <v>1062</v>
      </c>
      <c r="H317" t="s">
        <v>435</v>
      </c>
      <c r="I317" t="s">
        <v>436</v>
      </c>
      <c r="J317">
        <v>15</v>
      </c>
      <c r="K317">
        <v>15</v>
      </c>
      <c r="L317" t="s">
        <v>1063</v>
      </c>
      <c r="M317" s="15">
        <v>46251.574641203704</v>
      </c>
      <c r="N317" s="15">
        <v>46258.574305555558</v>
      </c>
      <c r="O317" s="15">
        <v>46252.347222222219</v>
      </c>
      <c r="P317" s="15">
        <v>46253.486111111109</v>
      </c>
      <c r="Q317" s="15"/>
      <c r="S317" t="s">
        <v>368</v>
      </c>
      <c r="U317" t="s">
        <v>1464</v>
      </c>
      <c r="V317" t="s">
        <v>368</v>
      </c>
      <c r="W317">
        <v>1050</v>
      </c>
      <c r="X317" t="s">
        <v>383</v>
      </c>
      <c r="Y317" t="s">
        <v>242</v>
      </c>
      <c r="Z317" t="s">
        <v>522</v>
      </c>
      <c r="AB317" t="s">
        <v>355</v>
      </c>
      <c r="AC317" t="s">
        <v>355</v>
      </c>
      <c r="AD317" t="s">
        <v>382</v>
      </c>
      <c r="AE317" t="s">
        <v>242</v>
      </c>
      <c r="AF317" t="s">
        <v>1465</v>
      </c>
      <c r="AG317" t="s">
        <v>252</v>
      </c>
      <c r="AH317">
        <v>1</v>
      </c>
      <c r="AI317" t="s">
        <v>253</v>
      </c>
      <c r="AJ317" t="s">
        <v>251</v>
      </c>
      <c r="AK317" t="s">
        <v>584</v>
      </c>
      <c r="AL317" t="s">
        <v>159</v>
      </c>
      <c r="AM317" t="s">
        <v>596</v>
      </c>
      <c r="AN317">
        <v>1</v>
      </c>
      <c r="AO317" s="17">
        <v>46252</v>
      </c>
      <c r="AP317" s="37">
        <v>0.34722222222222221</v>
      </c>
      <c r="AQ317" s="17">
        <v>46253</v>
      </c>
      <c r="AR317" s="37">
        <v>0.4861111111111111</v>
      </c>
      <c r="AS317" t="s">
        <v>204</v>
      </c>
      <c r="AT317" t="s">
        <v>630</v>
      </c>
      <c r="AU317" t="s">
        <v>628</v>
      </c>
      <c r="AV317" t="s">
        <v>634</v>
      </c>
      <c r="AX317">
        <v>1.5</v>
      </c>
      <c r="AY317" t="s">
        <v>89</v>
      </c>
      <c r="AZ317" t="s">
        <v>67</v>
      </c>
      <c r="BA317" t="s">
        <v>220</v>
      </c>
      <c r="BB317" t="s">
        <v>681</v>
      </c>
      <c r="BC317">
        <v>5.7</v>
      </c>
      <c r="BE317">
        <v>1</v>
      </c>
      <c r="BJ317"/>
      <c r="BK317"/>
    </row>
    <row r="318" spans="1:63" x14ac:dyDescent="0.3">
      <c r="A318" s="17">
        <v>46230</v>
      </c>
      <c r="B318" t="s">
        <v>144</v>
      </c>
      <c r="C318" t="s">
        <v>352</v>
      </c>
      <c r="D318" t="s">
        <v>45</v>
      </c>
      <c r="E318" t="s">
        <v>68</v>
      </c>
      <c r="F318" t="s">
        <v>314</v>
      </c>
      <c r="G318" t="s">
        <v>1064</v>
      </c>
      <c r="H318" t="s">
        <v>454</v>
      </c>
      <c r="I318" t="s">
        <v>427</v>
      </c>
      <c r="J318">
        <v>50</v>
      </c>
      <c r="K318">
        <v>50</v>
      </c>
      <c r="L318" t="s">
        <v>1065</v>
      </c>
      <c r="M318" s="15">
        <v>46224.403738425928</v>
      </c>
      <c r="N318" s="15">
        <v>46231.40347222222</v>
      </c>
      <c r="O318" s="15">
        <v>46224.678472222222</v>
      </c>
      <c r="P318" s="15">
        <v>46227.503472222219</v>
      </c>
      <c r="Q318" s="15"/>
      <c r="S318" t="s">
        <v>368</v>
      </c>
      <c r="T318" t="s">
        <v>423</v>
      </c>
      <c r="U318" t="s">
        <v>1466</v>
      </c>
      <c r="V318" t="s">
        <v>368</v>
      </c>
      <c r="W318">
        <v>1050</v>
      </c>
      <c r="X318" t="s">
        <v>383</v>
      </c>
      <c r="Y318" t="s">
        <v>242</v>
      </c>
      <c r="Z318" t="s">
        <v>522</v>
      </c>
      <c r="AB318" t="s">
        <v>355</v>
      </c>
      <c r="AC318" t="s">
        <v>355</v>
      </c>
      <c r="AD318" t="s">
        <v>382</v>
      </c>
      <c r="AE318" t="s">
        <v>242</v>
      </c>
      <c r="AF318" t="s">
        <v>1467</v>
      </c>
      <c r="AG318" t="s">
        <v>252</v>
      </c>
      <c r="AH318">
        <v>1</v>
      </c>
      <c r="AI318" t="s">
        <v>253</v>
      </c>
      <c r="AJ318" t="s">
        <v>251</v>
      </c>
      <c r="AK318" t="s">
        <v>584</v>
      </c>
      <c r="AL318" t="s">
        <v>159</v>
      </c>
      <c r="AM318" t="s">
        <v>596</v>
      </c>
      <c r="AN318">
        <v>1</v>
      </c>
      <c r="AO318" s="17">
        <v>46224</v>
      </c>
      <c r="AP318" s="37">
        <v>0.67847222222222225</v>
      </c>
      <c r="AQ318" s="17">
        <v>46227</v>
      </c>
      <c r="AR318" s="37">
        <v>0.50347222222222221</v>
      </c>
      <c r="AS318" t="s">
        <v>204</v>
      </c>
      <c r="AT318" t="s">
        <v>630</v>
      </c>
      <c r="AU318" t="s">
        <v>628</v>
      </c>
      <c r="AV318" t="s">
        <v>634</v>
      </c>
      <c r="AX318">
        <v>5</v>
      </c>
      <c r="AY318" t="s">
        <v>89</v>
      </c>
      <c r="AZ318" t="s">
        <v>67</v>
      </c>
      <c r="BA318" t="s">
        <v>220</v>
      </c>
      <c r="BB318" t="s">
        <v>681</v>
      </c>
      <c r="BC318">
        <v>5.7</v>
      </c>
      <c r="BD318">
        <v>0</v>
      </c>
      <c r="BE318">
        <v>1</v>
      </c>
      <c r="BJ318"/>
      <c r="BK318"/>
    </row>
    <row r="319" spans="1:63" x14ac:dyDescent="0.3">
      <c r="A319" s="17">
        <v>46230</v>
      </c>
      <c r="B319" t="s">
        <v>144</v>
      </c>
      <c r="C319" t="s">
        <v>352</v>
      </c>
      <c r="D319" t="s">
        <v>45</v>
      </c>
      <c r="E319" t="s">
        <v>68</v>
      </c>
      <c r="F319" t="s">
        <v>314</v>
      </c>
      <c r="G319" t="s">
        <v>1066</v>
      </c>
      <c r="H319" t="s">
        <v>435</v>
      </c>
      <c r="I319" t="s">
        <v>436</v>
      </c>
      <c r="J319">
        <v>22</v>
      </c>
      <c r="K319">
        <v>22</v>
      </c>
      <c r="L319" t="s">
        <v>1067</v>
      </c>
      <c r="M319" s="15">
        <v>46230.325821759259</v>
      </c>
      <c r="N319" s="15">
        <v>46237.333333333336</v>
      </c>
      <c r="O319" s="15">
        <v>46230.419444444444</v>
      </c>
      <c r="P319" s="15">
        <v>46232.520833333336</v>
      </c>
      <c r="Q319" s="15"/>
      <c r="S319" t="s">
        <v>368</v>
      </c>
      <c r="T319" t="s">
        <v>423</v>
      </c>
      <c r="U319" t="s">
        <v>1468</v>
      </c>
      <c r="V319" t="s">
        <v>368</v>
      </c>
      <c r="W319">
        <v>1050</v>
      </c>
      <c r="X319" t="s">
        <v>383</v>
      </c>
      <c r="Y319" t="s">
        <v>242</v>
      </c>
      <c r="Z319" t="s">
        <v>522</v>
      </c>
      <c r="AB319" t="s">
        <v>355</v>
      </c>
      <c r="AC319" t="s">
        <v>355</v>
      </c>
      <c r="AD319" t="s">
        <v>382</v>
      </c>
      <c r="AE319" t="s">
        <v>242</v>
      </c>
      <c r="AF319" t="s">
        <v>1469</v>
      </c>
      <c r="AG319" t="s">
        <v>252</v>
      </c>
      <c r="AH319">
        <v>1</v>
      </c>
      <c r="AI319" t="s">
        <v>253</v>
      </c>
      <c r="AJ319" t="s">
        <v>251</v>
      </c>
      <c r="AK319" t="s">
        <v>584</v>
      </c>
      <c r="AL319" t="s">
        <v>159</v>
      </c>
      <c r="AM319" t="s">
        <v>596</v>
      </c>
      <c r="AN319">
        <v>1</v>
      </c>
      <c r="AO319" s="17">
        <v>46230</v>
      </c>
      <c r="AP319" s="37">
        <v>0.41944444444444445</v>
      </c>
      <c r="AQ319" s="17">
        <v>46232</v>
      </c>
      <c r="AR319" s="37">
        <v>0.52083333333333337</v>
      </c>
      <c r="AS319" t="s">
        <v>204</v>
      </c>
      <c r="AT319" t="s">
        <v>630</v>
      </c>
      <c r="AU319" t="s">
        <v>628</v>
      </c>
      <c r="AV319" t="s">
        <v>634</v>
      </c>
      <c r="AX319">
        <v>2.2000000000000002</v>
      </c>
      <c r="AY319" t="s">
        <v>89</v>
      </c>
      <c r="AZ319" t="s">
        <v>67</v>
      </c>
      <c r="BA319" t="s">
        <v>220</v>
      </c>
      <c r="BB319" t="s">
        <v>681</v>
      </c>
      <c r="BC319">
        <v>5.7</v>
      </c>
      <c r="BD319">
        <v>0</v>
      </c>
      <c r="BE319">
        <v>1</v>
      </c>
      <c r="BJ319"/>
      <c r="BK319"/>
    </row>
    <row r="320" spans="1:63" x14ac:dyDescent="0.3">
      <c r="A320" s="17">
        <v>46230</v>
      </c>
      <c r="B320" t="s">
        <v>144</v>
      </c>
      <c r="C320" t="s">
        <v>352</v>
      </c>
      <c r="D320" t="s">
        <v>48</v>
      </c>
      <c r="E320" t="s">
        <v>68</v>
      </c>
      <c r="F320" t="s">
        <v>314</v>
      </c>
      <c r="G320" t="s">
        <v>1118</v>
      </c>
      <c r="H320" t="s">
        <v>426</v>
      </c>
      <c r="I320" t="s">
        <v>427</v>
      </c>
      <c r="J320">
        <v>1</v>
      </c>
      <c r="K320">
        <v>1</v>
      </c>
      <c r="L320" t="s">
        <v>1119</v>
      </c>
      <c r="M320" s="15">
        <v>46226.544976851852</v>
      </c>
      <c r="N320" s="15">
        <v>46233.544444444444</v>
      </c>
      <c r="O320" s="15">
        <v>46227.467361111114</v>
      </c>
      <c r="P320" s="15">
        <v>46230.449305555558</v>
      </c>
      <c r="Q320" s="15"/>
      <c r="S320" t="s">
        <v>368</v>
      </c>
      <c r="T320" t="s">
        <v>477</v>
      </c>
      <c r="V320" t="s">
        <v>368</v>
      </c>
      <c r="W320">
        <v>1050</v>
      </c>
      <c r="X320" t="s">
        <v>383</v>
      </c>
      <c r="Y320" t="s">
        <v>242</v>
      </c>
      <c r="Z320" t="s">
        <v>522</v>
      </c>
      <c r="AB320" t="s">
        <v>355</v>
      </c>
      <c r="AC320" t="s">
        <v>355</v>
      </c>
      <c r="AD320" t="s">
        <v>382</v>
      </c>
      <c r="AE320" t="s">
        <v>242</v>
      </c>
      <c r="AF320" t="s">
        <v>1534</v>
      </c>
      <c r="AG320" t="s">
        <v>252</v>
      </c>
      <c r="AH320">
        <v>1</v>
      </c>
      <c r="AI320" t="s">
        <v>253</v>
      </c>
      <c r="AJ320" t="s">
        <v>251</v>
      </c>
      <c r="AK320" t="s">
        <v>584</v>
      </c>
      <c r="AL320" t="s">
        <v>159</v>
      </c>
      <c r="AM320" t="s">
        <v>599</v>
      </c>
      <c r="AN320">
        <v>1</v>
      </c>
      <c r="AO320" s="17">
        <v>46227</v>
      </c>
      <c r="AP320" s="37">
        <v>0.46736111111111112</v>
      </c>
      <c r="AQ320" s="17">
        <v>46230</v>
      </c>
      <c r="AR320" s="37">
        <v>0.44930555555555557</v>
      </c>
      <c r="AS320" t="s">
        <v>204</v>
      </c>
      <c r="AT320" t="s">
        <v>631</v>
      </c>
      <c r="AU320" t="s">
        <v>628</v>
      </c>
      <c r="AV320" t="s">
        <v>636</v>
      </c>
      <c r="AX320">
        <v>1</v>
      </c>
      <c r="AY320" t="s">
        <v>89</v>
      </c>
      <c r="AZ320" t="s">
        <v>90</v>
      </c>
      <c r="BA320" t="s">
        <v>220</v>
      </c>
      <c r="BB320" t="s">
        <v>681</v>
      </c>
      <c r="BC320">
        <v>5.7</v>
      </c>
      <c r="BD320">
        <v>0</v>
      </c>
      <c r="BE320">
        <v>1</v>
      </c>
      <c r="BJ320"/>
      <c r="BK320"/>
    </row>
    <row r="321" spans="1:63" x14ac:dyDescent="0.3">
      <c r="A321" s="17">
        <v>46230</v>
      </c>
      <c r="B321" t="s">
        <v>144</v>
      </c>
      <c r="C321" t="s">
        <v>352</v>
      </c>
      <c r="D321" t="s">
        <v>43</v>
      </c>
      <c r="E321" t="s">
        <v>105</v>
      </c>
      <c r="F321" t="s">
        <v>314</v>
      </c>
      <c r="G321" t="s">
        <v>1246</v>
      </c>
      <c r="H321" t="s">
        <v>441</v>
      </c>
      <c r="I321" t="s">
        <v>420</v>
      </c>
      <c r="J321">
        <v>1</v>
      </c>
      <c r="K321">
        <v>1</v>
      </c>
      <c r="L321" t="s">
        <v>1247</v>
      </c>
      <c r="M321" s="15">
        <v>46251.397696759261</v>
      </c>
      <c r="N321" s="15">
        <v>46258.397222222222</v>
      </c>
      <c r="O321" s="15">
        <v>46252.372916666667</v>
      </c>
      <c r="P321" s="15">
        <v>46255.615277777775</v>
      </c>
      <c r="Q321" s="15">
        <v>46255</v>
      </c>
      <c r="R321" t="s">
        <v>324</v>
      </c>
      <c r="S321" t="s">
        <v>1248</v>
      </c>
      <c r="T321" t="s">
        <v>423</v>
      </c>
      <c r="V321" t="s">
        <v>1248</v>
      </c>
      <c r="W321">
        <v>2300</v>
      </c>
      <c r="X321" t="s">
        <v>1249</v>
      </c>
      <c r="Y321" t="s">
        <v>264</v>
      </c>
      <c r="Z321" t="s">
        <v>522</v>
      </c>
      <c r="AB321" t="s">
        <v>356</v>
      </c>
      <c r="AC321" t="s">
        <v>356</v>
      </c>
      <c r="AD321" t="s">
        <v>407</v>
      </c>
      <c r="AE321" t="s">
        <v>264</v>
      </c>
      <c r="AF321" t="s">
        <v>1729</v>
      </c>
      <c r="AG321" t="s">
        <v>252</v>
      </c>
      <c r="AH321">
        <v>1</v>
      </c>
      <c r="AI321" t="s">
        <v>253</v>
      </c>
      <c r="AJ321" t="s">
        <v>251</v>
      </c>
      <c r="AK321" t="s">
        <v>1730</v>
      </c>
      <c r="AL321" t="s">
        <v>206</v>
      </c>
      <c r="AM321" t="s">
        <v>611</v>
      </c>
      <c r="AN321">
        <v>2</v>
      </c>
      <c r="AO321" s="17">
        <v>46252</v>
      </c>
      <c r="AP321" s="37">
        <v>0.37291666666666667</v>
      </c>
      <c r="AQ321" s="17">
        <v>46255</v>
      </c>
      <c r="AR321" s="37">
        <v>0.61527777777777781</v>
      </c>
      <c r="AS321" t="s">
        <v>204</v>
      </c>
      <c r="AT321" t="s">
        <v>630</v>
      </c>
      <c r="AU321" t="s">
        <v>628</v>
      </c>
      <c r="AV321" t="s">
        <v>642</v>
      </c>
      <c r="AX321">
        <v>1</v>
      </c>
      <c r="AY321" t="s">
        <v>89</v>
      </c>
      <c r="AZ321" t="s">
        <v>67</v>
      </c>
      <c r="BA321" t="s">
        <v>220</v>
      </c>
      <c r="BB321" t="s">
        <v>1731</v>
      </c>
      <c r="BC321">
        <v>19.399999999999999</v>
      </c>
      <c r="BD321">
        <v>0</v>
      </c>
      <c r="BE321">
        <v>1</v>
      </c>
      <c r="BJ321"/>
      <c r="BK321"/>
    </row>
    <row r="322" spans="1:63" x14ac:dyDescent="0.3">
      <c r="A322" s="17">
        <v>46237</v>
      </c>
      <c r="B322" t="s">
        <v>144</v>
      </c>
      <c r="C322" t="s">
        <v>352</v>
      </c>
      <c r="D322" t="s">
        <v>63</v>
      </c>
      <c r="E322" t="s">
        <v>95</v>
      </c>
      <c r="F322" t="s">
        <v>314</v>
      </c>
      <c r="G322" t="s">
        <v>970</v>
      </c>
      <c r="H322" t="s">
        <v>434</v>
      </c>
      <c r="I322" t="s">
        <v>420</v>
      </c>
      <c r="J322">
        <v>18</v>
      </c>
      <c r="K322">
        <v>18</v>
      </c>
      <c r="L322" t="s">
        <v>1250</v>
      </c>
      <c r="M322" s="15">
        <v>46239.427071759259</v>
      </c>
      <c r="N322" s="15">
        <v>46246.426388888889</v>
      </c>
      <c r="O322" s="15">
        <v>46240.370833333334</v>
      </c>
      <c r="P322" s="15">
        <v>46253.495833333334</v>
      </c>
      <c r="Q322" s="15"/>
      <c r="S322" t="s">
        <v>1248</v>
      </c>
      <c r="V322" t="s">
        <v>1248</v>
      </c>
      <c r="W322">
        <v>2300</v>
      </c>
      <c r="X322" t="s">
        <v>1249</v>
      </c>
      <c r="Y322" t="s">
        <v>264</v>
      </c>
      <c r="Z322" t="s">
        <v>523</v>
      </c>
      <c r="AB322" t="s">
        <v>356</v>
      </c>
      <c r="AC322" t="s">
        <v>7</v>
      </c>
      <c r="AD322" t="s">
        <v>7</v>
      </c>
      <c r="AE322" t="s">
        <v>7</v>
      </c>
      <c r="AF322" t="s">
        <v>1732</v>
      </c>
      <c r="AG322" t="s">
        <v>252</v>
      </c>
      <c r="AH322">
        <v>2</v>
      </c>
      <c r="AI322" t="s">
        <v>253</v>
      </c>
      <c r="AJ322" t="s">
        <v>254</v>
      </c>
      <c r="AK322" t="s">
        <v>1730</v>
      </c>
      <c r="AL322" t="s">
        <v>206</v>
      </c>
      <c r="AM322" t="s">
        <v>608</v>
      </c>
      <c r="AN322"/>
      <c r="AO322" s="17">
        <v>46240</v>
      </c>
      <c r="AP322" s="37">
        <v>0.37083333333333335</v>
      </c>
      <c r="AQ322" s="17">
        <v>46253</v>
      </c>
      <c r="AR322" s="37">
        <v>0.49583333333333335</v>
      </c>
      <c r="AS322" t="s">
        <v>204</v>
      </c>
      <c r="AT322" t="s">
        <v>631</v>
      </c>
      <c r="AU322" t="s">
        <v>628</v>
      </c>
      <c r="AV322" t="s">
        <v>637</v>
      </c>
      <c r="AX322">
        <v>18</v>
      </c>
      <c r="AY322" t="s">
        <v>111</v>
      </c>
      <c r="AZ322" t="s">
        <v>96</v>
      </c>
      <c r="BA322" t="s">
        <v>228</v>
      </c>
      <c r="BB322" t="s">
        <v>1733</v>
      </c>
      <c r="BE322">
        <v>30.78</v>
      </c>
      <c r="BJ322"/>
      <c r="BK322"/>
    </row>
    <row r="323" spans="1:63" x14ac:dyDescent="0.3">
      <c r="A323" s="17">
        <v>46237</v>
      </c>
      <c r="B323" t="s">
        <v>144</v>
      </c>
      <c r="C323" t="s">
        <v>352</v>
      </c>
      <c r="D323" t="s">
        <v>57</v>
      </c>
      <c r="E323" t="s">
        <v>117</v>
      </c>
      <c r="F323" t="s">
        <v>314</v>
      </c>
      <c r="G323" t="s">
        <v>970</v>
      </c>
      <c r="H323" t="s">
        <v>434</v>
      </c>
      <c r="I323" t="s">
        <v>420</v>
      </c>
      <c r="J323">
        <v>18</v>
      </c>
      <c r="K323">
        <v>18</v>
      </c>
      <c r="L323" t="s">
        <v>1250</v>
      </c>
      <c r="M323" s="15">
        <v>46239.427071759259</v>
      </c>
      <c r="N323" s="15">
        <v>46246.426388888889</v>
      </c>
      <c r="O323" s="15">
        <v>46240.370833333334</v>
      </c>
      <c r="P323" s="15">
        <v>46253.495833333334</v>
      </c>
      <c r="Q323" s="15"/>
      <c r="S323" t="s">
        <v>1248</v>
      </c>
      <c r="V323" t="s">
        <v>1248</v>
      </c>
      <c r="W323">
        <v>2300</v>
      </c>
      <c r="X323" t="s">
        <v>1249</v>
      </c>
      <c r="Y323" t="s">
        <v>264</v>
      </c>
      <c r="Z323" t="s">
        <v>523</v>
      </c>
      <c r="AB323" t="s">
        <v>356</v>
      </c>
      <c r="AC323" t="s">
        <v>7</v>
      </c>
      <c r="AD323" t="s">
        <v>7</v>
      </c>
      <c r="AE323" t="s">
        <v>7</v>
      </c>
      <c r="AF323" t="s">
        <v>1734</v>
      </c>
      <c r="AG323" t="s">
        <v>252</v>
      </c>
      <c r="AH323">
        <v>2</v>
      </c>
      <c r="AI323" t="s">
        <v>253</v>
      </c>
      <c r="AJ323" t="s">
        <v>254</v>
      </c>
      <c r="AK323" t="s">
        <v>1730</v>
      </c>
      <c r="AL323" t="s">
        <v>206</v>
      </c>
      <c r="AM323" t="s">
        <v>609</v>
      </c>
      <c r="AN323"/>
      <c r="AO323" s="17">
        <v>46240</v>
      </c>
      <c r="AP323" s="37">
        <v>0.37083333333333335</v>
      </c>
      <c r="AQ323" s="17">
        <v>46253</v>
      </c>
      <c r="AR323" s="37">
        <v>0.49583333333333335</v>
      </c>
      <c r="AS323" t="s">
        <v>204</v>
      </c>
      <c r="AT323" t="s">
        <v>631</v>
      </c>
      <c r="AU323" t="s">
        <v>628</v>
      </c>
      <c r="AV323" t="s">
        <v>641</v>
      </c>
      <c r="AX323">
        <v>1.8</v>
      </c>
      <c r="AY323" t="s">
        <v>126</v>
      </c>
      <c r="AZ323" t="s">
        <v>127</v>
      </c>
      <c r="BA323" t="s">
        <v>236</v>
      </c>
      <c r="BB323" t="s">
        <v>1733</v>
      </c>
      <c r="BJ323"/>
      <c r="BK323"/>
    </row>
    <row r="324" spans="1:63" x14ac:dyDescent="0.3">
      <c r="A324" s="17">
        <v>46237</v>
      </c>
      <c r="B324" t="s">
        <v>144</v>
      </c>
      <c r="C324" t="s">
        <v>352</v>
      </c>
      <c r="D324" t="s">
        <v>282</v>
      </c>
      <c r="E324" t="s">
        <v>200</v>
      </c>
      <c r="F324" t="s">
        <v>314</v>
      </c>
      <c r="G324" t="s">
        <v>970</v>
      </c>
      <c r="H324" t="s">
        <v>434</v>
      </c>
      <c r="I324" t="s">
        <v>420</v>
      </c>
      <c r="J324">
        <v>18</v>
      </c>
      <c r="K324">
        <v>18</v>
      </c>
      <c r="L324" t="s">
        <v>1250</v>
      </c>
      <c r="M324" s="15">
        <v>46239.427071759259</v>
      </c>
      <c r="N324" s="15">
        <v>46246.426388888889</v>
      </c>
      <c r="O324" s="15">
        <v>46240.370833333334</v>
      </c>
      <c r="P324" s="15">
        <v>46253.495833333334</v>
      </c>
      <c r="Q324" s="15"/>
      <c r="S324" t="s">
        <v>1248</v>
      </c>
      <c r="V324" t="s">
        <v>1248</v>
      </c>
      <c r="W324">
        <v>2300</v>
      </c>
      <c r="X324" t="s">
        <v>1249</v>
      </c>
      <c r="Y324" t="s">
        <v>264</v>
      </c>
      <c r="Z324" t="s">
        <v>523</v>
      </c>
      <c r="AB324" t="s">
        <v>356</v>
      </c>
      <c r="AC324" t="s">
        <v>7</v>
      </c>
      <c r="AD324" t="s">
        <v>7</v>
      </c>
      <c r="AE324" t="s">
        <v>7</v>
      </c>
      <c r="AF324" t="s">
        <v>1735</v>
      </c>
      <c r="AG324" t="s">
        <v>252</v>
      </c>
      <c r="AH324">
        <v>2</v>
      </c>
      <c r="AI324" t="s">
        <v>253</v>
      </c>
      <c r="AJ324" t="s">
        <v>251</v>
      </c>
      <c r="AK324" t="s">
        <v>1730</v>
      </c>
      <c r="AL324" t="s">
        <v>206</v>
      </c>
      <c r="AM324" t="s">
        <v>610</v>
      </c>
      <c r="AN324">
        <v>3</v>
      </c>
      <c r="AO324" s="17">
        <v>46240</v>
      </c>
      <c r="AP324" s="37">
        <v>0.37083333333333335</v>
      </c>
      <c r="AQ324" s="17">
        <v>46253</v>
      </c>
      <c r="AR324" s="37">
        <v>0.49583333333333335</v>
      </c>
      <c r="AS324" t="s">
        <v>204</v>
      </c>
      <c r="AT324" t="s">
        <v>630</v>
      </c>
      <c r="AU324" t="s">
        <v>628</v>
      </c>
      <c r="AV324" t="s">
        <v>639</v>
      </c>
      <c r="AW324">
        <v>16</v>
      </c>
      <c r="AX324">
        <v>288</v>
      </c>
      <c r="AY324" t="s">
        <v>125</v>
      </c>
      <c r="AZ324" t="s">
        <v>122</v>
      </c>
      <c r="BA324" t="s">
        <v>235</v>
      </c>
      <c r="BB324" t="s">
        <v>1733</v>
      </c>
      <c r="BJ324"/>
      <c r="BK324"/>
    </row>
    <row r="325" spans="1:63" x14ac:dyDescent="0.3">
      <c r="A325" s="17">
        <v>46235</v>
      </c>
      <c r="B325" t="s">
        <v>144</v>
      </c>
      <c r="C325" t="s">
        <v>352</v>
      </c>
      <c r="D325" t="s">
        <v>45</v>
      </c>
      <c r="E325" t="s">
        <v>68</v>
      </c>
      <c r="F325" t="s">
        <v>314</v>
      </c>
      <c r="G325" t="s">
        <v>1251</v>
      </c>
      <c r="H325" t="s">
        <v>1736</v>
      </c>
      <c r="I325" t="s">
        <v>1252</v>
      </c>
      <c r="J325">
        <v>10</v>
      </c>
      <c r="K325">
        <v>10</v>
      </c>
      <c r="L325" t="s">
        <v>1253</v>
      </c>
      <c r="M325" s="15">
        <v>46251.388148148151</v>
      </c>
      <c r="N325" s="15">
        <v>46258.387499999997</v>
      </c>
      <c r="O325" s="15">
        <v>46251.484722222223</v>
      </c>
      <c r="P325" s="15">
        <v>46255.618055555555</v>
      </c>
      <c r="Q325" s="15">
        <v>46255.486111111109</v>
      </c>
      <c r="S325" t="s">
        <v>1248</v>
      </c>
      <c r="U325" t="s">
        <v>1737</v>
      </c>
      <c r="V325" t="s">
        <v>1248</v>
      </c>
      <c r="W325">
        <v>2300</v>
      </c>
      <c r="X325" t="s">
        <v>1249</v>
      </c>
      <c r="Y325" t="s">
        <v>264</v>
      </c>
      <c r="Z325" t="s">
        <v>522</v>
      </c>
      <c r="AB325" t="s">
        <v>356</v>
      </c>
      <c r="AC325" t="s">
        <v>356</v>
      </c>
      <c r="AD325" t="s">
        <v>407</v>
      </c>
      <c r="AE325" t="s">
        <v>264</v>
      </c>
      <c r="AF325" t="s">
        <v>1738</v>
      </c>
      <c r="AG325" t="s">
        <v>252</v>
      </c>
      <c r="AH325">
        <v>1</v>
      </c>
      <c r="AI325" t="s">
        <v>253</v>
      </c>
      <c r="AJ325" t="s">
        <v>251</v>
      </c>
      <c r="AK325" t="s">
        <v>1730</v>
      </c>
      <c r="AL325" t="s">
        <v>206</v>
      </c>
      <c r="AM325" t="s">
        <v>606</v>
      </c>
      <c r="AN325">
        <v>2</v>
      </c>
      <c r="AO325" s="17">
        <v>46251</v>
      </c>
      <c r="AP325" s="37">
        <v>0.48472222222222222</v>
      </c>
      <c r="AQ325" s="17">
        <v>46255</v>
      </c>
      <c r="AR325" s="37">
        <v>0.61805555555555558</v>
      </c>
      <c r="AS325" t="s">
        <v>204</v>
      </c>
      <c r="AT325" t="s">
        <v>630</v>
      </c>
      <c r="AU325" t="s">
        <v>628</v>
      </c>
      <c r="AV325" t="s">
        <v>634</v>
      </c>
      <c r="AX325">
        <v>1</v>
      </c>
      <c r="AY325" t="s">
        <v>89</v>
      </c>
      <c r="AZ325" t="s">
        <v>67</v>
      </c>
      <c r="BA325" t="s">
        <v>220</v>
      </c>
      <c r="BB325" t="s">
        <v>1731</v>
      </c>
      <c r="BC325">
        <v>19.399999999999999</v>
      </c>
      <c r="BD325">
        <v>0</v>
      </c>
      <c r="BJ325"/>
      <c r="BK325"/>
    </row>
    <row r="326" spans="1:63" x14ac:dyDescent="0.3">
      <c r="A326" s="17">
        <v>46235</v>
      </c>
      <c r="B326" t="s">
        <v>144</v>
      </c>
      <c r="C326" t="s">
        <v>352</v>
      </c>
      <c r="D326" t="s">
        <v>51</v>
      </c>
      <c r="E326" t="s">
        <v>261</v>
      </c>
      <c r="F326" t="s">
        <v>314</v>
      </c>
      <c r="G326" t="s">
        <v>1256</v>
      </c>
      <c r="H326" t="s">
        <v>1736</v>
      </c>
      <c r="I326" t="s">
        <v>1252</v>
      </c>
      <c r="J326">
        <v>150</v>
      </c>
      <c r="K326">
        <v>150</v>
      </c>
      <c r="L326" t="s">
        <v>1257</v>
      </c>
      <c r="M326" s="15">
        <v>46252.367824074077</v>
      </c>
      <c r="N326" s="15">
        <v>46259.367361111108</v>
      </c>
      <c r="O326" s="15">
        <v>46253.532638888886</v>
      </c>
      <c r="P326" s="15">
        <v>46255.618055555555</v>
      </c>
      <c r="Q326" s="15"/>
      <c r="S326" t="s">
        <v>1248</v>
      </c>
      <c r="V326" t="s">
        <v>1248</v>
      </c>
      <c r="W326">
        <v>2300</v>
      </c>
      <c r="X326" t="s">
        <v>1249</v>
      </c>
      <c r="Y326" t="s">
        <v>264</v>
      </c>
      <c r="Z326" t="s">
        <v>523</v>
      </c>
      <c r="AB326" t="s">
        <v>356</v>
      </c>
      <c r="AC326" t="s">
        <v>7</v>
      </c>
      <c r="AD326" t="s">
        <v>7</v>
      </c>
      <c r="AE326" t="s">
        <v>7</v>
      </c>
      <c r="AF326" t="s">
        <v>1742</v>
      </c>
      <c r="AG326" t="s">
        <v>252</v>
      </c>
      <c r="AH326">
        <v>1</v>
      </c>
      <c r="AI326" t="s">
        <v>253</v>
      </c>
      <c r="AJ326" t="s">
        <v>251</v>
      </c>
      <c r="AK326" t="s">
        <v>1730</v>
      </c>
      <c r="AL326" t="s">
        <v>206</v>
      </c>
      <c r="AM326" t="s">
        <v>607</v>
      </c>
      <c r="AN326">
        <v>2</v>
      </c>
      <c r="AO326" s="17">
        <v>46253</v>
      </c>
      <c r="AP326" s="37">
        <v>0.53263888888888888</v>
      </c>
      <c r="AQ326" s="17">
        <v>46255</v>
      </c>
      <c r="AR326" s="37">
        <v>0.61805555555555558</v>
      </c>
      <c r="AS326" t="s">
        <v>204</v>
      </c>
      <c r="AT326" t="s">
        <v>630</v>
      </c>
      <c r="AU326" t="s">
        <v>628</v>
      </c>
      <c r="AV326" t="s">
        <v>635</v>
      </c>
      <c r="AY326" t="s">
        <v>7</v>
      </c>
      <c r="AZ326" t="s">
        <v>241</v>
      </c>
      <c r="BA326" t="s">
        <v>7</v>
      </c>
      <c r="BB326" t="s">
        <v>1733</v>
      </c>
      <c r="BE326">
        <v>0</v>
      </c>
      <c r="BJ326"/>
      <c r="BK326"/>
    </row>
    <row r="327" spans="1:63" x14ac:dyDescent="0.3">
      <c r="A327" s="17">
        <v>46235</v>
      </c>
      <c r="B327" t="s">
        <v>144</v>
      </c>
      <c r="C327" t="s">
        <v>352</v>
      </c>
      <c r="D327" t="s">
        <v>45</v>
      </c>
      <c r="E327" t="s">
        <v>68</v>
      </c>
      <c r="F327" t="s">
        <v>314</v>
      </c>
      <c r="G327" t="s">
        <v>1254</v>
      </c>
      <c r="H327" t="s">
        <v>1739</v>
      </c>
      <c r="I327" t="s">
        <v>1252</v>
      </c>
      <c r="J327">
        <v>5</v>
      </c>
      <c r="K327">
        <v>5</v>
      </c>
      <c r="L327" t="s">
        <v>1255</v>
      </c>
      <c r="M327" s="15">
        <v>46251.394097222219</v>
      </c>
      <c r="N327" s="15">
        <v>46258.393750000003</v>
      </c>
      <c r="O327" s="15">
        <v>46251.520138888889</v>
      </c>
      <c r="P327" s="15">
        <v>46255.615277777775</v>
      </c>
      <c r="Q327" s="15">
        <v>46255.520138888889</v>
      </c>
      <c r="S327" t="s">
        <v>1248</v>
      </c>
      <c r="U327" t="s">
        <v>1740</v>
      </c>
      <c r="V327" t="s">
        <v>1248</v>
      </c>
      <c r="W327">
        <v>2300</v>
      </c>
      <c r="X327" t="s">
        <v>1249</v>
      </c>
      <c r="Y327" t="s">
        <v>264</v>
      </c>
      <c r="Z327" t="s">
        <v>522</v>
      </c>
      <c r="AB327" t="s">
        <v>356</v>
      </c>
      <c r="AC327" t="s">
        <v>356</v>
      </c>
      <c r="AD327" t="s">
        <v>407</v>
      </c>
      <c r="AE327" t="s">
        <v>264</v>
      </c>
      <c r="AF327" t="s">
        <v>1741</v>
      </c>
      <c r="AG327" t="s">
        <v>252</v>
      </c>
      <c r="AH327">
        <v>1</v>
      </c>
      <c r="AI327" t="s">
        <v>253</v>
      </c>
      <c r="AJ327" t="s">
        <v>251</v>
      </c>
      <c r="AK327" t="s">
        <v>1730</v>
      </c>
      <c r="AL327" t="s">
        <v>206</v>
      </c>
      <c r="AM327" t="s">
        <v>606</v>
      </c>
      <c r="AN327">
        <v>2</v>
      </c>
      <c r="AO327" s="17">
        <v>46251</v>
      </c>
      <c r="AP327" s="37">
        <v>0.52013888888888893</v>
      </c>
      <c r="AQ327" s="17">
        <v>46255</v>
      </c>
      <c r="AR327" s="37">
        <v>0.61527777777777781</v>
      </c>
      <c r="AS327" t="s">
        <v>204</v>
      </c>
      <c r="AT327" t="s">
        <v>630</v>
      </c>
      <c r="AU327" t="s">
        <v>628</v>
      </c>
      <c r="AV327" t="s">
        <v>634</v>
      </c>
      <c r="AX327">
        <v>1</v>
      </c>
      <c r="AY327" t="s">
        <v>89</v>
      </c>
      <c r="AZ327" t="s">
        <v>67</v>
      </c>
      <c r="BA327" t="s">
        <v>220</v>
      </c>
      <c r="BB327" t="s">
        <v>1731</v>
      </c>
      <c r="BC327">
        <v>19.399999999999999</v>
      </c>
      <c r="BJ327"/>
      <c r="BK327"/>
    </row>
    <row r="328" spans="1:63" x14ac:dyDescent="0.3">
      <c r="A328" s="17">
        <v>46235</v>
      </c>
      <c r="B328" t="s">
        <v>144</v>
      </c>
      <c r="C328" t="s">
        <v>352</v>
      </c>
      <c r="D328" t="s">
        <v>48</v>
      </c>
      <c r="E328" t="s">
        <v>68</v>
      </c>
      <c r="F328" t="s">
        <v>314</v>
      </c>
      <c r="G328" t="s">
        <v>1258</v>
      </c>
      <c r="H328" t="s">
        <v>441</v>
      </c>
      <c r="I328" t="s">
        <v>420</v>
      </c>
      <c r="J328">
        <v>1</v>
      </c>
      <c r="K328">
        <v>1</v>
      </c>
      <c r="L328" t="s">
        <v>1259</v>
      </c>
      <c r="M328" s="15">
        <v>46226.72587962963</v>
      </c>
      <c r="N328" s="15">
        <v>46234.333333333336</v>
      </c>
      <c r="O328" s="15">
        <v>46227.348449074074</v>
      </c>
      <c r="P328" s="15">
        <v>46232.441666666666</v>
      </c>
      <c r="Q328" s="15">
        <v>46232.441666666666</v>
      </c>
      <c r="R328" t="s">
        <v>324</v>
      </c>
      <c r="S328" t="s">
        <v>1248</v>
      </c>
      <c r="T328" t="s">
        <v>1743</v>
      </c>
      <c r="V328" t="s">
        <v>1248</v>
      </c>
      <c r="W328">
        <v>2300</v>
      </c>
      <c r="X328" t="s">
        <v>1249</v>
      </c>
      <c r="Y328" t="s">
        <v>264</v>
      </c>
      <c r="Z328" t="s">
        <v>522</v>
      </c>
      <c r="AB328" t="s">
        <v>356</v>
      </c>
      <c r="AC328" t="s">
        <v>356</v>
      </c>
      <c r="AD328" t="s">
        <v>407</v>
      </c>
      <c r="AE328" t="s">
        <v>264</v>
      </c>
      <c r="AF328" t="s">
        <v>1744</v>
      </c>
      <c r="AG328" t="s">
        <v>252</v>
      </c>
      <c r="AH328">
        <v>1</v>
      </c>
      <c r="AI328" t="s">
        <v>253</v>
      </c>
      <c r="AJ328" t="s">
        <v>251</v>
      </c>
      <c r="AK328" t="s">
        <v>1730</v>
      </c>
      <c r="AL328" t="s">
        <v>206</v>
      </c>
      <c r="AM328" t="s">
        <v>612</v>
      </c>
      <c r="AN328">
        <v>2</v>
      </c>
      <c r="AO328" s="17">
        <v>46227</v>
      </c>
      <c r="AP328" s="37">
        <v>0.34844907407407405</v>
      </c>
      <c r="AQ328" s="17">
        <v>46232</v>
      </c>
      <c r="AR328" s="37">
        <v>0.44166666666666665</v>
      </c>
      <c r="AS328" t="s">
        <v>204</v>
      </c>
      <c r="AT328" t="s">
        <v>630</v>
      </c>
      <c r="AU328" t="s">
        <v>628</v>
      </c>
      <c r="AV328" t="s">
        <v>636</v>
      </c>
      <c r="AX328">
        <v>1</v>
      </c>
      <c r="AY328" t="s">
        <v>89</v>
      </c>
      <c r="AZ328" t="s">
        <v>90</v>
      </c>
      <c r="BA328" t="s">
        <v>220</v>
      </c>
      <c r="BB328" t="s">
        <v>1731</v>
      </c>
      <c r="BC328">
        <v>19.399999999999999</v>
      </c>
      <c r="BD328">
        <v>0</v>
      </c>
      <c r="BE328">
        <v>1</v>
      </c>
      <c r="BJ328"/>
      <c r="BK328"/>
    </row>
    <row r="329" spans="1:63" x14ac:dyDescent="0.3">
      <c r="A329" s="17">
        <v>46235</v>
      </c>
      <c r="B329" t="s">
        <v>144</v>
      </c>
      <c r="C329" t="s">
        <v>352</v>
      </c>
      <c r="D329" t="s">
        <v>45</v>
      </c>
      <c r="E329" t="s">
        <v>68</v>
      </c>
      <c r="F329" t="s">
        <v>314</v>
      </c>
      <c r="G329" t="s">
        <v>1260</v>
      </c>
      <c r="H329" t="s">
        <v>1736</v>
      </c>
      <c r="I329" t="s">
        <v>1252</v>
      </c>
      <c r="J329">
        <v>9</v>
      </c>
      <c r="K329">
        <v>9</v>
      </c>
      <c r="L329" t="s">
        <v>1261</v>
      </c>
      <c r="M329" s="15">
        <v>46219.31449074074</v>
      </c>
      <c r="N329" s="15">
        <v>46226.333333333336</v>
      </c>
      <c r="O329" s="15">
        <v>46219.41547453704</v>
      </c>
      <c r="P329" s="15">
        <v>46232.447916666664</v>
      </c>
      <c r="Q329" s="15">
        <v>46224.708333333336</v>
      </c>
      <c r="S329" t="s">
        <v>1248</v>
      </c>
      <c r="T329" t="s">
        <v>1745</v>
      </c>
      <c r="U329" t="s">
        <v>1746</v>
      </c>
      <c r="V329" t="s">
        <v>1248</v>
      </c>
      <c r="W329">
        <v>2300</v>
      </c>
      <c r="X329" t="s">
        <v>1249</v>
      </c>
      <c r="Y329" t="s">
        <v>264</v>
      </c>
      <c r="Z329" t="s">
        <v>522</v>
      </c>
      <c r="AB329" t="s">
        <v>356</v>
      </c>
      <c r="AC329" t="s">
        <v>356</v>
      </c>
      <c r="AD329" t="s">
        <v>407</v>
      </c>
      <c r="AE329" t="s">
        <v>264</v>
      </c>
      <c r="AF329" t="s">
        <v>1747</v>
      </c>
      <c r="AG329" t="s">
        <v>252</v>
      </c>
      <c r="AH329">
        <v>1</v>
      </c>
      <c r="AI329" t="s">
        <v>253</v>
      </c>
      <c r="AJ329" t="s">
        <v>251</v>
      </c>
      <c r="AK329" t="s">
        <v>1730</v>
      </c>
      <c r="AL329" t="s">
        <v>206</v>
      </c>
      <c r="AM329" t="s">
        <v>606</v>
      </c>
      <c r="AN329">
        <v>2</v>
      </c>
      <c r="AO329" s="17">
        <v>46219</v>
      </c>
      <c r="AP329" s="37">
        <v>0.41547453703703702</v>
      </c>
      <c r="AQ329" s="17">
        <v>46232</v>
      </c>
      <c r="AR329" s="37">
        <v>0.44791666666666669</v>
      </c>
      <c r="AS329" t="s">
        <v>204</v>
      </c>
      <c r="AT329" t="s">
        <v>630</v>
      </c>
      <c r="AU329" t="s">
        <v>628</v>
      </c>
      <c r="AV329" t="s">
        <v>634</v>
      </c>
      <c r="AX329">
        <v>1</v>
      </c>
      <c r="AY329" t="s">
        <v>89</v>
      </c>
      <c r="AZ329" t="s">
        <v>67</v>
      </c>
      <c r="BA329" t="s">
        <v>220</v>
      </c>
      <c r="BB329" t="s">
        <v>1731</v>
      </c>
      <c r="BC329">
        <v>19.399999999999999</v>
      </c>
      <c r="BD329">
        <v>0</v>
      </c>
      <c r="BJ329"/>
      <c r="BK329"/>
    </row>
    <row r="330" spans="1:63" x14ac:dyDescent="0.3">
      <c r="A330" s="17">
        <v>46237</v>
      </c>
      <c r="B330" t="s">
        <v>144</v>
      </c>
      <c r="C330" t="s">
        <v>352</v>
      </c>
      <c r="D330" t="s">
        <v>57</v>
      </c>
      <c r="E330" t="s">
        <v>117</v>
      </c>
      <c r="F330" t="s">
        <v>314</v>
      </c>
      <c r="G330" t="s">
        <v>1262</v>
      </c>
      <c r="H330" t="s">
        <v>1625</v>
      </c>
      <c r="I330" t="s">
        <v>474</v>
      </c>
      <c r="J330">
        <v>3</v>
      </c>
      <c r="K330">
        <v>3</v>
      </c>
      <c r="L330" t="s">
        <v>1263</v>
      </c>
      <c r="M330" s="15">
        <v>46241.564421296294</v>
      </c>
      <c r="N330" s="15">
        <v>46248.563888888886</v>
      </c>
      <c r="O330" s="15">
        <v>46248.417361111111</v>
      </c>
      <c r="P330" s="15">
        <v>46254.490972222222</v>
      </c>
      <c r="Q330" s="15"/>
      <c r="S330" t="s">
        <v>411</v>
      </c>
      <c r="V330" t="s">
        <v>377</v>
      </c>
      <c r="W330">
        <v>2940</v>
      </c>
      <c r="X330" t="s">
        <v>391</v>
      </c>
      <c r="Y330" t="s">
        <v>296</v>
      </c>
      <c r="Z330" t="s">
        <v>523</v>
      </c>
      <c r="AB330" t="s">
        <v>357</v>
      </c>
      <c r="AC330" t="s">
        <v>7</v>
      </c>
      <c r="AD330" t="s">
        <v>7</v>
      </c>
      <c r="AE330" t="s">
        <v>7</v>
      </c>
      <c r="AF330" t="s">
        <v>1748</v>
      </c>
      <c r="AG330" t="s">
        <v>252</v>
      </c>
      <c r="AH330">
        <v>2</v>
      </c>
      <c r="AI330" t="s">
        <v>253</v>
      </c>
      <c r="AJ330" t="s">
        <v>254</v>
      </c>
      <c r="AK330" t="s">
        <v>592</v>
      </c>
      <c r="AL330" t="s">
        <v>206</v>
      </c>
      <c r="AM330" t="s">
        <v>609</v>
      </c>
      <c r="AN330"/>
      <c r="AO330" s="17">
        <v>46248</v>
      </c>
      <c r="AP330" s="37">
        <v>0.41736111111111113</v>
      </c>
      <c r="AQ330" s="17">
        <v>46254</v>
      </c>
      <c r="AR330" s="37">
        <v>0.4909722222222222</v>
      </c>
      <c r="AS330" t="s">
        <v>204</v>
      </c>
      <c r="AT330" t="s">
        <v>631</v>
      </c>
      <c r="AU330" t="s">
        <v>628</v>
      </c>
      <c r="AV330" t="s">
        <v>641</v>
      </c>
      <c r="AX330">
        <v>1</v>
      </c>
      <c r="AY330" t="s">
        <v>126</v>
      </c>
      <c r="AZ330" t="s">
        <v>127</v>
      </c>
      <c r="BA330" t="s">
        <v>236</v>
      </c>
      <c r="BB330" t="s">
        <v>691</v>
      </c>
      <c r="BE330">
        <v>78.66</v>
      </c>
      <c r="BJ330"/>
      <c r="BK330"/>
    </row>
    <row r="331" spans="1:63" x14ac:dyDescent="0.3">
      <c r="A331" s="17">
        <v>46237</v>
      </c>
      <c r="B331" t="s">
        <v>144</v>
      </c>
      <c r="C331" t="s">
        <v>352</v>
      </c>
      <c r="D331" t="s">
        <v>57</v>
      </c>
      <c r="E331" t="s">
        <v>117</v>
      </c>
      <c r="F331" t="s">
        <v>314</v>
      </c>
      <c r="G331" t="s">
        <v>1262</v>
      </c>
      <c r="H331" t="s">
        <v>1625</v>
      </c>
      <c r="I331" t="s">
        <v>474</v>
      </c>
      <c r="J331">
        <v>26</v>
      </c>
      <c r="K331">
        <v>26</v>
      </c>
      <c r="L331" t="s">
        <v>1263</v>
      </c>
      <c r="M331" s="15">
        <v>46241.564421296294</v>
      </c>
      <c r="N331" s="15">
        <v>46248.563888888886</v>
      </c>
      <c r="O331" s="15">
        <v>46248.417361111111</v>
      </c>
      <c r="P331" s="15">
        <v>46254.490972222222</v>
      </c>
      <c r="Q331" s="15"/>
      <c r="S331" t="s">
        <v>411</v>
      </c>
      <c r="V331" t="s">
        <v>377</v>
      </c>
      <c r="W331">
        <v>2940</v>
      </c>
      <c r="X331" t="s">
        <v>391</v>
      </c>
      <c r="Y331" t="s">
        <v>296</v>
      </c>
      <c r="Z331" t="s">
        <v>523</v>
      </c>
      <c r="AB331" t="s">
        <v>357</v>
      </c>
      <c r="AC331" t="s">
        <v>7</v>
      </c>
      <c r="AD331" t="s">
        <v>7</v>
      </c>
      <c r="AE331" t="s">
        <v>7</v>
      </c>
      <c r="AF331" t="s">
        <v>1748</v>
      </c>
      <c r="AG331" t="s">
        <v>253</v>
      </c>
      <c r="AH331">
        <v>2</v>
      </c>
      <c r="AI331" t="s">
        <v>253</v>
      </c>
      <c r="AJ331" t="s">
        <v>254</v>
      </c>
      <c r="AK331" t="s">
        <v>592</v>
      </c>
      <c r="AL331" t="s">
        <v>206</v>
      </c>
      <c r="AM331" t="s">
        <v>609</v>
      </c>
      <c r="AN331"/>
      <c r="AO331" s="17">
        <v>46248</v>
      </c>
      <c r="AP331" s="37">
        <v>0.41736111111111113</v>
      </c>
      <c r="AQ331" s="17">
        <v>46254</v>
      </c>
      <c r="AR331" s="37">
        <v>0.4909722222222222</v>
      </c>
      <c r="AS331" t="s">
        <v>627</v>
      </c>
      <c r="AU331" t="s">
        <v>628</v>
      </c>
      <c r="AV331" t="s">
        <v>641</v>
      </c>
      <c r="AX331">
        <v>2.6</v>
      </c>
      <c r="AY331" t="s">
        <v>126</v>
      </c>
      <c r="AZ331" t="s">
        <v>127</v>
      </c>
      <c r="BA331" t="s">
        <v>236</v>
      </c>
      <c r="BB331" t="s">
        <v>691</v>
      </c>
      <c r="BJ331"/>
      <c r="BK331"/>
    </row>
    <row r="332" spans="1:63" x14ac:dyDescent="0.3">
      <c r="A332" s="17">
        <v>46237</v>
      </c>
      <c r="B332" t="s">
        <v>144</v>
      </c>
      <c r="C332" t="s">
        <v>352</v>
      </c>
      <c r="D332" t="s">
        <v>57</v>
      </c>
      <c r="E332" t="s">
        <v>117</v>
      </c>
      <c r="F332" t="s">
        <v>314</v>
      </c>
      <c r="G332" t="s">
        <v>1262</v>
      </c>
      <c r="H332" t="s">
        <v>1625</v>
      </c>
      <c r="I332" t="s">
        <v>474</v>
      </c>
      <c r="J332">
        <v>6</v>
      </c>
      <c r="K332">
        <v>6</v>
      </c>
      <c r="L332" t="s">
        <v>1263</v>
      </c>
      <c r="M332" s="15">
        <v>46241.564421296294</v>
      </c>
      <c r="N332" s="15">
        <v>46248.563888888886</v>
      </c>
      <c r="O332" s="15">
        <v>46248.417361111111</v>
      </c>
      <c r="P332" s="15">
        <v>46254.490972222222</v>
      </c>
      <c r="Q332" s="15"/>
      <c r="S332" t="s">
        <v>411</v>
      </c>
      <c r="V332" t="s">
        <v>377</v>
      </c>
      <c r="W332">
        <v>2940</v>
      </c>
      <c r="X332" t="s">
        <v>391</v>
      </c>
      <c r="Y332" t="s">
        <v>296</v>
      </c>
      <c r="Z332" t="s">
        <v>523</v>
      </c>
      <c r="AB332" t="s">
        <v>357</v>
      </c>
      <c r="AC332" t="s">
        <v>7</v>
      </c>
      <c r="AD332" t="s">
        <v>7</v>
      </c>
      <c r="AE332" t="s">
        <v>7</v>
      </c>
      <c r="AF332" t="s">
        <v>1748</v>
      </c>
      <c r="AG332" t="s">
        <v>253</v>
      </c>
      <c r="AH332">
        <v>2</v>
      </c>
      <c r="AI332" t="s">
        <v>253</v>
      </c>
      <c r="AJ332" t="s">
        <v>254</v>
      </c>
      <c r="AK332" t="s">
        <v>592</v>
      </c>
      <c r="AL332" t="s">
        <v>206</v>
      </c>
      <c r="AM332" t="s">
        <v>609</v>
      </c>
      <c r="AN332"/>
      <c r="AO332" s="17">
        <v>46248</v>
      </c>
      <c r="AP332" s="37">
        <v>0.41736111111111113</v>
      </c>
      <c r="AQ332" s="17">
        <v>46254</v>
      </c>
      <c r="AR332" s="37">
        <v>0.4909722222222222</v>
      </c>
      <c r="AS332" t="s">
        <v>627</v>
      </c>
      <c r="AU332" t="s">
        <v>628</v>
      </c>
      <c r="AV332" t="s">
        <v>641</v>
      </c>
      <c r="AX332">
        <v>1</v>
      </c>
      <c r="AY332" t="s">
        <v>126</v>
      </c>
      <c r="AZ332" t="s">
        <v>127</v>
      </c>
      <c r="BA332" t="s">
        <v>236</v>
      </c>
      <c r="BB332" t="s">
        <v>691</v>
      </c>
      <c r="BJ332"/>
      <c r="BK332"/>
    </row>
    <row r="333" spans="1:63" x14ac:dyDescent="0.3">
      <c r="A333" s="17">
        <v>46237</v>
      </c>
      <c r="B333" t="s">
        <v>144</v>
      </c>
      <c r="C333" t="s">
        <v>352</v>
      </c>
      <c r="D333" t="s">
        <v>57</v>
      </c>
      <c r="E333" t="s">
        <v>117</v>
      </c>
      <c r="F333" t="s">
        <v>314</v>
      </c>
      <c r="G333" t="s">
        <v>1262</v>
      </c>
      <c r="H333" t="s">
        <v>1625</v>
      </c>
      <c r="I333" t="s">
        <v>474</v>
      </c>
      <c r="J333">
        <v>7</v>
      </c>
      <c r="K333">
        <v>7</v>
      </c>
      <c r="L333" t="s">
        <v>1263</v>
      </c>
      <c r="M333" s="15">
        <v>46241.564421296294</v>
      </c>
      <c r="N333" s="15">
        <v>46248.563888888886</v>
      </c>
      <c r="O333" s="15">
        <v>46248.417361111111</v>
      </c>
      <c r="P333" s="15">
        <v>46254.490972222222</v>
      </c>
      <c r="Q333" s="15"/>
      <c r="S333" t="s">
        <v>411</v>
      </c>
      <c r="V333" t="s">
        <v>377</v>
      </c>
      <c r="W333">
        <v>2940</v>
      </c>
      <c r="X333" t="s">
        <v>391</v>
      </c>
      <c r="Y333" t="s">
        <v>296</v>
      </c>
      <c r="Z333" t="s">
        <v>523</v>
      </c>
      <c r="AB333" t="s">
        <v>357</v>
      </c>
      <c r="AC333" t="s">
        <v>7</v>
      </c>
      <c r="AD333" t="s">
        <v>7</v>
      </c>
      <c r="AE333" t="s">
        <v>7</v>
      </c>
      <c r="AF333" t="s">
        <v>1748</v>
      </c>
      <c r="AG333" t="s">
        <v>253</v>
      </c>
      <c r="AH333">
        <v>2</v>
      </c>
      <c r="AI333" t="s">
        <v>253</v>
      </c>
      <c r="AJ333" t="s">
        <v>254</v>
      </c>
      <c r="AK333" t="s">
        <v>592</v>
      </c>
      <c r="AL333" t="s">
        <v>206</v>
      </c>
      <c r="AM333" t="s">
        <v>609</v>
      </c>
      <c r="AN333"/>
      <c r="AO333" s="17">
        <v>46248</v>
      </c>
      <c r="AP333" s="37">
        <v>0.41736111111111113</v>
      </c>
      <c r="AQ333" s="17">
        <v>46254</v>
      </c>
      <c r="AR333" s="37">
        <v>0.4909722222222222</v>
      </c>
      <c r="AS333" t="s">
        <v>627</v>
      </c>
      <c r="AU333" t="s">
        <v>628</v>
      </c>
      <c r="AV333" t="s">
        <v>641</v>
      </c>
      <c r="AX333">
        <v>1</v>
      </c>
      <c r="AY333" t="s">
        <v>126</v>
      </c>
      <c r="AZ333" t="s">
        <v>127</v>
      </c>
      <c r="BA333" t="s">
        <v>236</v>
      </c>
      <c r="BB333" t="s">
        <v>691</v>
      </c>
      <c r="BJ333"/>
      <c r="BK333"/>
    </row>
    <row r="334" spans="1:63" x14ac:dyDescent="0.3">
      <c r="A334" s="17">
        <v>46237</v>
      </c>
      <c r="B334" t="s">
        <v>144</v>
      </c>
      <c r="C334" t="s">
        <v>352</v>
      </c>
      <c r="D334" t="s">
        <v>63</v>
      </c>
      <c r="E334" t="s">
        <v>95</v>
      </c>
      <c r="F334" t="s">
        <v>314</v>
      </c>
      <c r="G334" t="s">
        <v>1262</v>
      </c>
      <c r="H334" t="s">
        <v>1625</v>
      </c>
      <c r="I334" t="s">
        <v>474</v>
      </c>
      <c r="J334">
        <v>6</v>
      </c>
      <c r="K334">
        <v>6</v>
      </c>
      <c r="L334" t="s">
        <v>1263</v>
      </c>
      <c r="M334" s="15">
        <v>46241.564421296294</v>
      </c>
      <c r="N334" s="15">
        <v>46248.563888888886</v>
      </c>
      <c r="O334" s="15">
        <v>46248.417361111111</v>
      </c>
      <c r="P334" s="15">
        <v>46254.490972222222</v>
      </c>
      <c r="Q334" s="15"/>
      <c r="S334" t="s">
        <v>411</v>
      </c>
      <c r="V334" t="s">
        <v>377</v>
      </c>
      <c r="W334">
        <v>2940</v>
      </c>
      <c r="X334" t="s">
        <v>391</v>
      </c>
      <c r="Y334" t="s">
        <v>296</v>
      </c>
      <c r="Z334" t="s">
        <v>523</v>
      </c>
      <c r="AB334" t="s">
        <v>357</v>
      </c>
      <c r="AC334" t="s">
        <v>7</v>
      </c>
      <c r="AD334" t="s">
        <v>7</v>
      </c>
      <c r="AE334" t="s">
        <v>7</v>
      </c>
      <c r="AF334" t="s">
        <v>1753</v>
      </c>
      <c r="AG334" t="s">
        <v>252</v>
      </c>
      <c r="AH334">
        <v>2</v>
      </c>
      <c r="AI334" t="s">
        <v>253</v>
      </c>
      <c r="AJ334" t="s">
        <v>254</v>
      </c>
      <c r="AK334" t="s">
        <v>592</v>
      </c>
      <c r="AL334" t="s">
        <v>206</v>
      </c>
      <c r="AM334" t="s">
        <v>608</v>
      </c>
      <c r="AN334"/>
      <c r="AO334" s="17">
        <v>46248</v>
      </c>
      <c r="AP334" s="37">
        <v>0.41736111111111113</v>
      </c>
      <c r="AQ334" s="17">
        <v>46254</v>
      </c>
      <c r="AR334" s="37">
        <v>0.4909722222222222</v>
      </c>
      <c r="AS334" t="s">
        <v>204</v>
      </c>
      <c r="AT334" t="s">
        <v>631</v>
      </c>
      <c r="AU334" t="s">
        <v>628</v>
      </c>
      <c r="AV334" t="s">
        <v>637</v>
      </c>
      <c r="AX334">
        <v>6</v>
      </c>
      <c r="AY334" t="s">
        <v>111</v>
      </c>
      <c r="AZ334" t="s">
        <v>96</v>
      </c>
      <c r="BA334" t="s">
        <v>228</v>
      </c>
      <c r="BB334" t="s">
        <v>691</v>
      </c>
      <c r="BJ334"/>
      <c r="BK334"/>
    </row>
    <row r="335" spans="1:63" x14ac:dyDescent="0.3">
      <c r="A335" s="17">
        <v>46237</v>
      </c>
      <c r="B335" t="s">
        <v>144</v>
      </c>
      <c r="C335" t="s">
        <v>352</v>
      </c>
      <c r="D335" t="s">
        <v>63</v>
      </c>
      <c r="E335" t="s">
        <v>95</v>
      </c>
      <c r="F335" t="s">
        <v>314</v>
      </c>
      <c r="G335" t="s">
        <v>1262</v>
      </c>
      <c r="H335" t="s">
        <v>1625</v>
      </c>
      <c r="I335" t="s">
        <v>474</v>
      </c>
      <c r="J335">
        <v>26</v>
      </c>
      <c r="K335">
        <v>26</v>
      </c>
      <c r="L335" t="s">
        <v>1263</v>
      </c>
      <c r="M335" s="15">
        <v>46241.564421296294</v>
      </c>
      <c r="N335" s="15">
        <v>46248.563888888886</v>
      </c>
      <c r="O335" s="15">
        <v>46248.417361111111</v>
      </c>
      <c r="P335" s="15">
        <v>46254.490972222222</v>
      </c>
      <c r="Q335" s="15"/>
      <c r="S335" t="s">
        <v>411</v>
      </c>
      <c r="V335" t="s">
        <v>377</v>
      </c>
      <c r="W335">
        <v>2940</v>
      </c>
      <c r="X335" t="s">
        <v>391</v>
      </c>
      <c r="Y335" t="s">
        <v>296</v>
      </c>
      <c r="Z335" t="s">
        <v>523</v>
      </c>
      <c r="AB335" t="s">
        <v>357</v>
      </c>
      <c r="AC335" t="s">
        <v>7</v>
      </c>
      <c r="AD335" t="s">
        <v>7</v>
      </c>
      <c r="AE335" t="s">
        <v>7</v>
      </c>
      <c r="AF335" t="s">
        <v>1753</v>
      </c>
      <c r="AG335" t="s">
        <v>253</v>
      </c>
      <c r="AH335">
        <v>2</v>
      </c>
      <c r="AI335" t="s">
        <v>253</v>
      </c>
      <c r="AJ335" t="s">
        <v>254</v>
      </c>
      <c r="AK335" t="s">
        <v>592</v>
      </c>
      <c r="AL335" t="s">
        <v>206</v>
      </c>
      <c r="AM335" t="s">
        <v>608</v>
      </c>
      <c r="AN335"/>
      <c r="AO335" s="17">
        <v>46248</v>
      </c>
      <c r="AP335" s="37">
        <v>0.41736111111111113</v>
      </c>
      <c r="AQ335" s="17">
        <v>46254</v>
      </c>
      <c r="AR335" s="37">
        <v>0.4909722222222222</v>
      </c>
      <c r="AS335" t="s">
        <v>627</v>
      </c>
      <c r="AU335" t="s">
        <v>628</v>
      </c>
      <c r="AV335" t="s">
        <v>637</v>
      </c>
      <c r="AX335">
        <v>26</v>
      </c>
      <c r="AY335" t="s">
        <v>111</v>
      </c>
      <c r="AZ335" t="s">
        <v>96</v>
      </c>
      <c r="BA335" t="s">
        <v>228</v>
      </c>
      <c r="BB335" t="s">
        <v>691</v>
      </c>
      <c r="BJ335"/>
      <c r="BK335"/>
    </row>
    <row r="336" spans="1:63" x14ac:dyDescent="0.3">
      <c r="A336" s="17">
        <v>46237</v>
      </c>
      <c r="B336" t="s">
        <v>144</v>
      </c>
      <c r="C336" t="s">
        <v>352</v>
      </c>
      <c r="D336" t="s">
        <v>63</v>
      </c>
      <c r="E336" t="s">
        <v>95</v>
      </c>
      <c r="F336" t="s">
        <v>314</v>
      </c>
      <c r="G336" t="s">
        <v>1262</v>
      </c>
      <c r="H336" t="s">
        <v>1625</v>
      </c>
      <c r="I336" t="s">
        <v>474</v>
      </c>
      <c r="J336">
        <v>1</v>
      </c>
      <c r="K336">
        <v>1</v>
      </c>
      <c r="L336" t="s">
        <v>1263</v>
      </c>
      <c r="M336" s="15">
        <v>46241.564421296294</v>
      </c>
      <c r="N336" s="15">
        <v>46248.563888888886</v>
      </c>
      <c r="O336" s="15">
        <v>46248.417361111111</v>
      </c>
      <c r="P336" s="15">
        <v>46254.490972222222</v>
      </c>
      <c r="Q336" s="15"/>
      <c r="S336" t="s">
        <v>411</v>
      </c>
      <c r="V336" t="s">
        <v>377</v>
      </c>
      <c r="W336">
        <v>2940</v>
      </c>
      <c r="X336" t="s">
        <v>391</v>
      </c>
      <c r="Y336" t="s">
        <v>296</v>
      </c>
      <c r="Z336" t="s">
        <v>523</v>
      </c>
      <c r="AB336" t="s">
        <v>357</v>
      </c>
      <c r="AC336" t="s">
        <v>7</v>
      </c>
      <c r="AD336" t="s">
        <v>7</v>
      </c>
      <c r="AE336" t="s">
        <v>7</v>
      </c>
      <c r="AF336" t="s">
        <v>1753</v>
      </c>
      <c r="AG336" t="s">
        <v>253</v>
      </c>
      <c r="AH336">
        <v>2</v>
      </c>
      <c r="AI336" t="s">
        <v>253</v>
      </c>
      <c r="AJ336" t="s">
        <v>254</v>
      </c>
      <c r="AK336" t="s">
        <v>592</v>
      </c>
      <c r="AL336" t="s">
        <v>206</v>
      </c>
      <c r="AM336" t="s">
        <v>608</v>
      </c>
      <c r="AN336"/>
      <c r="AO336" s="17">
        <v>46248</v>
      </c>
      <c r="AP336" s="37">
        <v>0.41736111111111113</v>
      </c>
      <c r="AQ336" s="17">
        <v>46254</v>
      </c>
      <c r="AR336" s="37">
        <v>0.4909722222222222</v>
      </c>
      <c r="AS336" t="s">
        <v>627</v>
      </c>
      <c r="AU336" t="s">
        <v>628</v>
      </c>
      <c r="AV336" t="s">
        <v>637</v>
      </c>
      <c r="AX336">
        <v>1</v>
      </c>
      <c r="AY336" t="s">
        <v>111</v>
      </c>
      <c r="AZ336" t="s">
        <v>96</v>
      </c>
      <c r="BA336" t="s">
        <v>228</v>
      </c>
      <c r="BB336" t="s">
        <v>691</v>
      </c>
      <c r="BJ336"/>
      <c r="BK336"/>
    </row>
    <row r="337" spans="1:63" x14ac:dyDescent="0.3">
      <c r="A337" s="17">
        <v>46237</v>
      </c>
      <c r="B337" t="s">
        <v>144</v>
      </c>
      <c r="C337" t="s">
        <v>352</v>
      </c>
      <c r="D337" t="s">
        <v>63</v>
      </c>
      <c r="E337" t="s">
        <v>95</v>
      </c>
      <c r="F337" t="s">
        <v>314</v>
      </c>
      <c r="G337" t="s">
        <v>1262</v>
      </c>
      <c r="H337" t="s">
        <v>1625</v>
      </c>
      <c r="I337" t="s">
        <v>474</v>
      </c>
      <c r="J337">
        <v>32</v>
      </c>
      <c r="K337">
        <v>32</v>
      </c>
      <c r="L337" t="s">
        <v>1263</v>
      </c>
      <c r="M337" s="15">
        <v>46241.564421296294</v>
      </c>
      <c r="N337" s="15">
        <v>46248.563888888886</v>
      </c>
      <c r="O337" s="15">
        <v>46248.417361111111</v>
      </c>
      <c r="P337" s="15">
        <v>46254.490972222222</v>
      </c>
      <c r="Q337" s="15"/>
      <c r="S337" t="s">
        <v>411</v>
      </c>
      <c r="V337" t="s">
        <v>377</v>
      </c>
      <c r="W337">
        <v>2940</v>
      </c>
      <c r="X337" t="s">
        <v>391</v>
      </c>
      <c r="Y337" t="s">
        <v>296</v>
      </c>
      <c r="Z337" t="s">
        <v>523</v>
      </c>
      <c r="AB337" t="s">
        <v>357</v>
      </c>
      <c r="AC337" t="s">
        <v>7</v>
      </c>
      <c r="AD337" t="s">
        <v>7</v>
      </c>
      <c r="AE337" t="s">
        <v>7</v>
      </c>
      <c r="AF337" t="s">
        <v>1753</v>
      </c>
      <c r="AG337" t="s">
        <v>253</v>
      </c>
      <c r="AH337">
        <v>2</v>
      </c>
      <c r="AI337" t="s">
        <v>253</v>
      </c>
      <c r="AJ337" t="s">
        <v>254</v>
      </c>
      <c r="AK337" t="s">
        <v>592</v>
      </c>
      <c r="AL337" t="s">
        <v>206</v>
      </c>
      <c r="AM337" t="s">
        <v>608</v>
      </c>
      <c r="AN337"/>
      <c r="AO337" s="17">
        <v>46248</v>
      </c>
      <c r="AP337" s="37">
        <v>0.41736111111111113</v>
      </c>
      <c r="AQ337" s="17">
        <v>46254</v>
      </c>
      <c r="AR337" s="37">
        <v>0.4909722222222222</v>
      </c>
      <c r="AS337" t="s">
        <v>627</v>
      </c>
      <c r="AU337" t="s">
        <v>628</v>
      </c>
      <c r="AV337" t="s">
        <v>637</v>
      </c>
      <c r="AX337">
        <v>32</v>
      </c>
      <c r="AY337" t="s">
        <v>111</v>
      </c>
      <c r="AZ337" t="s">
        <v>96</v>
      </c>
      <c r="BA337" t="s">
        <v>228</v>
      </c>
      <c r="BB337" t="s">
        <v>691</v>
      </c>
      <c r="BJ337"/>
      <c r="BK337"/>
    </row>
    <row r="338" spans="1:63" x14ac:dyDescent="0.3">
      <c r="A338" s="17">
        <v>46237</v>
      </c>
      <c r="B338" t="s">
        <v>144</v>
      </c>
      <c r="C338" t="s">
        <v>352</v>
      </c>
      <c r="D338" t="s">
        <v>63</v>
      </c>
      <c r="E338" t="s">
        <v>95</v>
      </c>
      <c r="F338" t="s">
        <v>314</v>
      </c>
      <c r="G338" t="s">
        <v>1262</v>
      </c>
      <c r="H338" t="s">
        <v>1625</v>
      </c>
      <c r="I338" t="s">
        <v>474</v>
      </c>
      <c r="J338">
        <v>25</v>
      </c>
      <c r="K338">
        <v>25</v>
      </c>
      <c r="L338" t="s">
        <v>1263</v>
      </c>
      <c r="M338" s="15">
        <v>46241.564421296294</v>
      </c>
      <c r="N338" s="15">
        <v>46248.563888888886</v>
      </c>
      <c r="O338" s="15">
        <v>46248.417361111111</v>
      </c>
      <c r="P338" s="15">
        <v>46254.490972222222</v>
      </c>
      <c r="Q338" s="15"/>
      <c r="S338" t="s">
        <v>411</v>
      </c>
      <c r="V338" t="s">
        <v>377</v>
      </c>
      <c r="W338">
        <v>2940</v>
      </c>
      <c r="X338" t="s">
        <v>391</v>
      </c>
      <c r="Y338" t="s">
        <v>296</v>
      </c>
      <c r="Z338" t="s">
        <v>523</v>
      </c>
      <c r="AB338" t="s">
        <v>357</v>
      </c>
      <c r="AC338" t="s">
        <v>7</v>
      </c>
      <c r="AD338" t="s">
        <v>7</v>
      </c>
      <c r="AE338" t="s">
        <v>7</v>
      </c>
      <c r="AF338" t="s">
        <v>1753</v>
      </c>
      <c r="AG338" t="s">
        <v>253</v>
      </c>
      <c r="AH338">
        <v>2</v>
      </c>
      <c r="AI338" t="s">
        <v>253</v>
      </c>
      <c r="AJ338" t="s">
        <v>254</v>
      </c>
      <c r="AK338" t="s">
        <v>592</v>
      </c>
      <c r="AL338" t="s">
        <v>206</v>
      </c>
      <c r="AM338" t="s">
        <v>608</v>
      </c>
      <c r="AN338"/>
      <c r="AO338" s="17">
        <v>46248</v>
      </c>
      <c r="AP338" s="37">
        <v>0.41736111111111113</v>
      </c>
      <c r="AQ338" s="17">
        <v>46254</v>
      </c>
      <c r="AR338" s="37">
        <v>0.4909722222222222</v>
      </c>
      <c r="AS338" t="s">
        <v>627</v>
      </c>
      <c r="AU338" t="s">
        <v>628</v>
      </c>
      <c r="AV338" t="s">
        <v>637</v>
      </c>
      <c r="AX338">
        <v>25</v>
      </c>
      <c r="AY338" t="s">
        <v>111</v>
      </c>
      <c r="AZ338" t="s">
        <v>96</v>
      </c>
      <c r="BA338" t="s">
        <v>228</v>
      </c>
      <c r="BB338" t="s">
        <v>691</v>
      </c>
      <c r="BJ338"/>
      <c r="BK338"/>
    </row>
    <row r="339" spans="1:63" x14ac:dyDescent="0.3">
      <c r="A339" s="17">
        <v>46237</v>
      </c>
      <c r="B339" t="s">
        <v>144</v>
      </c>
      <c r="C339" t="s">
        <v>352</v>
      </c>
      <c r="D339" t="s">
        <v>63</v>
      </c>
      <c r="E339" t="s">
        <v>95</v>
      </c>
      <c r="F339" t="s">
        <v>314</v>
      </c>
      <c r="G339" t="s">
        <v>1262</v>
      </c>
      <c r="H339" t="s">
        <v>1625</v>
      </c>
      <c r="I339" t="s">
        <v>474</v>
      </c>
      <c r="J339">
        <v>3</v>
      </c>
      <c r="K339">
        <v>3</v>
      </c>
      <c r="L339" t="s">
        <v>1263</v>
      </c>
      <c r="M339" s="15">
        <v>46241.564421296294</v>
      </c>
      <c r="N339" s="15">
        <v>46248.563888888886</v>
      </c>
      <c r="O339" s="15">
        <v>46248.417361111111</v>
      </c>
      <c r="P339" s="15">
        <v>46254.490972222222</v>
      </c>
      <c r="Q339" s="15"/>
      <c r="S339" t="s">
        <v>411</v>
      </c>
      <c r="V339" t="s">
        <v>377</v>
      </c>
      <c r="W339">
        <v>2940</v>
      </c>
      <c r="X339" t="s">
        <v>391</v>
      </c>
      <c r="Y339" t="s">
        <v>296</v>
      </c>
      <c r="Z339" t="s">
        <v>523</v>
      </c>
      <c r="AB339" t="s">
        <v>357</v>
      </c>
      <c r="AC339" t="s">
        <v>7</v>
      </c>
      <c r="AD339" t="s">
        <v>7</v>
      </c>
      <c r="AE339" t="s">
        <v>7</v>
      </c>
      <c r="AF339" t="s">
        <v>1753</v>
      </c>
      <c r="AG339" t="s">
        <v>253</v>
      </c>
      <c r="AH339">
        <v>2</v>
      </c>
      <c r="AI339" t="s">
        <v>253</v>
      </c>
      <c r="AJ339" t="s">
        <v>254</v>
      </c>
      <c r="AK339" t="s">
        <v>592</v>
      </c>
      <c r="AL339" t="s">
        <v>206</v>
      </c>
      <c r="AM339" t="s">
        <v>608</v>
      </c>
      <c r="AN339"/>
      <c r="AO339" s="17">
        <v>46248</v>
      </c>
      <c r="AP339" s="37">
        <v>0.41736111111111113</v>
      </c>
      <c r="AQ339" s="17">
        <v>46254</v>
      </c>
      <c r="AR339" s="37">
        <v>0.4909722222222222</v>
      </c>
      <c r="AS339" t="s">
        <v>627</v>
      </c>
      <c r="AU339" t="s">
        <v>628</v>
      </c>
      <c r="AV339" t="s">
        <v>637</v>
      </c>
      <c r="AX339">
        <v>3</v>
      </c>
      <c r="AY339" t="s">
        <v>111</v>
      </c>
      <c r="AZ339" t="s">
        <v>96</v>
      </c>
      <c r="BA339" t="s">
        <v>228</v>
      </c>
      <c r="BB339" t="s">
        <v>691</v>
      </c>
      <c r="BJ339"/>
      <c r="BK339"/>
    </row>
    <row r="340" spans="1:63" x14ac:dyDescent="0.3">
      <c r="A340" s="17">
        <v>46237</v>
      </c>
      <c r="B340" t="s">
        <v>144</v>
      </c>
      <c r="C340" t="s">
        <v>352</v>
      </c>
      <c r="D340" t="s">
        <v>63</v>
      </c>
      <c r="E340" t="s">
        <v>95</v>
      </c>
      <c r="F340" t="s">
        <v>314</v>
      </c>
      <c r="G340" t="s">
        <v>1262</v>
      </c>
      <c r="H340" t="s">
        <v>1625</v>
      </c>
      <c r="I340" t="s">
        <v>474</v>
      </c>
      <c r="J340">
        <v>2</v>
      </c>
      <c r="K340">
        <v>2</v>
      </c>
      <c r="L340" t="s">
        <v>1263</v>
      </c>
      <c r="M340" s="15">
        <v>46241.564421296294</v>
      </c>
      <c r="N340" s="15">
        <v>46248.563888888886</v>
      </c>
      <c r="O340" s="15">
        <v>46248.417361111111</v>
      </c>
      <c r="P340" s="15">
        <v>46254.490972222222</v>
      </c>
      <c r="Q340" s="15"/>
      <c r="S340" t="s">
        <v>411</v>
      </c>
      <c r="V340" t="s">
        <v>377</v>
      </c>
      <c r="W340">
        <v>2940</v>
      </c>
      <c r="X340" t="s">
        <v>391</v>
      </c>
      <c r="Y340" t="s">
        <v>296</v>
      </c>
      <c r="Z340" t="s">
        <v>523</v>
      </c>
      <c r="AB340" t="s">
        <v>357</v>
      </c>
      <c r="AC340" t="s">
        <v>7</v>
      </c>
      <c r="AD340" t="s">
        <v>7</v>
      </c>
      <c r="AE340" t="s">
        <v>7</v>
      </c>
      <c r="AF340" t="s">
        <v>1753</v>
      </c>
      <c r="AG340" t="s">
        <v>253</v>
      </c>
      <c r="AH340">
        <v>2</v>
      </c>
      <c r="AI340" t="s">
        <v>253</v>
      </c>
      <c r="AJ340" t="s">
        <v>254</v>
      </c>
      <c r="AK340" t="s">
        <v>592</v>
      </c>
      <c r="AL340" t="s">
        <v>206</v>
      </c>
      <c r="AM340" t="s">
        <v>608</v>
      </c>
      <c r="AN340"/>
      <c r="AO340" s="17">
        <v>46248</v>
      </c>
      <c r="AP340" s="37">
        <v>0.41736111111111113</v>
      </c>
      <c r="AQ340" s="17">
        <v>46254</v>
      </c>
      <c r="AR340" s="37">
        <v>0.4909722222222222</v>
      </c>
      <c r="AS340" t="s">
        <v>627</v>
      </c>
      <c r="AU340" t="s">
        <v>628</v>
      </c>
      <c r="AV340" t="s">
        <v>637</v>
      </c>
      <c r="AX340">
        <v>2</v>
      </c>
      <c r="AY340" t="s">
        <v>111</v>
      </c>
      <c r="AZ340" t="s">
        <v>96</v>
      </c>
      <c r="BA340" t="s">
        <v>228</v>
      </c>
      <c r="BB340" t="s">
        <v>691</v>
      </c>
      <c r="BJ340"/>
      <c r="BK340"/>
    </row>
    <row r="341" spans="1:63" x14ac:dyDescent="0.3">
      <c r="A341" s="17">
        <v>46237</v>
      </c>
      <c r="B341" t="s">
        <v>144</v>
      </c>
      <c r="C341" t="s">
        <v>352</v>
      </c>
      <c r="D341" t="s">
        <v>63</v>
      </c>
      <c r="E341" t="s">
        <v>95</v>
      </c>
      <c r="F341" t="s">
        <v>314</v>
      </c>
      <c r="G341" t="s">
        <v>1262</v>
      </c>
      <c r="H341" t="s">
        <v>1625</v>
      </c>
      <c r="I341" t="s">
        <v>474</v>
      </c>
      <c r="J341">
        <v>12</v>
      </c>
      <c r="K341">
        <v>12</v>
      </c>
      <c r="L341" t="s">
        <v>1263</v>
      </c>
      <c r="M341" s="15">
        <v>46241.564421296294</v>
      </c>
      <c r="N341" s="15">
        <v>46248.563888888886</v>
      </c>
      <c r="O341" s="15">
        <v>46248.417361111111</v>
      </c>
      <c r="P341" s="15">
        <v>46254.490972222222</v>
      </c>
      <c r="Q341" s="15"/>
      <c r="S341" t="s">
        <v>411</v>
      </c>
      <c r="V341" t="s">
        <v>377</v>
      </c>
      <c r="W341">
        <v>2940</v>
      </c>
      <c r="X341" t="s">
        <v>391</v>
      </c>
      <c r="Y341" t="s">
        <v>296</v>
      </c>
      <c r="Z341" t="s">
        <v>523</v>
      </c>
      <c r="AB341" t="s">
        <v>357</v>
      </c>
      <c r="AC341" t="s">
        <v>7</v>
      </c>
      <c r="AD341" t="s">
        <v>7</v>
      </c>
      <c r="AE341" t="s">
        <v>7</v>
      </c>
      <c r="AF341" t="s">
        <v>1753</v>
      </c>
      <c r="AG341" t="s">
        <v>253</v>
      </c>
      <c r="AH341">
        <v>2</v>
      </c>
      <c r="AI341" t="s">
        <v>253</v>
      </c>
      <c r="AJ341" t="s">
        <v>254</v>
      </c>
      <c r="AK341" t="s">
        <v>592</v>
      </c>
      <c r="AL341" t="s">
        <v>206</v>
      </c>
      <c r="AM341" t="s">
        <v>608</v>
      </c>
      <c r="AN341"/>
      <c r="AO341" s="17">
        <v>46248</v>
      </c>
      <c r="AP341" s="37">
        <v>0.41736111111111113</v>
      </c>
      <c r="AQ341" s="17">
        <v>46254</v>
      </c>
      <c r="AR341" s="37">
        <v>0.4909722222222222</v>
      </c>
      <c r="AS341" t="s">
        <v>627</v>
      </c>
      <c r="AU341" t="s">
        <v>628</v>
      </c>
      <c r="AV341" t="s">
        <v>637</v>
      </c>
      <c r="AX341">
        <v>12</v>
      </c>
      <c r="AY341" t="s">
        <v>111</v>
      </c>
      <c r="AZ341" t="s">
        <v>96</v>
      </c>
      <c r="BA341" t="s">
        <v>228</v>
      </c>
      <c r="BB341" t="s">
        <v>691</v>
      </c>
      <c r="BJ341"/>
      <c r="BK341"/>
    </row>
    <row r="342" spans="1:63" x14ac:dyDescent="0.3">
      <c r="A342" s="17">
        <v>46237</v>
      </c>
      <c r="B342" t="s">
        <v>144</v>
      </c>
      <c r="C342" t="s">
        <v>352</v>
      </c>
      <c r="D342" t="s">
        <v>57</v>
      </c>
      <c r="E342" t="s">
        <v>117</v>
      </c>
      <c r="F342" t="s">
        <v>314</v>
      </c>
      <c r="G342" t="s">
        <v>1262</v>
      </c>
      <c r="H342" t="s">
        <v>1625</v>
      </c>
      <c r="I342" t="s">
        <v>474</v>
      </c>
      <c r="J342">
        <v>3</v>
      </c>
      <c r="K342">
        <v>3</v>
      </c>
      <c r="L342" t="s">
        <v>1264</v>
      </c>
      <c r="M342" s="15">
        <v>46241.564421296294</v>
      </c>
      <c r="N342" s="15">
        <v>46248.563888888886</v>
      </c>
      <c r="O342" s="15">
        <v>46245.577777777777</v>
      </c>
      <c r="P342" s="15">
        <v>46253.505555555559</v>
      </c>
      <c r="Q342" s="15"/>
      <c r="S342" t="s">
        <v>411</v>
      </c>
      <c r="V342" t="s">
        <v>377</v>
      </c>
      <c r="W342">
        <v>2940</v>
      </c>
      <c r="X342" t="s">
        <v>391</v>
      </c>
      <c r="Y342" t="s">
        <v>296</v>
      </c>
      <c r="Z342" t="s">
        <v>523</v>
      </c>
      <c r="AB342" t="s">
        <v>357</v>
      </c>
      <c r="AC342" t="s">
        <v>7</v>
      </c>
      <c r="AD342" t="s">
        <v>7</v>
      </c>
      <c r="AE342" t="s">
        <v>7</v>
      </c>
      <c r="AF342" t="s">
        <v>1751</v>
      </c>
      <c r="AG342" t="s">
        <v>252</v>
      </c>
      <c r="AH342">
        <v>2</v>
      </c>
      <c r="AI342" t="s">
        <v>253</v>
      </c>
      <c r="AJ342" t="s">
        <v>254</v>
      </c>
      <c r="AK342" t="s">
        <v>592</v>
      </c>
      <c r="AL342" t="s">
        <v>206</v>
      </c>
      <c r="AM342" t="s">
        <v>609</v>
      </c>
      <c r="AN342"/>
      <c r="AO342" s="17">
        <v>46245</v>
      </c>
      <c r="AP342" s="37">
        <v>0.57777777777777772</v>
      </c>
      <c r="AQ342" s="17">
        <v>46253</v>
      </c>
      <c r="AR342" s="37">
        <v>0.50555555555555554</v>
      </c>
      <c r="AS342" t="s">
        <v>204</v>
      </c>
      <c r="AT342" t="s">
        <v>631</v>
      </c>
      <c r="AU342" t="s">
        <v>628</v>
      </c>
      <c r="AV342" t="s">
        <v>641</v>
      </c>
      <c r="AX342">
        <v>1</v>
      </c>
      <c r="AY342" t="s">
        <v>126</v>
      </c>
      <c r="AZ342" t="s">
        <v>127</v>
      </c>
      <c r="BA342" t="s">
        <v>236</v>
      </c>
      <c r="BB342" t="s">
        <v>691</v>
      </c>
      <c r="BE342">
        <v>195.69</v>
      </c>
      <c r="BJ342"/>
      <c r="BK342"/>
    </row>
    <row r="343" spans="1:63" x14ac:dyDescent="0.3">
      <c r="A343" s="17">
        <v>46237</v>
      </c>
      <c r="B343" t="s">
        <v>144</v>
      </c>
      <c r="C343" t="s">
        <v>352</v>
      </c>
      <c r="D343" t="s">
        <v>57</v>
      </c>
      <c r="E343" t="s">
        <v>117</v>
      </c>
      <c r="F343" t="s">
        <v>314</v>
      </c>
      <c r="G343" t="s">
        <v>1262</v>
      </c>
      <c r="H343" t="s">
        <v>1625</v>
      </c>
      <c r="I343" t="s">
        <v>474</v>
      </c>
      <c r="J343">
        <v>5</v>
      </c>
      <c r="K343">
        <v>5</v>
      </c>
      <c r="L343" t="s">
        <v>1264</v>
      </c>
      <c r="M343" s="15">
        <v>46241.564421296294</v>
      </c>
      <c r="N343" s="15">
        <v>46248.563888888886</v>
      </c>
      <c r="O343" s="15">
        <v>46245.577777777777</v>
      </c>
      <c r="P343" s="15">
        <v>46253.505555555559</v>
      </c>
      <c r="Q343" s="15"/>
      <c r="S343" t="s">
        <v>411</v>
      </c>
      <c r="V343" t="s">
        <v>377</v>
      </c>
      <c r="W343">
        <v>2940</v>
      </c>
      <c r="X343" t="s">
        <v>391</v>
      </c>
      <c r="Y343" t="s">
        <v>296</v>
      </c>
      <c r="Z343" t="s">
        <v>523</v>
      </c>
      <c r="AB343" t="s">
        <v>357</v>
      </c>
      <c r="AC343" t="s">
        <v>7</v>
      </c>
      <c r="AD343" t="s">
        <v>7</v>
      </c>
      <c r="AE343" t="s">
        <v>7</v>
      </c>
      <c r="AF343" t="s">
        <v>1751</v>
      </c>
      <c r="AG343" t="s">
        <v>253</v>
      </c>
      <c r="AH343">
        <v>2</v>
      </c>
      <c r="AI343" t="s">
        <v>253</v>
      </c>
      <c r="AJ343" t="s">
        <v>254</v>
      </c>
      <c r="AK343" t="s">
        <v>592</v>
      </c>
      <c r="AL343" t="s">
        <v>206</v>
      </c>
      <c r="AM343" t="s">
        <v>609</v>
      </c>
      <c r="AN343"/>
      <c r="AO343" s="17">
        <v>46245</v>
      </c>
      <c r="AP343" s="37">
        <v>0.57777777777777772</v>
      </c>
      <c r="AQ343" s="17">
        <v>46253</v>
      </c>
      <c r="AR343" s="37">
        <v>0.50555555555555554</v>
      </c>
      <c r="AS343" t="s">
        <v>627</v>
      </c>
      <c r="AU343" t="s">
        <v>628</v>
      </c>
      <c r="AV343" t="s">
        <v>641</v>
      </c>
      <c r="AX343">
        <v>1</v>
      </c>
      <c r="AY343" t="s">
        <v>126</v>
      </c>
      <c r="AZ343" t="s">
        <v>127</v>
      </c>
      <c r="BA343" t="s">
        <v>236</v>
      </c>
      <c r="BB343" t="s">
        <v>691</v>
      </c>
      <c r="BJ343"/>
      <c r="BK343"/>
    </row>
    <row r="344" spans="1:63" x14ac:dyDescent="0.3">
      <c r="A344" s="17">
        <v>46237</v>
      </c>
      <c r="B344" t="s">
        <v>144</v>
      </c>
      <c r="C344" t="s">
        <v>352</v>
      </c>
      <c r="D344" t="s">
        <v>63</v>
      </c>
      <c r="E344" t="s">
        <v>95</v>
      </c>
      <c r="F344" t="s">
        <v>314</v>
      </c>
      <c r="G344" t="s">
        <v>1262</v>
      </c>
      <c r="H344" t="s">
        <v>1625</v>
      </c>
      <c r="I344" t="s">
        <v>474</v>
      </c>
      <c r="J344">
        <v>3</v>
      </c>
      <c r="K344">
        <v>3</v>
      </c>
      <c r="L344" t="s">
        <v>1264</v>
      </c>
      <c r="M344" s="15">
        <v>46241.564421296294</v>
      </c>
      <c r="N344" s="15">
        <v>46248.563888888886</v>
      </c>
      <c r="O344" s="15">
        <v>46245.577777777777</v>
      </c>
      <c r="P344" s="15">
        <v>46253.505555555559</v>
      </c>
      <c r="Q344" s="15"/>
      <c r="S344" t="s">
        <v>411</v>
      </c>
      <c r="V344" t="s">
        <v>377</v>
      </c>
      <c r="W344">
        <v>2940</v>
      </c>
      <c r="X344" t="s">
        <v>391</v>
      </c>
      <c r="Y344" t="s">
        <v>296</v>
      </c>
      <c r="Z344" t="s">
        <v>523</v>
      </c>
      <c r="AB344" t="s">
        <v>357</v>
      </c>
      <c r="AC344" t="s">
        <v>7</v>
      </c>
      <c r="AD344" t="s">
        <v>7</v>
      </c>
      <c r="AE344" t="s">
        <v>7</v>
      </c>
      <c r="AF344" t="s">
        <v>1752</v>
      </c>
      <c r="AG344" t="s">
        <v>252</v>
      </c>
      <c r="AH344">
        <v>2</v>
      </c>
      <c r="AI344" t="s">
        <v>253</v>
      </c>
      <c r="AJ344" t="s">
        <v>254</v>
      </c>
      <c r="AK344" t="s">
        <v>592</v>
      </c>
      <c r="AL344" t="s">
        <v>206</v>
      </c>
      <c r="AM344" t="s">
        <v>608</v>
      </c>
      <c r="AN344"/>
      <c r="AO344" s="17">
        <v>46245</v>
      </c>
      <c r="AP344" s="37">
        <v>0.57777777777777772</v>
      </c>
      <c r="AQ344" s="17">
        <v>46253</v>
      </c>
      <c r="AR344" s="37">
        <v>0.50555555555555554</v>
      </c>
      <c r="AS344" t="s">
        <v>204</v>
      </c>
      <c r="AT344" t="s">
        <v>631</v>
      </c>
      <c r="AU344" t="s">
        <v>628</v>
      </c>
      <c r="AV344" t="s">
        <v>637</v>
      </c>
      <c r="AX344">
        <v>3</v>
      </c>
      <c r="AY344" t="s">
        <v>111</v>
      </c>
      <c r="AZ344" t="s">
        <v>96</v>
      </c>
      <c r="BA344" t="s">
        <v>228</v>
      </c>
      <c r="BB344" t="s">
        <v>691</v>
      </c>
      <c r="BJ344"/>
      <c r="BK344"/>
    </row>
    <row r="345" spans="1:63" x14ac:dyDescent="0.3">
      <c r="A345" s="17">
        <v>46237</v>
      </c>
      <c r="B345" t="s">
        <v>144</v>
      </c>
      <c r="C345" t="s">
        <v>352</v>
      </c>
      <c r="D345" t="s">
        <v>63</v>
      </c>
      <c r="E345" t="s">
        <v>95</v>
      </c>
      <c r="F345" t="s">
        <v>314</v>
      </c>
      <c r="G345" t="s">
        <v>1262</v>
      </c>
      <c r="H345" t="s">
        <v>1625</v>
      </c>
      <c r="I345" t="s">
        <v>474</v>
      </c>
      <c r="J345">
        <v>9</v>
      </c>
      <c r="K345">
        <v>9</v>
      </c>
      <c r="L345" t="s">
        <v>1264</v>
      </c>
      <c r="M345" s="15">
        <v>46241.564421296294</v>
      </c>
      <c r="N345" s="15">
        <v>46248.563888888886</v>
      </c>
      <c r="O345" s="15">
        <v>46245.577777777777</v>
      </c>
      <c r="P345" s="15">
        <v>46253.505555555559</v>
      </c>
      <c r="Q345" s="15"/>
      <c r="S345" t="s">
        <v>411</v>
      </c>
      <c r="V345" t="s">
        <v>377</v>
      </c>
      <c r="W345">
        <v>2940</v>
      </c>
      <c r="X345" t="s">
        <v>391</v>
      </c>
      <c r="Y345" t="s">
        <v>296</v>
      </c>
      <c r="Z345" t="s">
        <v>523</v>
      </c>
      <c r="AB345" t="s">
        <v>357</v>
      </c>
      <c r="AC345" t="s">
        <v>7</v>
      </c>
      <c r="AD345" t="s">
        <v>7</v>
      </c>
      <c r="AE345" t="s">
        <v>7</v>
      </c>
      <c r="AF345" t="s">
        <v>1752</v>
      </c>
      <c r="AG345" t="s">
        <v>253</v>
      </c>
      <c r="AH345">
        <v>2</v>
      </c>
      <c r="AI345" t="s">
        <v>253</v>
      </c>
      <c r="AJ345" t="s">
        <v>254</v>
      </c>
      <c r="AK345" t="s">
        <v>592</v>
      </c>
      <c r="AL345" t="s">
        <v>206</v>
      </c>
      <c r="AM345" t="s">
        <v>608</v>
      </c>
      <c r="AN345"/>
      <c r="AO345" s="17">
        <v>46245</v>
      </c>
      <c r="AP345" s="37">
        <v>0.57777777777777772</v>
      </c>
      <c r="AQ345" s="17">
        <v>46253</v>
      </c>
      <c r="AR345" s="37">
        <v>0.50555555555555554</v>
      </c>
      <c r="AS345" t="s">
        <v>627</v>
      </c>
      <c r="AU345" t="s">
        <v>628</v>
      </c>
      <c r="AV345" t="s">
        <v>637</v>
      </c>
      <c r="AX345">
        <v>9</v>
      </c>
      <c r="AY345" t="s">
        <v>111</v>
      </c>
      <c r="AZ345" t="s">
        <v>96</v>
      </c>
      <c r="BA345" t="s">
        <v>228</v>
      </c>
      <c r="BB345" t="s">
        <v>691</v>
      </c>
      <c r="BJ345"/>
      <c r="BK345"/>
    </row>
    <row r="346" spans="1:63" x14ac:dyDescent="0.3">
      <c r="A346" s="17">
        <v>46237</v>
      </c>
      <c r="B346" t="s">
        <v>144</v>
      </c>
      <c r="C346" t="s">
        <v>352</v>
      </c>
      <c r="D346" t="s">
        <v>63</v>
      </c>
      <c r="E346" t="s">
        <v>95</v>
      </c>
      <c r="F346" t="s">
        <v>314</v>
      </c>
      <c r="G346" t="s">
        <v>1262</v>
      </c>
      <c r="H346" t="s">
        <v>1625</v>
      </c>
      <c r="I346" t="s">
        <v>474</v>
      </c>
      <c r="J346">
        <v>5</v>
      </c>
      <c r="K346">
        <v>5</v>
      </c>
      <c r="L346" t="s">
        <v>1264</v>
      </c>
      <c r="M346" s="15">
        <v>46241.564421296294</v>
      </c>
      <c r="N346" s="15">
        <v>46248.563888888886</v>
      </c>
      <c r="O346" s="15">
        <v>46245.577777777777</v>
      </c>
      <c r="P346" s="15">
        <v>46253.505555555559</v>
      </c>
      <c r="Q346" s="15"/>
      <c r="S346" t="s">
        <v>411</v>
      </c>
      <c r="V346" t="s">
        <v>377</v>
      </c>
      <c r="W346">
        <v>2940</v>
      </c>
      <c r="X346" t="s">
        <v>391</v>
      </c>
      <c r="Y346" t="s">
        <v>296</v>
      </c>
      <c r="Z346" t="s">
        <v>523</v>
      </c>
      <c r="AB346" t="s">
        <v>357</v>
      </c>
      <c r="AC346" t="s">
        <v>7</v>
      </c>
      <c r="AD346" t="s">
        <v>7</v>
      </c>
      <c r="AE346" t="s">
        <v>7</v>
      </c>
      <c r="AF346" t="s">
        <v>1752</v>
      </c>
      <c r="AG346" t="s">
        <v>253</v>
      </c>
      <c r="AH346">
        <v>2</v>
      </c>
      <c r="AI346" t="s">
        <v>253</v>
      </c>
      <c r="AJ346" t="s">
        <v>254</v>
      </c>
      <c r="AK346" t="s">
        <v>592</v>
      </c>
      <c r="AL346" t="s">
        <v>206</v>
      </c>
      <c r="AM346" t="s">
        <v>608</v>
      </c>
      <c r="AN346"/>
      <c r="AO346" s="17">
        <v>46245</v>
      </c>
      <c r="AP346" s="37">
        <v>0.57777777777777772</v>
      </c>
      <c r="AQ346" s="17">
        <v>46253</v>
      </c>
      <c r="AR346" s="37">
        <v>0.50555555555555554</v>
      </c>
      <c r="AS346" t="s">
        <v>627</v>
      </c>
      <c r="AU346" t="s">
        <v>628</v>
      </c>
      <c r="AV346" t="s">
        <v>637</v>
      </c>
      <c r="AX346">
        <v>5</v>
      </c>
      <c r="AY346" t="s">
        <v>111</v>
      </c>
      <c r="AZ346" t="s">
        <v>96</v>
      </c>
      <c r="BA346" t="s">
        <v>228</v>
      </c>
      <c r="BB346" t="s">
        <v>691</v>
      </c>
      <c r="BJ346"/>
      <c r="BK346"/>
    </row>
    <row r="347" spans="1:63" x14ac:dyDescent="0.3">
      <c r="A347" s="17">
        <v>46237</v>
      </c>
      <c r="B347" t="s">
        <v>144</v>
      </c>
      <c r="C347" t="s">
        <v>352</v>
      </c>
      <c r="D347" t="s">
        <v>282</v>
      </c>
      <c r="E347" t="s">
        <v>200</v>
      </c>
      <c r="F347" t="s">
        <v>314</v>
      </c>
      <c r="G347" t="s">
        <v>1262</v>
      </c>
      <c r="H347" t="s">
        <v>1625</v>
      </c>
      <c r="I347" t="s">
        <v>474</v>
      </c>
      <c r="J347">
        <v>26</v>
      </c>
      <c r="K347">
        <v>26</v>
      </c>
      <c r="L347" t="s">
        <v>1263</v>
      </c>
      <c r="M347" s="15">
        <v>46241.564421296294</v>
      </c>
      <c r="N347" s="15">
        <v>46248.563888888886</v>
      </c>
      <c r="O347" s="15">
        <v>46248.417361111111</v>
      </c>
      <c r="P347" s="15">
        <v>46254.490972222222</v>
      </c>
      <c r="Q347" s="15"/>
      <c r="S347" t="s">
        <v>411</v>
      </c>
      <c r="V347" t="s">
        <v>377</v>
      </c>
      <c r="W347">
        <v>2940</v>
      </c>
      <c r="X347" t="s">
        <v>391</v>
      </c>
      <c r="Y347" t="s">
        <v>296</v>
      </c>
      <c r="Z347" t="s">
        <v>523</v>
      </c>
      <c r="AB347" t="s">
        <v>357</v>
      </c>
      <c r="AC347" t="s">
        <v>7</v>
      </c>
      <c r="AD347" t="s">
        <v>7</v>
      </c>
      <c r="AE347" t="s">
        <v>7</v>
      </c>
      <c r="AF347" t="s">
        <v>1749</v>
      </c>
      <c r="AG347" t="s">
        <v>252</v>
      </c>
      <c r="AH347">
        <v>2</v>
      </c>
      <c r="AI347" t="s">
        <v>253</v>
      </c>
      <c r="AJ347" t="s">
        <v>251</v>
      </c>
      <c r="AK347" t="s">
        <v>592</v>
      </c>
      <c r="AL347" t="s">
        <v>206</v>
      </c>
      <c r="AM347" t="s">
        <v>610</v>
      </c>
      <c r="AN347">
        <v>3</v>
      </c>
      <c r="AO347" s="17">
        <v>46248</v>
      </c>
      <c r="AP347" s="37">
        <v>0.41736111111111113</v>
      </c>
      <c r="AQ347" s="17">
        <v>46254</v>
      </c>
      <c r="AR347" s="37">
        <v>0.4909722222222222</v>
      </c>
      <c r="AS347" t="s">
        <v>204</v>
      </c>
      <c r="AT347" t="s">
        <v>630</v>
      </c>
      <c r="AU347" t="s">
        <v>628</v>
      </c>
      <c r="AV347" t="s">
        <v>639</v>
      </c>
      <c r="AW347">
        <v>16</v>
      </c>
      <c r="AX347">
        <v>416</v>
      </c>
      <c r="AY347" t="s">
        <v>125</v>
      </c>
      <c r="AZ347" t="s">
        <v>122</v>
      </c>
      <c r="BA347" t="s">
        <v>235</v>
      </c>
      <c r="BB347" t="s">
        <v>691</v>
      </c>
      <c r="BJ347"/>
      <c r="BK347"/>
    </row>
    <row r="348" spans="1:63" x14ac:dyDescent="0.3">
      <c r="A348" s="17">
        <v>46237</v>
      </c>
      <c r="B348" t="s">
        <v>144</v>
      </c>
      <c r="C348" t="s">
        <v>352</v>
      </c>
      <c r="D348" t="s">
        <v>282</v>
      </c>
      <c r="E348" t="s">
        <v>200</v>
      </c>
      <c r="F348" t="s">
        <v>314</v>
      </c>
      <c r="G348" t="s">
        <v>1262</v>
      </c>
      <c r="H348" t="s">
        <v>1625</v>
      </c>
      <c r="I348" t="s">
        <v>474</v>
      </c>
      <c r="J348">
        <v>3</v>
      </c>
      <c r="K348">
        <v>3</v>
      </c>
      <c r="L348" t="s">
        <v>1263</v>
      </c>
      <c r="M348" s="15">
        <v>46241.564421296294</v>
      </c>
      <c r="N348" s="15">
        <v>46248.563888888886</v>
      </c>
      <c r="O348" s="15">
        <v>46248.417361111111</v>
      </c>
      <c r="P348" s="15">
        <v>46254.490972222222</v>
      </c>
      <c r="Q348" s="15"/>
      <c r="S348" t="s">
        <v>411</v>
      </c>
      <c r="V348" t="s">
        <v>377</v>
      </c>
      <c r="W348">
        <v>2940</v>
      </c>
      <c r="X348" t="s">
        <v>391</v>
      </c>
      <c r="Y348" t="s">
        <v>296</v>
      </c>
      <c r="Z348" t="s">
        <v>523</v>
      </c>
      <c r="AB348" t="s">
        <v>357</v>
      </c>
      <c r="AC348" t="s">
        <v>7</v>
      </c>
      <c r="AD348" t="s">
        <v>7</v>
      </c>
      <c r="AE348" t="s">
        <v>7</v>
      </c>
      <c r="AF348" t="s">
        <v>1749</v>
      </c>
      <c r="AG348" t="s">
        <v>253</v>
      </c>
      <c r="AH348">
        <v>2</v>
      </c>
      <c r="AI348" t="s">
        <v>253</v>
      </c>
      <c r="AJ348" t="s">
        <v>251</v>
      </c>
      <c r="AK348" t="s">
        <v>592</v>
      </c>
      <c r="AL348" t="s">
        <v>206</v>
      </c>
      <c r="AM348" t="s">
        <v>610</v>
      </c>
      <c r="AN348">
        <v>3</v>
      </c>
      <c r="AO348" s="17">
        <v>46248</v>
      </c>
      <c r="AP348" s="37">
        <v>0.41736111111111113</v>
      </c>
      <c r="AQ348" s="17">
        <v>46254</v>
      </c>
      <c r="AR348" s="37">
        <v>0.4909722222222222</v>
      </c>
      <c r="AS348" t="s">
        <v>627</v>
      </c>
      <c r="AU348" t="s">
        <v>628</v>
      </c>
      <c r="AV348" t="s">
        <v>639</v>
      </c>
      <c r="AW348">
        <v>16</v>
      </c>
      <c r="AX348">
        <v>48</v>
      </c>
      <c r="AY348" t="s">
        <v>125</v>
      </c>
      <c r="AZ348" t="s">
        <v>122</v>
      </c>
      <c r="BA348" t="s">
        <v>235</v>
      </c>
      <c r="BB348" t="s">
        <v>691</v>
      </c>
      <c r="BJ348"/>
      <c r="BK348"/>
    </row>
    <row r="349" spans="1:63" x14ac:dyDescent="0.3">
      <c r="A349" s="17">
        <v>46237</v>
      </c>
      <c r="B349" t="s">
        <v>144</v>
      </c>
      <c r="C349" t="s">
        <v>352</v>
      </c>
      <c r="D349" t="s">
        <v>282</v>
      </c>
      <c r="E349" t="s">
        <v>200</v>
      </c>
      <c r="F349" t="s">
        <v>314</v>
      </c>
      <c r="G349" t="s">
        <v>1262</v>
      </c>
      <c r="H349" t="s">
        <v>1625</v>
      </c>
      <c r="I349" t="s">
        <v>474</v>
      </c>
      <c r="J349">
        <v>6</v>
      </c>
      <c r="K349">
        <v>6</v>
      </c>
      <c r="L349" t="s">
        <v>1263</v>
      </c>
      <c r="M349" s="15">
        <v>46241.564421296294</v>
      </c>
      <c r="N349" s="15">
        <v>46248.563888888886</v>
      </c>
      <c r="O349" s="15">
        <v>46248.417361111111</v>
      </c>
      <c r="P349" s="15">
        <v>46254.490972222222</v>
      </c>
      <c r="Q349" s="15"/>
      <c r="S349" t="s">
        <v>411</v>
      </c>
      <c r="V349" t="s">
        <v>377</v>
      </c>
      <c r="W349">
        <v>2940</v>
      </c>
      <c r="X349" t="s">
        <v>391</v>
      </c>
      <c r="Y349" t="s">
        <v>296</v>
      </c>
      <c r="Z349" t="s">
        <v>523</v>
      </c>
      <c r="AB349" t="s">
        <v>357</v>
      </c>
      <c r="AC349" t="s">
        <v>7</v>
      </c>
      <c r="AD349" t="s">
        <v>7</v>
      </c>
      <c r="AE349" t="s">
        <v>7</v>
      </c>
      <c r="AF349" t="s">
        <v>1749</v>
      </c>
      <c r="AG349" t="s">
        <v>253</v>
      </c>
      <c r="AH349">
        <v>2</v>
      </c>
      <c r="AI349" t="s">
        <v>253</v>
      </c>
      <c r="AJ349" t="s">
        <v>251</v>
      </c>
      <c r="AK349" t="s">
        <v>592</v>
      </c>
      <c r="AL349" t="s">
        <v>206</v>
      </c>
      <c r="AM349" t="s">
        <v>610</v>
      </c>
      <c r="AN349">
        <v>3</v>
      </c>
      <c r="AO349" s="17">
        <v>46248</v>
      </c>
      <c r="AP349" s="37">
        <v>0.41736111111111113</v>
      </c>
      <c r="AQ349" s="17">
        <v>46254</v>
      </c>
      <c r="AR349" s="37">
        <v>0.4909722222222222</v>
      </c>
      <c r="AS349" t="s">
        <v>627</v>
      </c>
      <c r="AU349" t="s">
        <v>628</v>
      </c>
      <c r="AV349" t="s">
        <v>639</v>
      </c>
      <c r="AW349">
        <v>16</v>
      </c>
      <c r="AX349">
        <v>96</v>
      </c>
      <c r="AY349" t="s">
        <v>125</v>
      </c>
      <c r="AZ349" t="s">
        <v>122</v>
      </c>
      <c r="BA349" t="s">
        <v>235</v>
      </c>
      <c r="BB349" t="s">
        <v>691</v>
      </c>
      <c r="BJ349"/>
      <c r="BK349"/>
    </row>
    <row r="350" spans="1:63" x14ac:dyDescent="0.3">
      <c r="A350" s="17">
        <v>46237</v>
      </c>
      <c r="B350" t="s">
        <v>144</v>
      </c>
      <c r="C350" t="s">
        <v>352</v>
      </c>
      <c r="D350" t="s">
        <v>282</v>
      </c>
      <c r="E350" t="s">
        <v>200</v>
      </c>
      <c r="F350" t="s">
        <v>314</v>
      </c>
      <c r="G350" t="s">
        <v>1262</v>
      </c>
      <c r="H350" t="s">
        <v>1625</v>
      </c>
      <c r="I350" t="s">
        <v>474</v>
      </c>
      <c r="J350">
        <v>7</v>
      </c>
      <c r="K350">
        <v>7</v>
      </c>
      <c r="L350" t="s">
        <v>1263</v>
      </c>
      <c r="M350" s="15">
        <v>46241.564421296294</v>
      </c>
      <c r="N350" s="15">
        <v>46248.563888888886</v>
      </c>
      <c r="O350" s="15">
        <v>46248.417361111111</v>
      </c>
      <c r="P350" s="15">
        <v>46254.490972222222</v>
      </c>
      <c r="Q350" s="15"/>
      <c r="S350" t="s">
        <v>411</v>
      </c>
      <c r="V350" t="s">
        <v>377</v>
      </c>
      <c r="W350">
        <v>2940</v>
      </c>
      <c r="X350" t="s">
        <v>391</v>
      </c>
      <c r="Y350" t="s">
        <v>296</v>
      </c>
      <c r="Z350" t="s">
        <v>523</v>
      </c>
      <c r="AB350" t="s">
        <v>357</v>
      </c>
      <c r="AC350" t="s">
        <v>7</v>
      </c>
      <c r="AD350" t="s">
        <v>7</v>
      </c>
      <c r="AE350" t="s">
        <v>7</v>
      </c>
      <c r="AF350" t="s">
        <v>1749</v>
      </c>
      <c r="AG350" t="s">
        <v>253</v>
      </c>
      <c r="AH350">
        <v>2</v>
      </c>
      <c r="AI350" t="s">
        <v>253</v>
      </c>
      <c r="AJ350" t="s">
        <v>251</v>
      </c>
      <c r="AK350" t="s">
        <v>592</v>
      </c>
      <c r="AL350" t="s">
        <v>206</v>
      </c>
      <c r="AM350" t="s">
        <v>610</v>
      </c>
      <c r="AN350">
        <v>3</v>
      </c>
      <c r="AO350" s="17">
        <v>46248</v>
      </c>
      <c r="AP350" s="37">
        <v>0.41736111111111113</v>
      </c>
      <c r="AQ350" s="17">
        <v>46254</v>
      </c>
      <c r="AR350" s="37">
        <v>0.4909722222222222</v>
      </c>
      <c r="AS350" t="s">
        <v>627</v>
      </c>
      <c r="AU350" t="s">
        <v>628</v>
      </c>
      <c r="AV350" t="s">
        <v>639</v>
      </c>
      <c r="AW350">
        <v>16</v>
      </c>
      <c r="AX350">
        <v>112</v>
      </c>
      <c r="AY350" t="s">
        <v>125</v>
      </c>
      <c r="AZ350" t="s">
        <v>122</v>
      </c>
      <c r="BA350" t="s">
        <v>235</v>
      </c>
      <c r="BB350" t="s">
        <v>691</v>
      </c>
      <c r="BJ350"/>
      <c r="BK350"/>
    </row>
    <row r="351" spans="1:63" x14ac:dyDescent="0.3">
      <c r="A351" s="17">
        <v>46237</v>
      </c>
      <c r="B351" t="s">
        <v>144</v>
      </c>
      <c r="C351" t="s">
        <v>352</v>
      </c>
      <c r="D351" t="s">
        <v>63</v>
      </c>
      <c r="E351" t="s">
        <v>95</v>
      </c>
      <c r="F351" t="s">
        <v>314</v>
      </c>
      <c r="G351" t="s">
        <v>1262</v>
      </c>
      <c r="H351" t="s">
        <v>1625</v>
      </c>
      <c r="I351" t="s">
        <v>474</v>
      </c>
      <c r="J351">
        <v>7</v>
      </c>
      <c r="K351">
        <v>7</v>
      </c>
      <c r="L351" t="s">
        <v>1265</v>
      </c>
      <c r="M351" s="15">
        <v>46241.564421296294</v>
      </c>
      <c r="N351" s="15">
        <v>46248.563888888886</v>
      </c>
      <c r="O351" s="15">
        <v>46245.47152777778</v>
      </c>
      <c r="P351" s="15">
        <v>46253.505555555559</v>
      </c>
      <c r="Q351" s="15"/>
      <c r="S351" t="s">
        <v>411</v>
      </c>
      <c r="V351" t="s">
        <v>377</v>
      </c>
      <c r="W351">
        <v>2940</v>
      </c>
      <c r="X351" t="s">
        <v>391</v>
      </c>
      <c r="Y351" t="s">
        <v>296</v>
      </c>
      <c r="Z351" t="s">
        <v>523</v>
      </c>
      <c r="AB351" t="s">
        <v>357</v>
      </c>
      <c r="AC351" t="s">
        <v>7</v>
      </c>
      <c r="AD351" t="s">
        <v>7</v>
      </c>
      <c r="AE351" t="s">
        <v>7</v>
      </c>
      <c r="AF351" t="s">
        <v>1754</v>
      </c>
      <c r="AG351" t="s">
        <v>252</v>
      </c>
      <c r="AH351">
        <v>2</v>
      </c>
      <c r="AI351" t="s">
        <v>253</v>
      </c>
      <c r="AJ351" t="s">
        <v>254</v>
      </c>
      <c r="AK351" t="s">
        <v>592</v>
      </c>
      <c r="AL351" t="s">
        <v>206</v>
      </c>
      <c r="AM351" t="s">
        <v>608</v>
      </c>
      <c r="AN351"/>
      <c r="AO351" s="17">
        <v>46245</v>
      </c>
      <c r="AP351" s="37">
        <v>0.47152777777777777</v>
      </c>
      <c r="AQ351" s="17">
        <v>46253</v>
      </c>
      <c r="AR351" s="37">
        <v>0.50555555555555554</v>
      </c>
      <c r="AS351" t="s">
        <v>204</v>
      </c>
      <c r="AT351" t="s">
        <v>631</v>
      </c>
      <c r="AU351" t="s">
        <v>628</v>
      </c>
      <c r="AV351" t="s">
        <v>637</v>
      </c>
      <c r="AX351">
        <v>7</v>
      </c>
      <c r="AY351" t="s">
        <v>111</v>
      </c>
      <c r="AZ351" t="s">
        <v>96</v>
      </c>
      <c r="BA351" t="s">
        <v>228</v>
      </c>
      <c r="BB351" t="s">
        <v>691</v>
      </c>
      <c r="BJ351"/>
      <c r="BK351"/>
    </row>
    <row r="352" spans="1:63" x14ac:dyDescent="0.3">
      <c r="A352" s="17">
        <v>46237</v>
      </c>
      <c r="B352" t="s">
        <v>144</v>
      </c>
      <c r="C352" t="s">
        <v>352</v>
      </c>
      <c r="D352" t="s">
        <v>282</v>
      </c>
      <c r="E352" t="s">
        <v>200</v>
      </c>
      <c r="F352" t="s">
        <v>314</v>
      </c>
      <c r="G352" t="s">
        <v>1262</v>
      </c>
      <c r="H352" t="s">
        <v>1625</v>
      </c>
      <c r="I352" t="s">
        <v>474</v>
      </c>
      <c r="J352">
        <v>30</v>
      </c>
      <c r="K352">
        <v>30</v>
      </c>
      <c r="L352" t="s">
        <v>1265</v>
      </c>
      <c r="M352" s="15">
        <v>46241.564421296294</v>
      </c>
      <c r="N352" s="15">
        <v>46248.563888888886</v>
      </c>
      <c r="O352" s="15">
        <v>46245.47152777778</v>
      </c>
      <c r="P352" s="15">
        <v>46253.505555555559</v>
      </c>
      <c r="Q352" s="15"/>
      <c r="S352" t="s">
        <v>411</v>
      </c>
      <c r="V352" t="s">
        <v>377</v>
      </c>
      <c r="W352">
        <v>2940</v>
      </c>
      <c r="X352" t="s">
        <v>391</v>
      </c>
      <c r="Y352" t="s">
        <v>296</v>
      </c>
      <c r="Z352" t="s">
        <v>523</v>
      </c>
      <c r="AB352" t="s">
        <v>357</v>
      </c>
      <c r="AC352" t="s">
        <v>7</v>
      </c>
      <c r="AD352" t="s">
        <v>7</v>
      </c>
      <c r="AE352" t="s">
        <v>7</v>
      </c>
      <c r="AF352" t="s">
        <v>1755</v>
      </c>
      <c r="AG352" t="s">
        <v>252</v>
      </c>
      <c r="AH352">
        <v>2</v>
      </c>
      <c r="AI352" t="s">
        <v>253</v>
      </c>
      <c r="AJ352" t="s">
        <v>251</v>
      </c>
      <c r="AK352" t="s">
        <v>592</v>
      </c>
      <c r="AL352" t="s">
        <v>206</v>
      </c>
      <c r="AM352" t="s">
        <v>610</v>
      </c>
      <c r="AN352">
        <v>3</v>
      </c>
      <c r="AO352" s="17">
        <v>46245</v>
      </c>
      <c r="AP352" s="37">
        <v>0.47152777777777777</v>
      </c>
      <c r="AQ352" s="17">
        <v>46253</v>
      </c>
      <c r="AR352" s="37">
        <v>0.50555555555555554</v>
      </c>
      <c r="AS352" t="s">
        <v>204</v>
      </c>
      <c r="AT352" t="s">
        <v>630</v>
      </c>
      <c r="AU352" t="s">
        <v>628</v>
      </c>
      <c r="AV352" t="s">
        <v>639</v>
      </c>
      <c r="AW352">
        <v>16</v>
      </c>
      <c r="AX352">
        <v>480</v>
      </c>
      <c r="AY352" t="s">
        <v>125</v>
      </c>
      <c r="AZ352" t="s">
        <v>122</v>
      </c>
      <c r="BA352" t="s">
        <v>235</v>
      </c>
      <c r="BB352" t="s">
        <v>691</v>
      </c>
      <c r="BJ352"/>
      <c r="BK352"/>
    </row>
    <row r="353" spans="1:63" x14ac:dyDescent="0.3">
      <c r="A353" s="17">
        <v>46237</v>
      </c>
      <c r="B353" t="s">
        <v>144</v>
      </c>
      <c r="C353" t="s">
        <v>352</v>
      </c>
      <c r="D353" t="s">
        <v>282</v>
      </c>
      <c r="E353" t="s">
        <v>200</v>
      </c>
      <c r="F353" t="s">
        <v>314</v>
      </c>
      <c r="G353" t="s">
        <v>1262</v>
      </c>
      <c r="H353" t="s">
        <v>1625</v>
      </c>
      <c r="I353" t="s">
        <v>474</v>
      </c>
      <c r="J353">
        <v>32</v>
      </c>
      <c r="K353">
        <v>32</v>
      </c>
      <c r="L353" t="s">
        <v>1265</v>
      </c>
      <c r="M353" s="15">
        <v>46241.564421296294</v>
      </c>
      <c r="N353" s="15">
        <v>46248.563888888886</v>
      </c>
      <c r="O353" s="15">
        <v>46245.47152777778</v>
      </c>
      <c r="P353" s="15">
        <v>46253.505555555559</v>
      </c>
      <c r="Q353" s="15"/>
      <c r="S353" t="s">
        <v>411</v>
      </c>
      <c r="V353" t="s">
        <v>377</v>
      </c>
      <c r="W353">
        <v>2940</v>
      </c>
      <c r="X353" t="s">
        <v>391</v>
      </c>
      <c r="Y353" t="s">
        <v>296</v>
      </c>
      <c r="Z353" t="s">
        <v>523</v>
      </c>
      <c r="AB353" t="s">
        <v>357</v>
      </c>
      <c r="AC353" t="s">
        <v>7</v>
      </c>
      <c r="AD353" t="s">
        <v>7</v>
      </c>
      <c r="AE353" t="s">
        <v>7</v>
      </c>
      <c r="AF353" t="s">
        <v>1755</v>
      </c>
      <c r="AG353" t="s">
        <v>253</v>
      </c>
      <c r="AH353">
        <v>2</v>
      </c>
      <c r="AI353" t="s">
        <v>253</v>
      </c>
      <c r="AJ353" t="s">
        <v>251</v>
      </c>
      <c r="AK353" t="s">
        <v>592</v>
      </c>
      <c r="AL353" t="s">
        <v>206</v>
      </c>
      <c r="AM353" t="s">
        <v>610</v>
      </c>
      <c r="AN353">
        <v>3</v>
      </c>
      <c r="AO353" s="17">
        <v>46245</v>
      </c>
      <c r="AP353" s="37">
        <v>0.47152777777777777</v>
      </c>
      <c r="AQ353" s="17">
        <v>46253</v>
      </c>
      <c r="AR353" s="37">
        <v>0.50555555555555554</v>
      </c>
      <c r="AS353" t="s">
        <v>627</v>
      </c>
      <c r="AU353" t="s">
        <v>628</v>
      </c>
      <c r="AV353" t="s">
        <v>639</v>
      </c>
      <c r="AW353">
        <v>16</v>
      </c>
      <c r="AX353">
        <v>512</v>
      </c>
      <c r="AY353" t="s">
        <v>125</v>
      </c>
      <c r="AZ353" t="s">
        <v>122</v>
      </c>
      <c r="BA353" t="s">
        <v>235</v>
      </c>
      <c r="BB353" t="s">
        <v>691</v>
      </c>
      <c r="BJ353"/>
      <c r="BK353"/>
    </row>
    <row r="354" spans="1:63" x14ac:dyDescent="0.3">
      <c r="A354" s="17">
        <v>46237</v>
      </c>
      <c r="B354" t="s">
        <v>144</v>
      </c>
      <c r="C354" t="s">
        <v>352</v>
      </c>
      <c r="D354" t="s">
        <v>282</v>
      </c>
      <c r="E354" t="s">
        <v>200</v>
      </c>
      <c r="F354" t="s">
        <v>314</v>
      </c>
      <c r="G354" t="s">
        <v>1262</v>
      </c>
      <c r="H354" t="s">
        <v>1625</v>
      </c>
      <c r="I354" t="s">
        <v>474</v>
      </c>
      <c r="J354">
        <v>25</v>
      </c>
      <c r="K354">
        <v>25</v>
      </c>
      <c r="L354" t="s">
        <v>1265</v>
      </c>
      <c r="M354" s="15">
        <v>46241.564421296294</v>
      </c>
      <c r="N354" s="15">
        <v>46248.563888888886</v>
      </c>
      <c r="O354" s="15">
        <v>46245.47152777778</v>
      </c>
      <c r="P354" s="15">
        <v>46253.505555555559</v>
      </c>
      <c r="Q354" s="15"/>
      <c r="S354" t="s">
        <v>411</v>
      </c>
      <c r="V354" t="s">
        <v>377</v>
      </c>
      <c r="W354">
        <v>2940</v>
      </c>
      <c r="X354" t="s">
        <v>391</v>
      </c>
      <c r="Y354" t="s">
        <v>296</v>
      </c>
      <c r="Z354" t="s">
        <v>523</v>
      </c>
      <c r="AB354" t="s">
        <v>357</v>
      </c>
      <c r="AC354" t="s">
        <v>7</v>
      </c>
      <c r="AD354" t="s">
        <v>7</v>
      </c>
      <c r="AE354" t="s">
        <v>7</v>
      </c>
      <c r="AF354" t="s">
        <v>1755</v>
      </c>
      <c r="AG354" t="s">
        <v>253</v>
      </c>
      <c r="AH354">
        <v>2</v>
      </c>
      <c r="AI354" t="s">
        <v>253</v>
      </c>
      <c r="AJ354" t="s">
        <v>251</v>
      </c>
      <c r="AK354" t="s">
        <v>592</v>
      </c>
      <c r="AL354" t="s">
        <v>206</v>
      </c>
      <c r="AM354" t="s">
        <v>610</v>
      </c>
      <c r="AN354">
        <v>3</v>
      </c>
      <c r="AO354" s="17">
        <v>46245</v>
      </c>
      <c r="AP354" s="37">
        <v>0.47152777777777777</v>
      </c>
      <c r="AQ354" s="17">
        <v>46253</v>
      </c>
      <c r="AR354" s="37">
        <v>0.50555555555555554</v>
      </c>
      <c r="AS354" t="s">
        <v>627</v>
      </c>
      <c r="AU354" t="s">
        <v>628</v>
      </c>
      <c r="AV354" t="s">
        <v>639</v>
      </c>
      <c r="AW354">
        <v>16</v>
      </c>
      <c r="AX354">
        <v>400</v>
      </c>
      <c r="AY354" t="s">
        <v>125</v>
      </c>
      <c r="AZ354" t="s">
        <v>122</v>
      </c>
      <c r="BA354" t="s">
        <v>235</v>
      </c>
      <c r="BB354" t="s">
        <v>691</v>
      </c>
      <c r="BJ354"/>
      <c r="BK354"/>
    </row>
    <row r="355" spans="1:63" x14ac:dyDescent="0.3">
      <c r="A355" s="17">
        <v>46237</v>
      </c>
      <c r="B355" t="s">
        <v>144</v>
      </c>
      <c r="C355" t="s">
        <v>352</v>
      </c>
      <c r="D355" t="s">
        <v>282</v>
      </c>
      <c r="E355" t="s">
        <v>200</v>
      </c>
      <c r="F355" t="s">
        <v>314</v>
      </c>
      <c r="G355" t="s">
        <v>1262</v>
      </c>
      <c r="H355" t="s">
        <v>1625</v>
      </c>
      <c r="I355" t="s">
        <v>474</v>
      </c>
      <c r="J355">
        <v>2</v>
      </c>
      <c r="K355">
        <v>2</v>
      </c>
      <c r="L355" t="s">
        <v>1265</v>
      </c>
      <c r="M355" s="15">
        <v>46241.564421296294</v>
      </c>
      <c r="N355" s="15">
        <v>46248.563888888886</v>
      </c>
      <c r="O355" s="15">
        <v>46245.47152777778</v>
      </c>
      <c r="P355" s="15">
        <v>46253.505555555559</v>
      </c>
      <c r="Q355" s="15"/>
      <c r="S355" t="s">
        <v>411</v>
      </c>
      <c r="V355" t="s">
        <v>377</v>
      </c>
      <c r="W355">
        <v>2940</v>
      </c>
      <c r="X355" t="s">
        <v>391</v>
      </c>
      <c r="Y355" t="s">
        <v>296</v>
      </c>
      <c r="Z355" t="s">
        <v>523</v>
      </c>
      <c r="AB355" t="s">
        <v>357</v>
      </c>
      <c r="AC355" t="s">
        <v>7</v>
      </c>
      <c r="AD355" t="s">
        <v>7</v>
      </c>
      <c r="AE355" t="s">
        <v>7</v>
      </c>
      <c r="AF355" t="s">
        <v>1755</v>
      </c>
      <c r="AG355" t="s">
        <v>253</v>
      </c>
      <c r="AH355">
        <v>2</v>
      </c>
      <c r="AI355" t="s">
        <v>253</v>
      </c>
      <c r="AJ355" t="s">
        <v>251</v>
      </c>
      <c r="AK355" t="s">
        <v>592</v>
      </c>
      <c r="AL355" t="s">
        <v>206</v>
      </c>
      <c r="AM355" t="s">
        <v>610</v>
      </c>
      <c r="AN355">
        <v>3</v>
      </c>
      <c r="AO355" s="17">
        <v>46245</v>
      </c>
      <c r="AP355" s="37">
        <v>0.47152777777777777</v>
      </c>
      <c r="AQ355" s="17">
        <v>46253</v>
      </c>
      <c r="AR355" s="37">
        <v>0.50555555555555554</v>
      </c>
      <c r="AS355" t="s">
        <v>627</v>
      </c>
      <c r="AU355" t="s">
        <v>628</v>
      </c>
      <c r="AV355" t="s">
        <v>639</v>
      </c>
      <c r="AW355">
        <v>16</v>
      </c>
      <c r="AX355">
        <v>32</v>
      </c>
      <c r="AY355" t="s">
        <v>125</v>
      </c>
      <c r="AZ355" t="s">
        <v>122</v>
      </c>
      <c r="BA355" t="s">
        <v>235</v>
      </c>
      <c r="BB355" t="s">
        <v>691</v>
      </c>
      <c r="BJ355"/>
      <c r="BK355"/>
    </row>
    <row r="356" spans="1:63" x14ac:dyDescent="0.3">
      <c r="A356" s="17">
        <v>46237</v>
      </c>
      <c r="B356" t="s">
        <v>144</v>
      </c>
      <c r="C356" t="s">
        <v>352</v>
      </c>
      <c r="D356" t="s">
        <v>282</v>
      </c>
      <c r="E356" t="s">
        <v>200</v>
      </c>
      <c r="F356" t="s">
        <v>314</v>
      </c>
      <c r="G356" t="s">
        <v>1262</v>
      </c>
      <c r="H356" t="s">
        <v>1625</v>
      </c>
      <c r="I356" t="s">
        <v>474</v>
      </c>
      <c r="J356">
        <v>12</v>
      </c>
      <c r="K356">
        <v>12</v>
      </c>
      <c r="L356" t="s">
        <v>1265</v>
      </c>
      <c r="M356" s="15">
        <v>46241.564421296294</v>
      </c>
      <c r="N356" s="15">
        <v>46248.563888888886</v>
      </c>
      <c r="O356" s="15">
        <v>46245.47152777778</v>
      </c>
      <c r="P356" s="15">
        <v>46253.505555555559</v>
      </c>
      <c r="Q356" s="15"/>
      <c r="S356" t="s">
        <v>411</v>
      </c>
      <c r="V356" t="s">
        <v>377</v>
      </c>
      <c r="W356">
        <v>2940</v>
      </c>
      <c r="X356" t="s">
        <v>391</v>
      </c>
      <c r="Y356" t="s">
        <v>296</v>
      </c>
      <c r="Z356" t="s">
        <v>523</v>
      </c>
      <c r="AB356" t="s">
        <v>357</v>
      </c>
      <c r="AC356" t="s">
        <v>7</v>
      </c>
      <c r="AD356" t="s">
        <v>7</v>
      </c>
      <c r="AE356" t="s">
        <v>7</v>
      </c>
      <c r="AF356" t="s">
        <v>1755</v>
      </c>
      <c r="AG356" t="s">
        <v>253</v>
      </c>
      <c r="AH356">
        <v>2</v>
      </c>
      <c r="AI356" t="s">
        <v>253</v>
      </c>
      <c r="AJ356" t="s">
        <v>251</v>
      </c>
      <c r="AK356" t="s">
        <v>592</v>
      </c>
      <c r="AL356" t="s">
        <v>206</v>
      </c>
      <c r="AM356" t="s">
        <v>610</v>
      </c>
      <c r="AN356">
        <v>3</v>
      </c>
      <c r="AO356" s="17">
        <v>46245</v>
      </c>
      <c r="AP356" s="37">
        <v>0.47152777777777777</v>
      </c>
      <c r="AQ356" s="17">
        <v>46253</v>
      </c>
      <c r="AR356" s="37">
        <v>0.50555555555555554</v>
      </c>
      <c r="AS356" t="s">
        <v>627</v>
      </c>
      <c r="AU356" t="s">
        <v>628</v>
      </c>
      <c r="AV356" t="s">
        <v>639</v>
      </c>
      <c r="AW356">
        <v>16</v>
      </c>
      <c r="AX356">
        <v>192</v>
      </c>
      <c r="AY356" t="s">
        <v>125</v>
      </c>
      <c r="AZ356" t="s">
        <v>122</v>
      </c>
      <c r="BA356" t="s">
        <v>235</v>
      </c>
      <c r="BB356" t="s">
        <v>691</v>
      </c>
      <c r="BJ356"/>
      <c r="BK356"/>
    </row>
    <row r="357" spans="1:63" x14ac:dyDescent="0.3">
      <c r="A357" s="17">
        <v>46237</v>
      </c>
      <c r="B357" t="s">
        <v>144</v>
      </c>
      <c r="C357" t="s">
        <v>352</v>
      </c>
      <c r="D357" t="s">
        <v>282</v>
      </c>
      <c r="E357" t="s">
        <v>200</v>
      </c>
      <c r="F357" t="s">
        <v>314</v>
      </c>
      <c r="G357" t="s">
        <v>1262</v>
      </c>
      <c r="H357" t="s">
        <v>1625</v>
      </c>
      <c r="I357" t="s">
        <v>474</v>
      </c>
      <c r="J357">
        <v>2</v>
      </c>
      <c r="K357">
        <v>2</v>
      </c>
      <c r="L357" t="s">
        <v>1265</v>
      </c>
      <c r="M357" s="15">
        <v>46241.564421296294</v>
      </c>
      <c r="N357" s="15">
        <v>46248.563888888886</v>
      </c>
      <c r="O357" s="15">
        <v>46245.47152777778</v>
      </c>
      <c r="P357" s="15">
        <v>46253.505555555559</v>
      </c>
      <c r="Q357" s="15"/>
      <c r="S357" t="s">
        <v>411</v>
      </c>
      <c r="V357" t="s">
        <v>377</v>
      </c>
      <c r="W357">
        <v>2940</v>
      </c>
      <c r="X357" t="s">
        <v>391</v>
      </c>
      <c r="Y357" t="s">
        <v>296</v>
      </c>
      <c r="Z357" t="s">
        <v>523</v>
      </c>
      <c r="AB357" t="s">
        <v>357</v>
      </c>
      <c r="AC357" t="s">
        <v>7</v>
      </c>
      <c r="AD357" t="s">
        <v>7</v>
      </c>
      <c r="AE357" t="s">
        <v>7</v>
      </c>
      <c r="AF357" t="s">
        <v>1755</v>
      </c>
      <c r="AG357" t="s">
        <v>253</v>
      </c>
      <c r="AH357">
        <v>2</v>
      </c>
      <c r="AI357" t="s">
        <v>253</v>
      </c>
      <c r="AJ357" t="s">
        <v>251</v>
      </c>
      <c r="AK357" t="s">
        <v>592</v>
      </c>
      <c r="AL357" t="s">
        <v>206</v>
      </c>
      <c r="AM357" t="s">
        <v>610</v>
      </c>
      <c r="AN357">
        <v>3</v>
      </c>
      <c r="AO357" s="17">
        <v>46245</v>
      </c>
      <c r="AP357" s="37">
        <v>0.47152777777777777</v>
      </c>
      <c r="AQ357" s="17">
        <v>46253</v>
      </c>
      <c r="AR357" s="37">
        <v>0.50555555555555554</v>
      </c>
      <c r="AS357" t="s">
        <v>627</v>
      </c>
      <c r="AU357" t="s">
        <v>628</v>
      </c>
      <c r="AV357" t="s">
        <v>639</v>
      </c>
      <c r="AW357">
        <v>16</v>
      </c>
      <c r="AX357">
        <v>32</v>
      </c>
      <c r="AY357" t="s">
        <v>125</v>
      </c>
      <c r="AZ357" t="s">
        <v>122</v>
      </c>
      <c r="BA357" t="s">
        <v>235</v>
      </c>
      <c r="BB357" t="s">
        <v>691</v>
      </c>
      <c r="BJ357"/>
      <c r="BK357"/>
    </row>
    <row r="358" spans="1:63" x14ac:dyDescent="0.3">
      <c r="A358" s="17">
        <v>46237</v>
      </c>
      <c r="B358" t="s">
        <v>144</v>
      </c>
      <c r="C358" t="s">
        <v>352</v>
      </c>
      <c r="D358" t="s">
        <v>57</v>
      </c>
      <c r="E358" t="s">
        <v>117</v>
      </c>
      <c r="F358" t="s">
        <v>314</v>
      </c>
      <c r="G358" t="s">
        <v>1262</v>
      </c>
      <c r="H358" t="s">
        <v>1625</v>
      </c>
      <c r="I358" t="s">
        <v>474</v>
      </c>
      <c r="J358">
        <v>1</v>
      </c>
      <c r="K358">
        <v>1</v>
      </c>
      <c r="L358" t="s">
        <v>1265</v>
      </c>
      <c r="M358" s="15">
        <v>46241.564421296294</v>
      </c>
      <c r="N358" s="15">
        <v>46248.563888888886</v>
      </c>
      <c r="O358" s="15">
        <v>46245.47152777778</v>
      </c>
      <c r="P358" s="15">
        <v>46253.505555555559</v>
      </c>
      <c r="Q358" s="15"/>
      <c r="S358" t="s">
        <v>411</v>
      </c>
      <c r="V358" t="s">
        <v>377</v>
      </c>
      <c r="W358">
        <v>2940</v>
      </c>
      <c r="X358" t="s">
        <v>391</v>
      </c>
      <c r="Y358" t="s">
        <v>296</v>
      </c>
      <c r="Z358" t="s">
        <v>523</v>
      </c>
      <c r="AB358" t="s">
        <v>357</v>
      </c>
      <c r="AC358" t="s">
        <v>7</v>
      </c>
      <c r="AD358" t="s">
        <v>7</v>
      </c>
      <c r="AE358" t="s">
        <v>7</v>
      </c>
      <c r="AF358" t="s">
        <v>1756</v>
      </c>
      <c r="AG358" t="s">
        <v>252</v>
      </c>
      <c r="AH358">
        <v>2</v>
      </c>
      <c r="AI358" t="s">
        <v>253</v>
      </c>
      <c r="AJ358" t="s">
        <v>254</v>
      </c>
      <c r="AK358" t="s">
        <v>592</v>
      </c>
      <c r="AL358" t="s">
        <v>206</v>
      </c>
      <c r="AM358" t="s">
        <v>609</v>
      </c>
      <c r="AN358"/>
      <c r="AO358" s="17">
        <v>46245</v>
      </c>
      <c r="AP358" s="37">
        <v>0.47152777777777777</v>
      </c>
      <c r="AQ358" s="17">
        <v>46253</v>
      </c>
      <c r="AR358" s="37">
        <v>0.50555555555555554</v>
      </c>
      <c r="AS358" t="s">
        <v>204</v>
      </c>
      <c r="AT358" t="s">
        <v>631</v>
      </c>
      <c r="AU358" t="s">
        <v>628</v>
      </c>
      <c r="AV358" t="s">
        <v>641</v>
      </c>
      <c r="AX358">
        <v>1</v>
      </c>
      <c r="AY358" t="s">
        <v>126</v>
      </c>
      <c r="AZ358" t="s">
        <v>127</v>
      </c>
      <c r="BA358" t="s">
        <v>236</v>
      </c>
      <c r="BB358" t="s">
        <v>691</v>
      </c>
      <c r="BJ358"/>
      <c r="BK358"/>
    </row>
    <row r="359" spans="1:63" x14ac:dyDescent="0.3">
      <c r="A359" s="17">
        <v>46237</v>
      </c>
      <c r="B359" t="s">
        <v>144</v>
      </c>
      <c r="C359" t="s">
        <v>352</v>
      </c>
      <c r="D359" t="s">
        <v>57</v>
      </c>
      <c r="E359" t="s">
        <v>117</v>
      </c>
      <c r="F359" t="s">
        <v>314</v>
      </c>
      <c r="G359" t="s">
        <v>1262</v>
      </c>
      <c r="H359" t="s">
        <v>1625</v>
      </c>
      <c r="I359" t="s">
        <v>474</v>
      </c>
      <c r="J359">
        <v>32</v>
      </c>
      <c r="K359">
        <v>32</v>
      </c>
      <c r="L359" t="s">
        <v>1265</v>
      </c>
      <c r="M359" s="15">
        <v>46241.564421296294</v>
      </c>
      <c r="N359" s="15">
        <v>46248.563888888886</v>
      </c>
      <c r="O359" s="15">
        <v>46245.47152777778</v>
      </c>
      <c r="P359" s="15">
        <v>46253.505555555559</v>
      </c>
      <c r="Q359" s="15"/>
      <c r="S359" t="s">
        <v>411</v>
      </c>
      <c r="V359" t="s">
        <v>377</v>
      </c>
      <c r="W359">
        <v>2940</v>
      </c>
      <c r="X359" t="s">
        <v>391</v>
      </c>
      <c r="Y359" t="s">
        <v>296</v>
      </c>
      <c r="Z359" t="s">
        <v>523</v>
      </c>
      <c r="AB359" t="s">
        <v>357</v>
      </c>
      <c r="AC359" t="s">
        <v>7</v>
      </c>
      <c r="AD359" t="s">
        <v>7</v>
      </c>
      <c r="AE359" t="s">
        <v>7</v>
      </c>
      <c r="AF359" t="s">
        <v>1756</v>
      </c>
      <c r="AG359" t="s">
        <v>253</v>
      </c>
      <c r="AH359">
        <v>2</v>
      </c>
      <c r="AI359" t="s">
        <v>253</v>
      </c>
      <c r="AJ359" t="s">
        <v>254</v>
      </c>
      <c r="AK359" t="s">
        <v>592</v>
      </c>
      <c r="AL359" t="s">
        <v>206</v>
      </c>
      <c r="AM359" t="s">
        <v>609</v>
      </c>
      <c r="AN359"/>
      <c r="AO359" s="17">
        <v>46245</v>
      </c>
      <c r="AP359" s="37">
        <v>0.47152777777777777</v>
      </c>
      <c r="AQ359" s="17">
        <v>46253</v>
      </c>
      <c r="AR359" s="37">
        <v>0.50555555555555554</v>
      </c>
      <c r="AS359" t="s">
        <v>627</v>
      </c>
      <c r="AU359" t="s">
        <v>628</v>
      </c>
      <c r="AV359" t="s">
        <v>641</v>
      </c>
      <c r="AX359">
        <v>3.2</v>
      </c>
      <c r="AY359" t="s">
        <v>126</v>
      </c>
      <c r="AZ359" t="s">
        <v>127</v>
      </c>
      <c r="BA359" t="s">
        <v>236</v>
      </c>
      <c r="BB359" t="s">
        <v>691</v>
      </c>
      <c r="BJ359"/>
      <c r="BK359"/>
    </row>
    <row r="360" spans="1:63" x14ac:dyDescent="0.3">
      <c r="A360" s="17">
        <v>46237</v>
      </c>
      <c r="B360" t="s">
        <v>144</v>
      </c>
      <c r="C360" t="s">
        <v>352</v>
      </c>
      <c r="D360" t="s">
        <v>57</v>
      </c>
      <c r="E360" t="s">
        <v>117</v>
      </c>
      <c r="F360" t="s">
        <v>314</v>
      </c>
      <c r="G360" t="s">
        <v>1262</v>
      </c>
      <c r="H360" t="s">
        <v>1625</v>
      </c>
      <c r="I360" t="s">
        <v>474</v>
      </c>
      <c r="J360">
        <v>25</v>
      </c>
      <c r="K360">
        <v>25</v>
      </c>
      <c r="L360" t="s">
        <v>1265</v>
      </c>
      <c r="M360" s="15">
        <v>46241.564421296294</v>
      </c>
      <c r="N360" s="15">
        <v>46248.563888888886</v>
      </c>
      <c r="O360" s="15">
        <v>46245.47152777778</v>
      </c>
      <c r="P360" s="15">
        <v>46253.505555555559</v>
      </c>
      <c r="Q360" s="15"/>
      <c r="S360" t="s">
        <v>411</v>
      </c>
      <c r="V360" t="s">
        <v>377</v>
      </c>
      <c r="W360">
        <v>2940</v>
      </c>
      <c r="X360" t="s">
        <v>391</v>
      </c>
      <c r="Y360" t="s">
        <v>296</v>
      </c>
      <c r="Z360" t="s">
        <v>523</v>
      </c>
      <c r="AB360" t="s">
        <v>357</v>
      </c>
      <c r="AC360" t="s">
        <v>7</v>
      </c>
      <c r="AD360" t="s">
        <v>7</v>
      </c>
      <c r="AE360" t="s">
        <v>7</v>
      </c>
      <c r="AF360" t="s">
        <v>1756</v>
      </c>
      <c r="AG360" t="s">
        <v>253</v>
      </c>
      <c r="AH360">
        <v>2</v>
      </c>
      <c r="AI360" t="s">
        <v>253</v>
      </c>
      <c r="AJ360" t="s">
        <v>254</v>
      </c>
      <c r="AK360" t="s">
        <v>592</v>
      </c>
      <c r="AL360" t="s">
        <v>206</v>
      </c>
      <c r="AM360" t="s">
        <v>609</v>
      </c>
      <c r="AN360"/>
      <c r="AO360" s="17">
        <v>46245</v>
      </c>
      <c r="AP360" s="37">
        <v>0.47152777777777777</v>
      </c>
      <c r="AQ360" s="17">
        <v>46253</v>
      </c>
      <c r="AR360" s="37">
        <v>0.50555555555555554</v>
      </c>
      <c r="AS360" t="s">
        <v>627</v>
      </c>
      <c r="AU360" t="s">
        <v>628</v>
      </c>
      <c r="AV360" t="s">
        <v>641</v>
      </c>
      <c r="AX360">
        <v>2.5</v>
      </c>
      <c r="AY360" t="s">
        <v>126</v>
      </c>
      <c r="AZ360" t="s">
        <v>127</v>
      </c>
      <c r="BA360" t="s">
        <v>236</v>
      </c>
      <c r="BB360" t="s">
        <v>691</v>
      </c>
      <c r="BJ360"/>
      <c r="BK360"/>
    </row>
    <row r="361" spans="1:63" x14ac:dyDescent="0.3">
      <c r="A361" s="17">
        <v>46237</v>
      </c>
      <c r="B361" t="s">
        <v>144</v>
      </c>
      <c r="C361" t="s">
        <v>352</v>
      </c>
      <c r="D361" t="s">
        <v>57</v>
      </c>
      <c r="E361" t="s">
        <v>117</v>
      </c>
      <c r="F361" t="s">
        <v>314</v>
      </c>
      <c r="G361" t="s">
        <v>1262</v>
      </c>
      <c r="H361" t="s">
        <v>1625</v>
      </c>
      <c r="I361" t="s">
        <v>474</v>
      </c>
      <c r="J361">
        <v>2</v>
      </c>
      <c r="K361">
        <v>2</v>
      </c>
      <c r="L361" t="s">
        <v>1265</v>
      </c>
      <c r="M361" s="15">
        <v>46241.564421296294</v>
      </c>
      <c r="N361" s="15">
        <v>46248.563888888886</v>
      </c>
      <c r="O361" s="15">
        <v>46245.47152777778</v>
      </c>
      <c r="P361" s="15">
        <v>46253.505555555559</v>
      </c>
      <c r="Q361" s="15"/>
      <c r="S361" t="s">
        <v>411</v>
      </c>
      <c r="V361" t="s">
        <v>377</v>
      </c>
      <c r="W361">
        <v>2940</v>
      </c>
      <c r="X361" t="s">
        <v>391</v>
      </c>
      <c r="Y361" t="s">
        <v>296</v>
      </c>
      <c r="Z361" t="s">
        <v>523</v>
      </c>
      <c r="AB361" t="s">
        <v>357</v>
      </c>
      <c r="AC361" t="s">
        <v>7</v>
      </c>
      <c r="AD361" t="s">
        <v>7</v>
      </c>
      <c r="AE361" t="s">
        <v>7</v>
      </c>
      <c r="AF361" t="s">
        <v>1756</v>
      </c>
      <c r="AG361" t="s">
        <v>253</v>
      </c>
      <c r="AH361">
        <v>2</v>
      </c>
      <c r="AI361" t="s">
        <v>253</v>
      </c>
      <c r="AJ361" t="s">
        <v>254</v>
      </c>
      <c r="AK361" t="s">
        <v>592</v>
      </c>
      <c r="AL361" t="s">
        <v>206</v>
      </c>
      <c r="AM361" t="s">
        <v>609</v>
      </c>
      <c r="AN361"/>
      <c r="AO361" s="17">
        <v>46245</v>
      </c>
      <c r="AP361" s="37">
        <v>0.47152777777777777</v>
      </c>
      <c r="AQ361" s="17">
        <v>46253</v>
      </c>
      <c r="AR361" s="37">
        <v>0.50555555555555554</v>
      </c>
      <c r="AS361" t="s">
        <v>627</v>
      </c>
      <c r="AU361" t="s">
        <v>628</v>
      </c>
      <c r="AV361" t="s">
        <v>641</v>
      </c>
      <c r="AX361">
        <v>1</v>
      </c>
      <c r="AY361" t="s">
        <v>126</v>
      </c>
      <c r="AZ361" t="s">
        <v>127</v>
      </c>
      <c r="BA361" t="s">
        <v>236</v>
      </c>
      <c r="BB361" t="s">
        <v>691</v>
      </c>
      <c r="BJ361"/>
      <c r="BK361"/>
    </row>
    <row r="362" spans="1:63" x14ac:dyDescent="0.3">
      <c r="A362" s="17">
        <v>46237</v>
      </c>
      <c r="B362" t="s">
        <v>144</v>
      </c>
      <c r="C362" t="s">
        <v>352</v>
      </c>
      <c r="D362" t="s">
        <v>57</v>
      </c>
      <c r="E362" t="s">
        <v>117</v>
      </c>
      <c r="F362" t="s">
        <v>314</v>
      </c>
      <c r="G362" t="s">
        <v>1262</v>
      </c>
      <c r="H362" t="s">
        <v>1625</v>
      </c>
      <c r="I362" t="s">
        <v>474</v>
      </c>
      <c r="J362">
        <v>12</v>
      </c>
      <c r="K362">
        <v>12</v>
      </c>
      <c r="L362" t="s">
        <v>1265</v>
      </c>
      <c r="M362" s="15">
        <v>46241.564421296294</v>
      </c>
      <c r="N362" s="15">
        <v>46248.563888888886</v>
      </c>
      <c r="O362" s="15">
        <v>46245.47152777778</v>
      </c>
      <c r="P362" s="15">
        <v>46253.505555555559</v>
      </c>
      <c r="Q362" s="15"/>
      <c r="S362" t="s">
        <v>411</v>
      </c>
      <c r="V362" t="s">
        <v>377</v>
      </c>
      <c r="W362">
        <v>2940</v>
      </c>
      <c r="X362" t="s">
        <v>391</v>
      </c>
      <c r="Y362" t="s">
        <v>296</v>
      </c>
      <c r="Z362" t="s">
        <v>523</v>
      </c>
      <c r="AB362" t="s">
        <v>357</v>
      </c>
      <c r="AC362" t="s">
        <v>7</v>
      </c>
      <c r="AD362" t="s">
        <v>7</v>
      </c>
      <c r="AE362" t="s">
        <v>7</v>
      </c>
      <c r="AF362" t="s">
        <v>1756</v>
      </c>
      <c r="AG362" t="s">
        <v>253</v>
      </c>
      <c r="AH362">
        <v>2</v>
      </c>
      <c r="AI362" t="s">
        <v>253</v>
      </c>
      <c r="AJ362" t="s">
        <v>254</v>
      </c>
      <c r="AK362" t="s">
        <v>592</v>
      </c>
      <c r="AL362" t="s">
        <v>206</v>
      </c>
      <c r="AM362" t="s">
        <v>609</v>
      </c>
      <c r="AN362"/>
      <c r="AO362" s="17">
        <v>46245</v>
      </c>
      <c r="AP362" s="37">
        <v>0.47152777777777777</v>
      </c>
      <c r="AQ362" s="17">
        <v>46253</v>
      </c>
      <c r="AR362" s="37">
        <v>0.50555555555555554</v>
      </c>
      <c r="AS362" t="s">
        <v>627</v>
      </c>
      <c r="AU362" t="s">
        <v>628</v>
      </c>
      <c r="AV362" t="s">
        <v>641</v>
      </c>
      <c r="AX362">
        <v>1.2</v>
      </c>
      <c r="AY362" t="s">
        <v>126</v>
      </c>
      <c r="AZ362" t="s">
        <v>127</v>
      </c>
      <c r="BA362" t="s">
        <v>236</v>
      </c>
      <c r="BB362" t="s">
        <v>691</v>
      </c>
      <c r="BJ362"/>
      <c r="BK362"/>
    </row>
    <row r="363" spans="1:63" x14ac:dyDescent="0.3">
      <c r="A363" s="17">
        <v>46237</v>
      </c>
      <c r="B363" t="s">
        <v>144</v>
      </c>
      <c r="C363" t="s">
        <v>352</v>
      </c>
      <c r="D363" t="s">
        <v>282</v>
      </c>
      <c r="E363" t="s">
        <v>200</v>
      </c>
      <c r="F363" t="s">
        <v>314</v>
      </c>
      <c r="G363" t="s">
        <v>1262</v>
      </c>
      <c r="H363" t="s">
        <v>1625</v>
      </c>
      <c r="I363" t="s">
        <v>474</v>
      </c>
      <c r="J363">
        <v>3</v>
      </c>
      <c r="K363">
        <v>3</v>
      </c>
      <c r="L363" t="s">
        <v>1264</v>
      </c>
      <c r="M363" s="15">
        <v>46241.564421296294</v>
      </c>
      <c r="N363" s="15">
        <v>46248.563888888886</v>
      </c>
      <c r="O363" s="15">
        <v>46245.577777777777</v>
      </c>
      <c r="P363" s="15">
        <v>46253.505555555559</v>
      </c>
      <c r="Q363" s="15"/>
      <c r="S363" t="s">
        <v>411</v>
      </c>
      <c r="V363" t="s">
        <v>377</v>
      </c>
      <c r="W363">
        <v>2940</v>
      </c>
      <c r="X363" t="s">
        <v>391</v>
      </c>
      <c r="Y363" t="s">
        <v>296</v>
      </c>
      <c r="Z363" t="s">
        <v>523</v>
      </c>
      <c r="AB363" t="s">
        <v>357</v>
      </c>
      <c r="AC363" t="s">
        <v>7</v>
      </c>
      <c r="AD363" t="s">
        <v>7</v>
      </c>
      <c r="AE363" t="s">
        <v>7</v>
      </c>
      <c r="AF363" t="s">
        <v>1750</v>
      </c>
      <c r="AG363" t="s">
        <v>252</v>
      </c>
      <c r="AH363">
        <v>2</v>
      </c>
      <c r="AI363" t="s">
        <v>253</v>
      </c>
      <c r="AJ363" t="s">
        <v>251</v>
      </c>
      <c r="AK363" t="s">
        <v>592</v>
      </c>
      <c r="AL363" t="s">
        <v>206</v>
      </c>
      <c r="AM363" t="s">
        <v>610</v>
      </c>
      <c r="AN363">
        <v>3</v>
      </c>
      <c r="AO363" s="17">
        <v>46245</v>
      </c>
      <c r="AP363" s="37">
        <v>0.57777777777777772</v>
      </c>
      <c r="AQ363" s="17">
        <v>46253</v>
      </c>
      <c r="AR363" s="37">
        <v>0.50555555555555554</v>
      </c>
      <c r="AS363" t="s">
        <v>204</v>
      </c>
      <c r="AT363" t="s">
        <v>630</v>
      </c>
      <c r="AU363" t="s">
        <v>628</v>
      </c>
      <c r="AV363" t="s">
        <v>639</v>
      </c>
      <c r="AW363">
        <v>16</v>
      </c>
      <c r="AX363">
        <v>48</v>
      </c>
      <c r="AY363" t="s">
        <v>125</v>
      </c>
      <c r="AZ363" t="s">
        <v>122</v>
      </c>
      <c r="BA363" t="s">
        <v>235</v>
      </c>
      <c r="BB363" t="s">
        <v>691</v>
      </c>
      <c r="BJ363"/>
      <c r="BK363"/>
    </row>
    <row r="364" spans="1:63" x14ac:dyDescent="0.3">
      <c r="A364" s="17">
        <v>46237</v>
      </c>
      <c r="B364" t="s">
        <v>144</v>
      </c>
      <c r="C364" t="s">
        <v>352</v>
      </c>
      <c r="D364" t="s">
        <v>282</v>
      </c>
      <c r="E364" t="s">
        <v>200</v>
      </c>
      <c r="F364" t="s">
        <v>314</v>
      </c>
      <c r="G364" t="s">
        <v>1262</v>
      </c>
      <c r="H364" t="s">
        <v>1625</v>
      </c>
      <c r="I364" t="s">
        <v>474</v>
      </c>
      <c r="J364">
        <v>5</v>
      </c>
      <c r="K364">
        <v>5</v>
      </c>
      <c r="L364" t="s">
        <v>1264</v>
      </c>
      <c r="M364" s="15">
        <v>46241.564421296294</v>
      </c>
      <c r="N364" s="15">
        <v>46248.563888888886</v>
      </c>
      <c r="O364" s="15">
        <v>46245.577777777777</v>
      </c>
      <c r="P364" s="15">
        <v>46253.505555555559</v>
      </c>
      <c r="Q364" s="15"/>
      <c r="S364" t="s">
        <v>411</v>
      </c>
      <c r="V364" t="s">
        <v>377</v>
      </c>
      <c r="W364">
        <v>2940</v>
      </c>
      <c r="X364" t="s">
        <v>391</v>
      </c>
      <c r="Y364" t="s">
        <v>296</v>
      </c>
      <c r="Z364" t="s">
        <v>523</v>
      </c>
      <c r="AB364" t="s">
        <v>357</v>
      </c>
      <c r="AC364" t="s">
        <v>7</v>
      </c>
      <c r="AD364" t="s">
        <v>7</v>
      </c>
      <c r="AE364" t="s">
        <v>7</v>
      </c>
      <c r="AF364" t="s">
        <v>1750</v>
      </c>
      <c r="AG364" t="s">
        <v>253</v>
      </c>
      <c r="AH364">
        <v>2</v>
      </c>
      <c r="AI364" t="s">
        <v>253</v>
      </c>
      <c r="AJ364" t="s">
        <v>251</v>
      </c>
      <c r="AK364" t="s">
        <v>592</v>
      </c>
      <c r="AL364" t="s">
        <v>206</v>
      </c>
      <c r="AM364" t="s">
        <v>610</v>
      </c>
      <c r="AN364">
        <v>3</v>
      </c>
      <c r="AO364" s="17">
        <v>46245</v>
      </c>
      <c r="AP364" s="37">
        <v>0.57777777777777772</v>
      </c>
      <c r="AQ364" s="17">
        <v>46253</v>
      </c>
      <c r="AR364" s="37">
        <v>0.50555555555555554</v>
      </c>
      <c r="AS364" t="s">
        <v>627</v>
      </c>
      <c r="AU364" t="s">
        <v>628</v>
      </c>
      <c r="AV364" t="s">
        <v>639</v>
      </c>
      <c r="AW364">
        <v>16</v>
      </c>
      <c r="AX364">
        <v>80</v>
      </c>
      <c r="AY364" t="s">
        <v>125</v>
      </c>
      <c r="AZ364" t="s">
        <v>122</v>
      </c>
      <c r="BA364" t="s">
        <v>235</v>
      </c>
      <c r="BB364" t="s">
        <v>691</v>
      </c>
      <c r="BJ364"/>
      <c r="BK364"/>
    </row>
    <row r="365" spans="1:63" x14ac:dyDescent="0.3">
      <c r="A365" s="17">
        <v>46237</v>
      </c>
      <c r="B365" t="s">
        <v>144</v>
      </c>
      <c r="C365" t="s">
        <v>352</v>
      </c>
      <c r="D365" t="s">
        <v>282</v>
      </c>
      <c r="E365" t="s">
        <v>200</v>
      </c>
      <c r="F365" t="s">
        <v>314</v>
      </c>
      <c r="G365" t="s">
        <v>1262</v>
      </c>
      <c r="H365" t="s">
        <v>1625</v>
      </c>
      <c r="I365" t="s">
        <v>474</v>
      </c>
      <c r="J365">
        <v>9</v>
      </c>
      <c r="K365">
        <v>9</v>
      </c>
      <c r="L365" t="s">
        <v>1264</v>
      </c>
      <c r="M365" s="15">
        <v>46241.564421296294</v>
      </c>
      <c r="N365" s="15">
        <v>46248.563888888886</v>
      </c>
      <c r="O365" s="15">
        <v>46245.577777777777</v>
      </c>
      <c r="P365" s="15">
        <v>46253.505555555559</v>
      </c>
      <c r="Q365" s="15"/>
      <c r="S365" t="s">
        <v>411</v>
      </c>
      <c r="V365" t="s">
        <v>377</v>
      </c>
      <c r="W365">
        <v>2940</v>
      </c>
      <c r="X365" t="s">
        <v>391</v>
      </c>
      <c r="Y365" t="s">
        <v>296</v>
      </c>
      <c r="Z365" t="s">
        <v>523</v>
      </c>
      <c r="AB365" t="s">
        <v>357</v>
      </c>
      <c r="AC365" t="s">
        <v>7</v>
      </c>
      <c r="AD365" t="s">
        <v>7</v>
      </c>
      <c r="AE365" t="s">
        <v>7</v>
      </c>
      <c r="AF365" t="s">
        <v>1750</v>
      </c>
      <c r="AG365" t="s">
        <v>253</v>
      </c>
      <c r="AH365">
        <v>2</v>
      </c>
      <c r="AI365" t="s">
        <v>253</v>
      </c>
      <c r="AJ365" t="s">
        <v>251</v>
      </c>
      <c r="AK365" t="s">
        <v>592</v>
      </c>
      <c r="AL365" t="s">
        <v>206</v>
      </c>
      <c r="AM365" t="s">
        <v>610</v>
      </c>
      <c r="AN365">
        <v>3</v>
      </c>
      <c r="AO365" s="17">
        <v>46245</v>
      </c>
      <c r="AP365" s="37">
        <v>0.57777777777777772</v>
      </c>
      <c r="AQ365" s="17">
        <v>46253</v>
      </c>
      <c r="AR365" s="37">
        <v>0.50555555555555554</v>
      </c>
      <c r="AS365" t="s">
        <v>627</v>
      </c>
      <c r="AU365" t="s">
        <v>628</v>
      </c>
      <c r="AV365" t="s">
        <v>639</v>
      </c>
      <c r="AW365">
        <v>16</v>
      </c>
      <c r="AX365">
        <v>144</v>
      </c>
      <c r="AY365" t="s">
        <v>125</v>
      </c>
      <c r="AZ365" t="s">
        <v>122</v>
      </c>
      <c r="BA365" t="s">
        <v>235</v>
      </c>
      <c r="BB365" t="s">
        <v>691</v>
      </c>
      <c r="BJ365"/>
      <c r="BK365"/>
    </row>
    <row r="366" spans="1:63" x14ac:dyDescent="0.3">
      <c r="A366" s="17">
        <v>46237</v>
      </c>
      <c r="B366" t="s">
        <v>144</v>
      </c>
      <c r="C366" t="s">
        <v>352</v>
      </c>
      <c r="D366" t="s">
        <v>57</v>
      </c>
      <c r="E366" t="s">
        <v>117</v>
      </c>
      <c r="F366" t="s">
        <v>314</v>
      </c>
      <c r="G366" t="s">
        <v>1262</v>
      </c>
      <c r="H366" t="s">
        <v>1625</v>
      </c>
      <c r="I366" t="s">
        <v>474</v>
      </c>
      <c r="J366">
        <v>9</v>
      </c>
      <c r="K366">
        <v>9</v>
      </c>
      <c r="L366" t="s">
        <v>1264</v>
      </c>
      <c r="M366" s="15">
        <v>46241.564421296294</v>
      </c>
      <c r="N366" s="15">
        <v>46248.563888888886</v>
      </c>
      <c r="O366" s="15">
        <v>46245.577777777777</v>
      </c>
      <c r="P366" s="15">
        <v>46253.505555555559</v>
      </c>
      <c r="Q366" s="15"/>
      <c r="S366" t="s">
        <v>411</v>
      </c>
      <c r="V366" t="s">
        <v>377</v>
      </c>
      <c r="W366">
        <v>2940</v>
      </c>
      <c r="X366" t="s">
        <v>391</v>
      </c>
      <c r="Y366" t="s">
        <v>296</v>
      </c>
      <c r="Z366" t="s">
        <v>523</v>
      </c>
      <c r="AB366" t="s">
        <v>357</v>
      </c>
      <c r="AC366" t="s">
        <v>7</v>
      </c>
      <c r="AD366" t="s">
        <v>7</v>
      </c>
      <c r="AE366" t="s">
        <v>7</v>
      </c>
      <c r="AF366" t="s">
        <v>1751</v>
      </c>
      <c r="AG366" t="s">
        <v>253</v>
      </c>
      <c r="AH366">
        <v>2</v>
      </c>
      <c r="AI366" t="s">
        <v>253</v>
      </c>
      <c r="AJ366" t="s">
        <v>254</v>
      </c>
      <c r="AK366" t="s">
        <v>592</v>
      </c>
      <c r="AL366" t="s">
        <v>206</v>
      </c>
      <c r="AM366" t="s">
        <v>609</v>
      </c>
      <c r="AN366"/>
      <c r="AO366" s="17">
        <v>46245</v>
      </c>
      <c r="AP366" s="37">
        <v>0.57777777777777772</v>
      </c>
      <c r="AQ366" s="17">
        <v>46253</v>
      </c>
      <c r="AR366" s="37">
        <v>0.50555555555555554</v>
      </c>
      <c r="AS366" t="s">
        <v>627</v>
      </c>
      <c r="AU366" t="s">
        <v>628</v>
      </c>
      <c r="AV366" t="s">
        <v>641</v>
      </c>
      <c r="AX366">
        <v>1</v>
      </c>
      <c r="AY366" t="s">
        <v>126</v>
      </c>
      <c r="AZ366" t="s">
        <v>127</v>
      </c>
      <c r="BA366" t="s">
        <v>236</v>
      </c>
      <c r="BB366" t="s">
        <v>691</v>
      </c>
      <c r="BJ366"/>
      <c r="BK366"/>
    </row>
    <row r="367" spans="1:63" x14ac:dyDescent="0.3">
      <c r="A367" s="17">
        <v>46237</v>
      </c>
      <c r="B367" t="s">
        <v>144</v>
      </c>
      <c r="C367" t="s">
        <v>352</v>
      </c>
      <c r="D367" t="s">
        <v>63</v>
      </c>
      <c r="E367" t="s">
        <v>95</v>
      </c>
      <c r="F367" t="s">
        <v>314</v>
      </c>
      <c r="G367" t="s">
        <v>1262</v>
      </c>
      <c r="H367" t="s">
        <v>1625</v>
      </c>
      <c r="I367" t="s">
        <v>474</v>
      </c>
      <c r="J367">
        <v>2</v>
      </c>
      <c r="K367">
        <v>2</v>
      </c>
      <c r="L367" t="s">
        <v>1263</v>
      </c>
      <c r="M367" s="15">
        <v>46241.564421296294</v>
      </c>
      <c r="N367" s="15">
        <v>46248.563888888886</v>
      </c>
      <c r="O367" s="15">
        <v>46248.417361111111</v>
      </c>
      <c r="P367" s="15">
        <v>46254.490972222222</v>
      </c>
      <c r="Q367" s="15"/>
      <c r="S367" t="s">
        <v>411</v>
      </c>
      <c r="V367" t="s">
        <v>377</v>
      </c>
      <c r="W367">
        <v>2940</v>
      </c>
      <c r="X367" t="s">
        <v>391</v>
      </c>
      <c r="Y367" t="s">
        <v>296</v>
      </c>
      <c r="Z367" t="s">
        <v>523</v>
      </c>
      <c r="AB367" t="s">
        <v>357</v>
      </c>
      <c r="AC367" t="s">
        <v>7</v>
      </c>
      <c r="AD367" t="s">
        <v>7</v>
      </c>
      <c r="AE367" t="s">
        <v>7</v>
      </c>
      <c r="AF367" t="s">
        <v>1753</v>
      </c>
      <c r="AG367" t="s">
        <v>253</v>
      </c>
      <c r="AH367">
        <v>2</v>
      </c>
      <c r="AI367" t="s">
        <v>253</v>
      </c>
      <c r="AJ367" t="s">
        <v>254</v>
      </c>
      <c r="AK367" t="s">
        <v>592</v>
      </c>
      <c r="AL367" t="s">
        <v>206</v>
      </c>
      <c r="AM367" t="s">
        <v>608</v>
      </c>
      <c r="AN367"/>
      <c r="AO367" s="17">
        <v>46248</v>
      </c>
      <c r="AP367" s="37">
        <v>0.41736111111111113</v>
      </c>
      <c r="AQ367" s="17">
        <v>46254</v>
      </c>
      <c r="AR367" s="37">
        <v>0.4909722222222222</v>
      </c>
      <c r="AS367" t="s">
        <v>627</v>
      </c>
      <c r="AU367" t="s">
        <v>628</v>
      </c>
      <c r="AV367" t="s">
        <v>637</v>
      </c>
      <c r="AX367">
        <v>2</v>
      </c>
      <c r="AY367" t="s">
        <v>111</v>
      </c>
      <c r="AZ367" t="s">
        <v>96</v>
      </c>
      <c r="BA367" t="s">
        <v>228</v>
      </c>
      <c r="BB367" t="s">
        <v>691</v>
      </c>
      <c r="BJ367"/>
      <c r="BK367"/>
    </row>
    <row r="368" spans="1:63" x14ac:dyDescent="0.3">
      <c r="A368" s="17">
        <v>46230</v>
      </c>
      <c r="B368" t="s">
        <v>144</v>
      </c>
      <c r="C368" t="s">
        <v>352</v>
      </c>
      <c r="D368" t="s">
        <v>51</v>
      </c>
      <c r="E368" t="s">
        <v>261</v>
      </c>
      <c r="F368" t="s">
        <v>314</v>
      </c>
      <c r="G368" t="s">
        <v>1266</v>
      </c>
      <c r="H368" t="s">
        <v>1439</v>
      </c>
      <c r="I368" t="s">
        <v>1267</v>
      </c>
      <c r="J368">
        <v>105</v>
      </c>
      <c r="K368">
        <v>105</v>
      </c>
      <c r="L368" t="s">
        <v>1268</v>
      </c>
      <c r="M368" s="15">
        <v>46253.364374999997</v>
      </c>
      <c r="N368" s="15">
        <v>46260.363888888889</v>
      </c>
      <c r="O368" s="15">
        <v>46253.631249999999</v>
      </c>
      <c r="P368" s="15">
        <v>46254.472222222219</v>
      </c>
      <c r="Q368" s="15"/>
      <c r="S368" t="s">
        <v>374</v>
      </c>
      <c r="T368" t="s">
        <v>423</v>
      </c>
      <c r="V368" t="s">
        <v>374</v>
      </c>
      <c r="X368" t="s">
        <v>387</v>
      </c>
      <c r="Y368" t="s">
        <v>243</v>
      </c>
      <c r="Z368" t="s">
        <v>523</v>
      </c>
      <c r="AB368" t="s">
        <v>354</v>
      </c>
      <c r="AC368" t="s">
        <v>7</v>
      </c>
      <c r="AD368" t="s">
        <v>7</v>
      </c>
      <c r="AE368" t="s">
        <v>7</v>
      </c>
      <c r="AF368" t="s">
        <v>1757</v>
      </c>
      <c r="AG368" t="s">
        <v>252</v>
      </c>
      <c r="AH368">
        <v>1</v>
      </c>
      <c r="AI368" t="s">
        <v>253</v>
      </c>
      <c r="AJ368" t="s">
        <v>251</v>
      </c>
      <c r="AK368" t="s">
        <v>588</v>
      </c>
      <c r="AL368" t="s">
        <v>206</v>
      </c>
      <c r="AM368" t="s">
        <v>607</v>
      </c>
      <c r="AN368">
        <v>2</v>
      </c>
      <c r="AO368" s="17">
        <v>46253</v>
      </c>
      <c r="AP368" s="37">
        <v>0.63124999999999998</v>
      </c>
      <c r="AQ368" s="17">
        <v>46254</v>
      </c>
      <c r="AR368" s="37">
        <v>0.47222222222222221</v>
      </c>
      <c r="AS368" t="s">
        <v>204</v>
      </c>
      <c r="AT368" t="s">
        <v>631</v>
      </c>
      <c r="AU368" t="s">
        <v>628</v>
      </c>
      <c r="AV368" t="s">
        <v>635</v>
      </c>
      <c r="AY368" t="s">
        <v>7</v>
      </c>
      <c r="AZ368" t="s">
        <v>241</v>
      </c>
      <c r="BA368" t="s">
        <v>7</v>
      </c>
      <c r="BB368" t="s">
        <v>683</v>
      </c>
      <c r="BE368">
        <v>0</v>
      </c>
      <c r="BJ368"/>
      <c r="BK368"/>
    </row>
    <row r="369" spans="1:63" x14ac:dyDescent="0.3">
      <c r="A369" s="17">
        <v>46235</v>
      </c>
      <c r="B369" t="s">
        <v>144</v>
      </c>
      <c r="C369" t="s">
        <v>352</v>
      </c>
      <c r="D369" t="s">
        <v>51</v>
      </c>
      <c r="E369" t="s">
        <v>261</v>
      </c>
      <c r="F369" t="s">
        <v>314</v>
      </c>
      <c r="G369" t="s">
        <v>1269</v>
      </c>
      <c r="H369" t="s">
        <v>425</v>
      </c>
      <c r="I369" t="s">
        <v>424</v>
      </c>
      <c r="J369">
        <v>220</v>
      </c>
      <c r="K369">
        <v>220</v>
      </c>
      <c r="L369" t="s">
        <v>1270</v>
      </c>
      <c r="M369" s="15">
        <v>46252.495659722219</v>
      </c>
      <c r="N369" s="15">
        <v>46259.495138888888</v>
      </c>
      <c r="O369" s="15">
        <v>46253.654861111114</v>
      </c>
      <c r="P369" s="15">
        <v>46255.357638888891</v>
      </c>
      <c r="Q369" s="15"/>
      <c r="S369" t="s">
        <v>374</v>
      </c>
      <c r="T369" t="s">
        <v>423</v>
      </c>
      <c r="V369" t="s">
        <v>374</v>
      </c>
      <c r="X369" t="s">
        <v>387</v>
      </c>
      <c r="Y369" t="s">
        <v>243</v>
      </c>
      <c r="Z369" t="s">
        <v>523</v>
      </c>
      <c r="AB369" t="s">
        <v>354</v>
      </c>
      <c r="AC369" t="s">
        <v>7</v>
      </c>
      <c r="AD369" t="s">
        <v>7</v>
      </c>
      <c r="AE369" t="s">
        <v>7</v>
      </c>
      <c r="AF369" t="s">
        <v>1758</v>
      </c>
      <c r="AG369" t="s">
        <v>252</v>
      </c>
      <c r="AH369">
        <v>1</v>
      </c>
      <c r="AI369" t="s">
        <v>253</v>
      </c>
      <c r="AJ369" t="s">
        <v>251</v>
      </c>
      <c r="AK369" t="s">
        <v>588</v>
      </c>
      <c r="AL369" t="s">
        <v>206</v>
      </c>
      <c r="AM369" t="s">
        <v>607</v>
      </c>
      <c r="AN369">
        <v>2</v>
      </c>
      <c r="AO369" s="17">
        <v>46253</v>
      </c>
      <c r="AP369" s="37">
        <v>0.65486111111111112</v>
      </c>
      <c r="AQ369" s="17">
        <v>46255</v>
      </c>
      <c r="AR369" s="37">
        <v>0.3576388888888889</v>
      </c>
      <c r="AS369" t="s">
        <v>204</v>
      </c>
      <c r="AT369" t="s">
        <v>631</v>
      </c>
      <c r="AU369" t="s">
        <v>628</v>
      </c>
      <c r="AV369" t="s">
        <v>635</v>
      </c>
      <c r="AY369" t="s">
        <v>7</v>
      </c>
      <c r="AZ369" t="s">
        <v>241</v>
      </c>
      <c r="BA369" t="s">
        <v>7</v>
      </c>
      <c r="BB369" t="s">
        <v>683</v>
      </c>
      <c r="BE369">
        <v>0</v>
      </c>
      <c r="BJ369"/>
      <c r="BK369"/>
    </row>
    <row r="370" spans="1:63" x14ac:dyDescent="0.3">
      <c r="A370" s="17">
        <v>46235</v>
      </c>
      <c r="B370" t="s">
        <v>144</v>
      </c>
      <c r="C370" t="s">
        <v>352</v>
      </c>
      <c r="D370" t="s">
        <v>45</v>
      </c>
      <c r="E370" t="s">
        <v>68</v>
      </c>
      <c r="F370" t="s">
        <v>314</v>
      </c>
      <c r="G370" t="s">
        <v>1271</v>
      </c>
      <c r="H370" t="s">
        <v>425</v>
      </c>
      <c r="I370" t="s">
        <v>424</v>
      </c>
      <c r="J370">
        <v>25</v>
      </c>
      <c r="K370">
        <v>25</v>
      </c>
      <c r="L370" t="s">
        <v>1272</v>
      </c>
      <c r="M370" s="15">
        <v>46244.678773148145</v>
      </c>
      <c r="N370" s="15">
        <v>46251.678472222222</v>
      </c>
      <c r="O370" s="15">
        <v>46245.410416666666</v>
      </c>
      <c r="P370" s="15">
        <v>46246.395833333336</v>
      </c>
      <c r="Q370" s="15"/>
      <c r="S370" t="s">
        <v>374</v>
      </c>
      <c r="U370" t="s">
        <v>1759</v>
      </c>
      <c r="V370" t="s">
        <v>374</v>
      </c>
      <c r="X370" t="s">
        <v>387</v>
      </c>
      <c r="Y370" t="s">
        <v>243</v>
      </c>
      <c r="Z370" t="s">
        <v>522</v>
      </c>
      <c r="AB370" t="s">
        <v>354</v>
      </c>
      <c r="AC370" t="s">
        <v>354</v>
      </c>
      <c r="AD370" t="s">
        <v>360</v>
      </c>
      <c r="AE370" t="s">
        <v>243</v>
      </c>
      <c r="AF370" t="s">
        <v>1760</v>
      </c>
      <c r="AG370" t="s">
        <v>252</v>
      </c>
      <c r="AH370">
        <v>1</v>
      </c>
      <c r="AI370" t="s">
        <v>253</v>
      </c>
      <c r="AJ370" t="s">
        <v>251</v>
      </c>
      <c r="AK370" t="s">
        <v>588</v>
      </c>
      <c r="AL370" t="s">
        <v>206</v>
      </c>
      <c r="AM370" t="s">
        <v>606</v>
      </c>
      <c r="AN370">
        <v>2</v>
      </c>
      <c r="AO370" s="17">
        <v>46245</v>
      </c>
      <c r="AP370" s="37">
        <v>0.41041666666666665</v>
      </c>
      <c r="AQ370" s="17">
        <v>46246</v>
      </c>
      <c r="AR370" s="37">
        <v>0.39583333333333331</v>
      </c>
      <c r="AS370" t="s">
        <v>204</v>
      </c>
      <c r="AT370" t="s">
        <v>631</v>
      </c>
      <c r="AU370" t="s">
        <v>628</v>
      </c>
      <c r="AV370" t="s">
        <v>634</v>
      </c>
      <c r="AX370">
        <v>2.5</v>
      </c>
      <c r="AY370" t="s">
        <v>89</v>
      </c>
      <c r="AZ370" t="s">
        <v>67</v>
      </c>
      <c r="BA370" t="s">
        <v>220</v>
      </c>
      <c r="BB370" t="s">
        <v>684</v>
      </c>
      <c r="BC370">
        <v>103</v>
      </c>
      <c r="BD370">
        <v>3</v>
      </c>
      <c r="BE370">
        <v>1</v>
      </c>
      <c r="BJ370"/>
      <c r="BK370"/>
    </row>
    <row r="371" spans="1:63" x14ac:dyDescent="0.3">
      <c r="A371" s="17">
        <v>46235</v>
      </c>
      <c r="B371" t="s">
        <v>144</v>
      </c>
      <c r="C371" t="s">
        <v>352</v>
      </c>
      <c r="D371" t="s">
        <v>45</v>
      </c>
      <c r="E371" t="s">
        <v>68</v>
      </c>
      <c r="F371" t="s">
        <v>314</v>
      </c>
      <c r="G371" t="s">
        <v>1273</v>
      </c>
      <c r="H371" t="s">
        <v>425</v>
      </c>
      <c r="I371" t="s">
        <v>424</v>
      </c>
      <c r="J371">
        <v>25</v>
      </c>
      <c r="K371">
        <v>25</v>
      </c>
      <c r="L371" t="s">
        <v>1274</v>
      </c>
      <c r="M371" s="15">
        <v>46252.494293981479</v>
      </c>
      <c r="N371" s="15">
        <v>46259.493750000001</v>
      </c>
      <c r="O371" s="15">
        <v>46252.644444444442</v>
      </c>
      <c r="P371" s="15">
        <v>46253.423611111109</v>
      </c>
      <c r="Q371" s="15"/>
      <c r="S371" t="s">
        <v>374</v>
      </c>
      <c r="U371" t="s">
        <v>1761</v>
      </c>
      <c r="V371" t="s">
        <v>374</v>
      </c>
      <c r="X371" t="s">
        <v>387</v>
      </c>
      <c r="Y371" t="s">
        <v>243</v>
      </c>
      <c r="Z371" t="s">
        <v>522</v>
      </c>
      <c r="AB371" t="s">
        <v>354</v>
      </c>
      <c r="AC371" t="s">
        <v>354</v>
      </c>
      <c r="AD371" t="s">
        <v>360</v>
      </c>
      <c r="AE371" t="s">
        <v>243</v>
      </c>
      <c r="AF371" t="s">
        <v>1762</v>
      </c>
      <c r="AG371" t="s">
        <v>252</v>
      </c>
      <c r="AH371">
        <v>1</v>
      </c>
      <c r="AI371" t="s">
        <v>253</v>
      </c>
      <c r="AJ371" t="s">
        <v>251</v>
      </c>
      <c r="AK371" t="s">
        <v>588</v>
      </c>
      <c r="AL371" t="s">
        <v>206</v>
      </c>
      <c r="AM371" t="s">
        <v>606</v>
      </c>
      <c r="AN371">
        <v>2</v>
      </c>
      <c r="AO371" s="17">
        <v>46252</v>
      </c>
      <c r="AP371" s="37">
        <v>0.64444444444444449</v>
      </c>
      <c r="AQ371" s="17">
        <v>46253</v>
      </c>
      <c r="AR371" s="37">
        <v>0.4236111111111111</v>
      </c>
      <c r="AS371" t="s">
        <v>204</v>
      </c>
      <c r="AT371" t="s">
        <v>631</v>
      </c>
      <c r="AU371" t="s">
        <v>628</v>
      </c>
      <c r="AV371" t="s">
        <v>634</v>
      </c>
      <c r="AX371">
        <v>2.5</v>
      </c>
      <c r="AY371" t="s">
        <v>89</v>
      </c>
      <c r="AZ371" t="s">
        <v>67</v>
      </c>
      <c r="BA371" t="s">
        <v>220</v>
      </c>
      <c r="BB371" t="s">
        <v>684</v>
      </c>
      <c r="BC371">
        <v>103</v>
      </c>
      <c r="BD371">
        <v>3</v>
      </c>
      <c r="BE371">
        <v>1</v>
      </c>
      <c r="BJ371"/>
      <c r="BK371"/>
    </row>
    <row r="372" spans="1:63" x14ac:dyDescent="0.3">
      <c r="A372" s="17">
        <v>46235</v>
      </c>
      <c r="B372" t="s">
        <v>144</v>
      </c>
      <c r="C372" t="s">
        <v>352</v>
      </c>
      <c r="D372" t="s">
        <v>45</v>
      </c>
      <c r="E372" t="s">
        <v>68</v>
      </c>
      <c r="F372" t="s">
        <v>314</v>
      </c>
      <c r="G372" t="s">
        <v>1275</v>
      </c>
      <c r="H372" t="s">
        <v>1763</v>
      </c>
      <c r="I372" t="s">
        <v>424</v>
      </c>
      <c r="J372">
        <v>20</v>
      </c>
      <c r="K372">
        <v>20</v>
      </c>
      <c r="L372" t="s">
        <v>1276</v>
      </c>
      <c r="M372" s="15">
        <v>46237.299120370371</v>
      </c>
      <c r="N372" s="15">
        <v>46244.333333333336</v>
      </c>
      <c r="O372" s="15">
        <v>46237.356944444444</v>
      </c>
      <c r="P372" s="15">
        <v>46239.371527777781</v>
      </c>
      <c r="Q372" s="15"/>
      <c r="S372" t="s">
        <v>374</v>
      </c>
      <c r="U372" t="s">
        <v>1764</v>
      </c>
      <c r="V372" t="s">
        <v>374</v>
      </c>
      <c r="X372" t="s">
        <v>387</v>
      </c>
      <c r="Y372" t="s">
        <v>243</v>
      </c>
      <c r="Z372" t="s">
        <v>522</v>
      </c>
      <c r="AB372" t="s">
        <v>354</v>
      </c>
      <c r="AC372" t="s">
        <v>354</v>
      </c>
      <c r="AD372" t="s">
        <v>360</v>
      </c>
      <c r="AE372" t="s">
        <v>243</v>
      </c>
      <c r="AF372" t="s">
        <v>1765</v>
      </c>
      <c r="AG372" t="s">
        <v>252</v>
      </c>
      <c r="AH372">
        <v>1</v>
      </c>
      <c r="AI372" t="s">
        <v>253</v>
      </c>
      <c r="AJ372" t="s">
        <v>251</v>
      </c>
      <c r="AK372" t="s">
        <v>588</v>
      </c>
      <c r="AL372" t="s">
        <v>206</v>
      </c>
      <c r="AM372" t="s">
        <v>606</v>
      </c>
      <c r="AN372">
        <v>2</v>
      </c>
      <c r="AO372" s="17">
        <v>46237</v>
      </c>
      <c r="AP372" s="37">
        <v>0.35694444444444445</v>
      </c>
      <c r="AQ372" s="17">
        <v>46239</v>
      </c>
      <c r="AR372" s="37">
        <v>0.37152777777777779</v>
      </c>
      <c r="AS372" t="s">
        <v>204</v>
      </c>
      <c r="AT372" t="s">
        <v>630</v>
      </c>
      <c r="AU372" t="s">
        <v>628</v>
      </c>
      <c r="AV372" t="s">
        <v>634</v>
      </c>
      <c r="AX372">
        <v>2</v>
      </c>
      <c r="AY372" t="s">
        <v>89</v>
      </c>
      <c r="AZ372" t="s">
        <v>67</v>
      </c>
      <c r="BA372" t="s">
        <v>220</v>
      </c>
      <c r="BB372" t="s">
        <v>684</v>
      </c>
      <c r="BC372">
        <v>103</v>
      </c>
      <c r="BD372">
        <v>3</v>
      </c>
      <c r="BE372">
        <v>1</v>
      </c>
      <c r="BJ372"/>
      <c r="BK372"/>
    </row>
    <row r="373" spans="1:63" x14ac:dyDescent="0.3">
      <c r="A373" s="17">
        <v>46235</v>
      </c>
      <c r="B373" t="s">
        <v>144</v>
      </c>
      <c r="C373" t="s">
        <v>352</v>
      </c>
      <c r="D373" t="s">
        <v>51</v>
      </c>
      <c r="E373" t="s">
        <v>261</v>
      </c>
      <c r="F373" t="s">
        <v>314</v>
      </c>
      <c r="G373" t="s">
        <v>1277</v>
      </c>
      <c r="H373" t="s">
        <v>1766</v>
      </c>
      <c r="I373" t="s">
        <v>1278</v>
      </c>
      <c r="J373">
        <v>6</v>
      </c>
      <c r="K373">
        <v>6</v>
      </c>
      <c r="L373" t="s">
        <v>1279</v>
      </c>
      <c r="M373" s="15">
        <v>46218.456944444442</v>
      </c>
      <c r="N373" s="15">
        <v>46225.456944444442</v>
      </c>
      <c r="O373" s="15">
        <v>46218.598611111112</v>
      </c>
      <c r="P373" s="15">
        <v>46220.557638888888</v>
      </c>
      <c r="Q373" s="15"/>
      <c r="S373" t="s">
        <v>372</v>
      </c>
      <c r="V373" t="s">
        <v>372</v>
      </c>
      <c r="W373">
        <v>1100</v>
      </c>
      <c r="X373" t="s">
        <v>385</v>
      </c>
      <c r="Y373" t="s">
        <v>243</v>
      </c>
      <c r="Z373" t="s">
        <v>523</v>
      </c>
      <c r="AB373" t="s">
        <v>354</v>
      </c>
      <c r="AC373" t="s">
        <v>7</v>
      </c>
      <c r="AD373" t="s">
        <v>7</v>
      </c>
      <c r="AE373" t="s">
        <v>7</v>
      </c>
      <c r="AF373" t="s">
        <v>1767</v>
      </c>
      <c r="AG373" t="s">
        <v>252</v>
      </c>
      <c r="AH373">
        <v>1</v>
      </c>
      <c r="AI373" t="s">
        <v>253</v>
      </c>
      <c r="AJ373" t="s">
        <v>251</v>
      </c>
      <c r="AK373" t="s">
        <v>587</v>
      </c>
      <c r="AL373" t="s">
        <v>206</v>
      </c>
      <c r="AM373" t="s">
        <v>607</v>
      </c>
      <c r="AN373">
        <v>2</v>
      </c>
      <c r="AO373" s="17">
        <v>46218</v>
      </c>
      <c r="AP373" s="37">
        <v>0.59861111111111109</v>
      </c>
      <c r="AQ373" s="17">
        <v>46220</v>
      </c>
      <c r="AR373" s="37">
        <v>0.55763888888888891</v>
      </c>
      <c r="AS373" t="s">
        <v>204</v>
      </c>
      <c r="AT373" t="s">
        <v>631</v>
      </c>
      <c r="AU373" t="s">
        <v>628</v>
      </c>
      <c r="AV373" t="s">
        <v>635</v>
      </c>
      <c r="AY373" t="s">
        <v>7</v>
      </c>
      <c r="AZ373" t="s">
        <v>241</v>
      </c>
      <c r="BA373" t="s">
        <v>7</v>
      </c>
      <c r="BB373" t="s">
        <v>690</v>
      </c>
      <c r="BE373">
        <v>0</v>
      </c>
      <c r="BJ373"/>
      <c r="BK373"/>
    </row>
    <row r="374" spans="1:63" x14ac:dyDescent="0.3">
      <c r="A374" s="17">
        <v>46235</v>
      </c>
      <c r="B374" t="s">
        <v>144</v>
      </c>
      <c r="C374" t="s">
        <v>352</v>
      </c>
      <c r="D374" t="s">
        <v>51</v>
      </c>
      <c r="E374" t="s">
        <v>261</v>
      </c>
      <c r="F374" t="s">
        <v>314</v>
      </c>
      <c r="G374" t="s">
        <v>1280</v>
      </c>
      <c r="H374" t="s">
        <v>1766</v>
      </c>
      <c r="I374" t="s">
        <v>1278</v>
      </c>
      <c r="J374">
        <v>20</v>
      </c>
      <c r="K374">
        <v>20</v>
      </c>
      <c r="L374" t="s">
        <v>1281</v>
      </c>
      <c r="M374" s="15">
        <v>46230.652881944443</v>
      </c>
      <c r="N374" s="15">
        <v>46237.652777777781</v>
      </c>
      <c r="O374" s="15">
        <v>46230.70208333333</v>
      </c>
      <c r="P374" s="15">
        <v>46232.451388888891</v>
      </c>
      <c r="Q374" s="15"/>
      <c r="S374" t="s">
        <v>372</v>
      </c>
      <c r="V374" t="s">
        <v>372</v>
      </c>
      <c r="W374">
        <v>1100</v>
      </c>
      <c r="X374" t="s">
        <v>385</v>
      </c>
      <c r="Y374" t="s">
        <v>243</v>
      </c>
      <c r="Z374" t="s">
        <v>523</v>
      </c>
      <c r="AB374" t="s">
        <v>354</v>
      </c>
      <c r="AC374" t="s">
        <v>7</v>
      </c>
      <c r="AD374" t="s">
        <v>7</v>
      </c>
      <c r="AE374" t="s">
        <v>7</v>
      </c>
      <c r="AF374" t="s">
        <v>1768</v>
      </c>
      <c r="AG374" t="s">
        <v>252</v>
      </c>
      <c r="AH374">
        <v>1</v>
      </c>
      <c r="AI374" t="s">
        <v>253</v>
      </c>
      <c r="AJ374" t="s">
        <v>251</v>
      </c>
      <c r="AK374" t="s">
        <v>587</v>
      </c>
      <c r="AL374" t="s">
        <v>206</v>
      </c>
      <c r="AM374" t="s">
        <v>607</v>
      </c>
      <c r="AN374">
        <v>2</v>
      </c>
      <c r="AO374" s="17">
        <v>46230</v>
      </c>
      <c r="AP374" s="37">
        <v>0.70208333333333328</v>
      </c>
      <c r="AQ374" s="17">
        <v>46232</v>
      </c>
      <c r="AR374" s="37">
        <v>0.4513888888888889</v>
      </c>
      <c r="AS374" t="s">
        <v>204</v>
      </c>
      <c r="AT374" t="s">
        <v>631</v>
      </c>
      <c r="AU374" t="s">
        <v>628</v>
      </c>
      <c r="AV374" t="s">
        <v>635</v>
      </c>
      <c r="AY374" t="s">
        <v>7</v>
      </c>
      <c r="AZ374" t="s">
        <v>241</v>
      </c>
      <c r="BA374" t="s">
        <v>7</v>
      </c>
      <c r="BB374" t="s">
        <v>690</v>
      </c>
      <c r="BE374">
        <v>0</v>
      </c>
      <c r="BJ374"/>
      <c r="BK374"/>
    </row>
    <row r="375" spans="1:63" x14ac:dyDescent="0.3">
      <c r="A375" s="17">
        <v>46237</v>
      </c>
      <c r="B375" t="s">
        <v>144</v>
      </c>
      <c r="C375" t="s">
        <v>352</v>
      </c>
      <c r="D375" t="s">
        <v>63</v>
      </c>
      <c r="E375" t="s">
        <v>95</v>
      </c>
      <c r="F375" t="s">
        <v>314</v>
      </c>
      <c r="G375" t="s">
        <v>1282</v>
      </c>
      <c r="H375" t="s">
        <v>1625</v>
      </c>
      <c r="I375" t="s">
        <v>442</v>
      </c>
      <c r="J375">
        <v>26</v>
      </c>
      <c r="K375">
        <v>26</v>
      </c>
      <c r="L375" t="s">
        <v>1283</v>
      </c>
      <c r="M375" s="15">
        <v>46248.469560185185</v>
      </c>
      <c r="N375" s="15">
        <v>46255.469444444447</v>
      </c>
      <c r="O375" s="15">
        <v>46251.56527777778</v>
      </c>
      <c r="P375" s="15">
        <v>46254.506944444445</v>
      </c>
      <c r="Q375" s="15"/>
      <c r="S375" t="s">
        <v>372</v>
      </c>
      <c r="V375" t="s">
        <v>372</v>
      </c>
      <c r="W375">
        <v>1100</v>
      </c>
      <c r="X375" t="s">
        <v>385</v>
      </c>
      <c r="Y375" t="s">
        <v>243</v>
      </c>
      <c r="Z375" t="s">
        <v>523</v>
      </c>
      <c r="AB375" t="s">
        <v>354</v>
      </c>
      <c r="AC375" t="s">
        <v>7</v>
      </c>
      <c r="AD375" t="s">
        <v>7</v>
      </c>
      <c r="AE375" t="s">
        <v>7</v>
      </c>
      <c r="AF375" t="s">
        <v>1769</v>
      </c>
      <c r="AG375" t="s">
        <v>252</v>
      </c>
      <c r="AH375">
        <v>2</v>
      </c>
      <c r="AI375" t="s">
        <v>253</v>
      </c>
      <c r="AJ375" t="s">
        <v>254</v>
      </c>
      <c r="AK375" t="s">
        <v>587</v>
      </c>
      <c r="AL375" t="s">
        <v>206</v>
      </c>
      <c r="AM375" t="s">
        <v>608</v>
      </c>
      <c r="AN375"/>
      <c r="AO375" s="17">
        <v>46251</v>
      </c>
      <c r="AP375" s="37">
        <v>0.56527777777777777</v>
      </c>
      <c r="AQ375" s="17">
        <v>46254</v>
      </c>
      <c r="AR375" s="37">
        <v>0.50694444444444442</v>
      </c>
      <c r="AS375" t="s">
        <v>204</v>
      </c>
      <c r="AT375" t="s">
        <v>631</v>
      </c>
      <c r="AU375" t="s">
        <v>628</v>
      </c>
      <c r="AV375" t="s">
        <v>637</v>
      </c>
      <c r="AX375">
        <v>26</v>
      </c>
      <c r="AY375" t="s">
        <v>111</v>
      </c>
      <c r="AZ375" t="s">
        <v>96</v>
      </c>
      <c r="BA375" t="s">
        <v>228</v>
      </c>
      <c r="BB375" t="s">
        <v>690</v>
      </c>
      <c r="BE375">
        <v>44.46</v>
      </c>
      <c r="BJ375"/>
      <c r="BK375"/>
    </row>
    <row r="376" spans="1:63" x14ac:dyDescent="0.3">
      <c r="A376" s="17">
        <v>46237</v>
      </c>
      <c r="B376" t="s">
        <v>144</v>
      </c>
      <c r="C376" t="s">
        <v>352</v>
      </c>
      <c r="D376" t="s">
        <v>282</v>
      </c>
      <c r="E376" t="s">
        <v>200</v>
      </c>
      <c r="F376" t="s">
        <v>314</v>
      </c>
      <c r="G376" t="s">
        <v>1282</v>
      </c>
      <c r="H376" t="s">
        <v>1625</v>
      </c>
      <c r="I376" t="s">
        <v>442</v>
      </c>
      <c r="J376">
        <v>26</v>
      </c>
      <c r="K376">
        <v>26</v>
      </c>
      <c r="L376" t="s">
        <v>1283</v>
      </c>
      <c r="M376" s="15">
        <v>46248.469560185185</v>
      </c>
      <c r="N376" s="15">
        <v>46255.469444444447</v>
      </c>
      <c r="O376" s="15">
        <v>46251.56527777778</v>
      </c>
      <c r="P376" s="15">
        <v>46254.506944444445</v>
      </c>
      <c r="Q376" s="15"/>
      <c r="S376" t="s">
        <v>372</v>
      </c>
      <c r="V376" t="s">
        <v>372</v>
      </c>
      <c r="W376">
        <v>1100</v>
      </c>
      <c r="X376" t="s">
        <v>385</v>
      </c>
      <c r="Y376" t="s">
        <v>243</v>
      </c>
      <c r="Z376" t="s">
        <v>523</v>
      </c>
      <c r="AB376" t="s">
        <v>354</v>
      </c>
      <c r="AC376" t="s">
        <v>7</v>
      </c>
      <c r="AD376" t="s">
        <v>7</v>
      </c>
      <c r="AE376" t="s">
        <v>7</v>
      </c>
      <c r="AF376" t="s">
        <v>1812</v>
      </c>
      <c r="AG376" t="s">
        <v>252</v>
      </c>
      <c r="AH376">
        <v>2</v>
      </c>
      <c r="AI376" t="s">
        <v>253</v>
      </c>
      <c r="AJ376" t="s">
        <v>251</v>
      </c>
      <c r="AK376" t="s">
        <v>587</v>
      </c>
      <c r="AL376" t="s">
        <v>206</v>
      </c>
      <c r="AM376" t="s">
        <v>610</v>
      </c>
      <c r="AN376">
        <v>3</v>
      </c>
      <c r="AO376" s="17">
        <v>46251</v>
      </c>
      <c r="AP376" s="37">
        <v>0.56527777777777777</v>
      </c>
      <c r="AQ376" s="17">
        <v>46254</v>
      </c>
      <c r="AR376" s="37">
        <v>0.50694444444444442</v>
      </c>
      <c r="AS376" t="s">
        <v>204</v>
      </c>
      <c r="AT376" t="s">
        <v>631</v>
      </c>
      <c r="AU376" t="s">
        <v>628</v>
      </c>
      <c r="AV376" t="s">
        <v>639</v>
      </c>
      <c r="AW376">
        <v>16</v>
      </c>
      <c r="AX376">
        <v>416</v>
      </c>
      <c r="AY376" t="s">
        <v>125</v>
      </c>
      <c r="AZ376" t="s">
        <v>122</v>
      </c>
      <c r="BA376" t="s">
        <v>235</v>
      </c>
      <c r="BB376" t="s">
        <v>690</v>
      </c>
      <c r="BJ376"/>
      <c r="BK376"/>
    </row>
    <row r="377" spans="1:63" x14ac:dyDescent="0.3">
      <c r="A377" s="17">
        <v>46237</v>
      </c>
      <c r="B377" t="s">
        <v>144</v>
      </c>
      <c r="C377" t="s">
        <v>352</v>
      </c>
      <c r="D377" t="s">
        <v>57</v>
      </c>
      <c r="E377" t="s">
        <v>117</v>
      </c>
      <c r="F377" t="s">
        <v>314</v>
      </c>
      <c r="G377" t="s">
        <v>1282</v>
      </c>
      <c r="H377" t="s">
        <v>1625</v>
      </c>
      <c r="I377" t="s">
        <v>442</v>
      </c>
      <c r="J377">
        <v>26</v>
      </c>
      <c r="K377">
        <v>26</v>
      </c>
      <c r="L377" t="s">
        <v>1283</v>
      </c>
      <c r="M377" s="15">
        <v>46248.469560185185</v>
      </c>
      <c r="N377" s="15">
        <v>46255.469444444447</v>
      </c>
      <c r="O377" s="15">
        <v>46251.56527777778</v>
      </c>
      <c r="P377" s="15">
        <v>46254.506944444445</v>
      </c>
      <c r="Q377" s="15"/>
      <c r="S377" t="s">
        <v>372</v>
      </c>
      <c r="V377" t="s">
        <v>372</v>
      </c>
      <c r="W377">
        <v>1100</v>
      </c>
      <c r="X377" t="s">
        <v>385</v>
      </c>
      <c r="Y377" t="s">
        <v>243</v>
      </c>
      <c r="Z377" t="s">
        <v>523</v>
      </c>
      <c r="AB377" t="s">
        <v>354</v>
      </c>
      <c r="AC377" t="s">
        <v>7</v>
      </c>
      <c r="AD377" t="s">
        <v>7</v>
      </c>
      <c r="AE377" t="s">
        <v>7</v>
      </c>
      <c r="AF377" t="s">
        <v>1813</v>
      </c>
      <c r="AG377" t="s">
        <v>252</v>
      </c>
      <c r="AH377">
        <v>2</v>
      </c>
      <c r="AI377" t="s">
        <v>253</v>
      </c>
      <c r="AJ377" t="s">
        <v>254</v>
      </c>
      <c r="AK377" t="s">
        <v>587</v>
      </c>
      <c r="AL377" t="s">
        <v>206</v>
      </c>
      <c r="AM377" t="s">
        <v>609</v>
      </c>
      <c r="AN377"/>
      <c r="AO377" s="17">
        <v>46251</v>
      </c>
      <c r="AP377" s="37">
        <v>0.56527777777777777</v>
      </c>
      <c r="AQ377" s="17">
        <v>46254</v>
      </c>
      <c r="AR377" s="37">
        <v>0.50694444444444442</v>
      </c>
      <c r="AS377" t="s">
        <v>204</v>
      </c>
      <c r="AT377" t="s">
        <v>631</v>
      </c>
      <c r="AU377" t="s">
        <v>628</v>
      </c>
      <c r="AV377" t="s">
        <v>641</v>
      </c>
      <c r="AX377">
        <v>2.6</v>
      </c>
      <c r="AY377" t="s">
        <v>126</v>
      </c>
      <c r="AZ377" t="s">
        <v>127</v>
      </c>
      <c r="BA377" t="s">
        <v>236</v>
      </c>
      <c r="BB377" t="s">
        <v>690</v>
      </c>
      <c r="BJ377"/>
      <c r="BK377"/>
    </row>
    <row r="378" spans="1:63" x14ac:dyDescent="0.3">
      <c r="A378" s="17">
        <v>46230</v>
      </c>
      <c r="B378" t="s">
        <v>144</v>
      </c>
      <c r="C378" t="s">
        <v>352</v>
      </c>
      <c r="D378" t="s">
        <v>51</v>
      </c>
      <c r="E378" t="s">
        <v>261</v>
      </c>
      <c r="F378" t="s">
        <v>314</v>
      </c>
      <c r="G378" t="s">
        <v>1301</v>
      </c>
      <c r="H378" t="s">
        <v>416</v>
      </c>
      <c r="I378" t="s">
        <v>417</v>
      </c>
      <c r="J378">
        <v>32</v>
      </c>
      <c r="K378">
        <v>32</v>
      </c>
      <c r="L378" t="s">
        <v>1300</v>
      </c>
      <c r="M378" s="15">
        <v>46253.319224537037</v>
      </c>
      <c r="N378" s="15">
        <v>46260.333333333336</v>
      </c>
      <c r="O378" s="15">
        <v>46253.518750000003</v>
      </c>
      <c r="P378" s="15">
        <v>46254.46875</v>
      </c>
      <c r="Q378" s="15"/>
      <c r="S378" t="s">
        <v>373</v>
      </c>
      <c r="T378" t="s">
        <v>423</v>
      </c>
      <c r="V378" t="s">
        <v>373</v>
      </c>
      <c r="X378" t="s">
        <v>386</v>
      </c>
      <c r="Y378" t="s">
        <v>243</v>
      </c>
      <c r="Z378" t="s">
        <v>523</v>
      </c>
      <c r="AB378" t="s">
        <v>354</v>
      </c>
      <c r="AC378" t="s">
        <v>7</v>
      </c>
      <c r="AD378" t="s">
        <v>7</v>
      </c>
      <c r="AE378" t="s">
        <v>7</v>
      </c>
      <c r="AF378" t="s">
        <v>1786</v>
      </c>
      <c r="AG378" t="s">
        <v>252</v>
      </c>
      <c r="AH378">
        <v>1</v>
      </c>
      <c r="AI378" t="s">
        <v>253</v>
      </c>
      <c r="AJ378" t="s">
        <v>251</v>
      </c>
      <c r="AK378" t="s">
        <v>589</v>
      </c>
      <c r="AL378" t="s">
        <v>206</v>
      </c>
      <c r="AM378" t="s">
        <v>607</v>
      </c>
      <c r="AN378">
        <v>2</v>
      </c>
      <c r="AO378" s="17">
        <v>46253</v>
      </c>
      <c r="AP378" s="37">
        <v>0.51875000000000004</v>
      </c>
      <c r="AQ378" s="17">
        <v>46254</v>
      </c>
      <c r="AR378" s="37">
        <v>0.46875</v>
      </c>
      <c r="AS378" t="s">
        <v>204</v>
      </c>
      <c r="AT378" t="s">
        <v>631</v>
      </c>
      <c r="AU378" t="s">
        <v>628</v>
      </c>
      <c r="AV378" t="s">
        <v>635</v>
      </c>
      <c r="AY378" t="s">
        <v>7</v>
      </c>
      <c r="AZ378" t="s">
        <v>241</v>
      </c>
      <c r="BA378" t="s">
        <v>7</v>
      </c>
      <c r="BB378" t="s">
        <v>679</v>
      </c>
      <c r="BE378">
        <v>0</v>
      </c>
      <c r="BJ378"/>
      <c r="BK378"/>
    </row>
    <row r="379" spans="1:63" x14ac:dyDescent="0.3">
      <c r="A379" s="17">
        <v>46230</v>
      </c>
      <c r="B379" t="s">
        <v>144</v>
      </c>
      <c r="C379" t="s">
        <v>352</v>
      </c>
      <c r="D379" t="s">
        <v>51</v>
      </c>
      <c r="E379" t="s">
        <v>261</v>
      </c>
      <c r="F379" t="s">
        <v>314</v>
      </c>
      <c r="G379" t="s">
        <v>1302</v>
      </c>
      <c r="H379" t="s">
        <v>416</v>
      </c>
      <c r="I379" t="s">
        <v>417</v>
      </c>
      <c r="J379">
        <v>32</v>
      </c>
      <c r="K379">
        <v>32</v>
      </c>
      <c r="L379" t="s">
        <v>1300</v>
      </c>
      <c r="M379" s="15">
        <v>46253.318599537037</v>
      </c>
      <c r="N379" s="15">
        <v>46260.333333333336</v>
      </c>
      <c r="O379" s="15">
        <v>46253.518750000003</v>
      </c>
      <c r="P379" s="15">
        <v>46254.46875</v>
      </c>
      <c r="Q379" s="15"/>
      <c r="S379" t="s">
        <v>373</v>
      </c>
      <c r="V379" t="s">
        <v>373</v>
      </c>
      <c r="X379" t="s">
        <v>386</v>
      </c>
      <c r="Y379" t="s">
        <v>243</v>
      </c>
      <c r="Z379" t="s">
        <v>523</v>
      </c>
      <c r="AB379" t="s">
        <v>354</v>
      </c>
      <c r="AC379" t="s">
        <v>7</v>
      </c>
      <c r="AD379" t="s">
        <v>7</v>
      </c>
      <c r="AE379" t="s">
        <v>7</v>
      </c>
      <c r="AF379" t="s">
        <v>1787</v>
      </c>
      <c r="AG379" t="s">
        <v>252</v>
      </c>
      <c r="AH379">
        <v>1</v>
      </c>
      <c r="AI379" t="s">
        <v>253</v>
      </c>
      <c r="AJ379" t="s">
        <v>251</v>
      </c>
      <c r="AK379" t="s">
        <v>589</v>
      </c>
      <c r="AL379" t="s">
        <v>206</v>
      </c>
      <c r="AM379" t="s">
        <v>607</v>
      </c>
      <c r="AN379">
        <v>2</v>
      </c>
      <c r="AO379" s="17">
        <v>46253</v>
      </c>
      <c r="AP379" s="37">
        <v>0.51875000000000004</v>
      </c>
      <c r="AQ379" s="17">
        <v>46254</v>
      </c>
      <c r="AR379" s="37">
        <v>0.46875</v>
      </c>
      <c r="AS379" t="s">
        <v>204</v>
      </c>
      <c r="AT379" t="s">
        <v>631</v>
      </c>
      <c r="AU379" t="s">
        <v>628</v>
      </c>
      <c r="AV379" t="s">
        <v>635</v>
      </c>
      <c r="AY379" t="s">
        <v>7</v>
      </c>
      <c r="AZ379" t="s">
        <v>241</v>
      </c>
      <c r="BA379" t="s">
        <v>7</v>
      </c>
      <c r="BB379" t="s">
        <v>679</v>
      </c>
      <c r="BJ379"/>
      <c r="BK379"/>
    </row>
    <row r="380" spans="1:63" x14ac:dyDescent="0.3">
      <c r="A380" s="17">
        <v>46230</v>
      </c>
      <c r="B380" t="s">
        <v>144</v>
      </c>
      <c r="C380" t="s">
        <v>352</v>
      </c>
      <c r="D380" t="s">
        <v>51</v>
      </c>
      <c r="E380" t="s">
        <v>261</v>
      </c>
      <c r="F380" t="s">
        <v>314</v>
      </c>
      <c r="G380" t="s">
        <v>1299</v>
      </c>
      <c r="H380" t="s">
        <v>416</v>
      </c>
      <c r="I380" t="s">
        <v>417</v>
      </c>
      <c r="J380">
        <v>32</v>
      </c>
      <c r="K380">
        <v>32</v>
      </c>
      <c r="L380" t="s">
        <v>1300</v>
      </c>
      <c r="M380" s="15">
        <v>46253.319699074076</v>
      </c>
      <c r="N380" s="15">
        <v>46260.333333333336</v>
      </c>
      <c r="O380" s="15">
        <v>46253.518750000003</v>
      </c>
      <c r="P380" s="15">
        <v>46254.46875</v>
      </c>
      <c r="Q380" s="15"/>
      <c r="S380" t="s">
        <v>373</v>
      </c>
      <c r="V380" t="s">
        <v>373</v>
      </c>
      <c r="X380" t="s">
        <v>386</v>
      </c>
      <c r="Y380" t="s">
        <v>243</v>
      </c>
      <c r="Z380" t="s">
        <v>523</v>
      </c>
      <c r="AB380" t="s">
        <v>354</v>
      </c>
      <c r="AC380" t="s">
        <v>7</v>
      </c>
      <c r="AD380" t="s">
        <v>7</v>
      </c>
      <c r="AE380" t="s">
        <v>7</v>
      </c>
      <c r="AF380" t="s">
        <v>1785</v>
      </c>
      <c r="AG380" t="s">
        <v>252</v>
      </c>
      <c r="AH380">
        <v>1</v>
      </c>
      <c r="AI380" t="s">
        <v>253</v>
      </c>
      <c r="AJ380" t="s">
        <v>251</v>
      </c>
      <c r="AK380" t="s">
        <v>589</v>
      </c>
      <c r="AL380" t="s">
        <v>206</v>
      </c>
      <c r="AM380" t="s">
        <v>607</v>
      </c>
      <c r="AN380">
        <v>2</v>
      </c>
      <c r="AO380" s="17">
        <v>46253</v>
      </c>
      <c r="AP380" s="37">
        <v>0.51875000000000004</v>
      </c>
      <c r="AQ380" s="17">
        <v>46254</v>
      </c>
      <c r="AR380" s="37">
        <v>0.46875</v>
      </c>
      <c r="AS380" t="s">
        <v>204</v>
      </c>
      <c r="AT380" t="s">
        <v>631</v>
      </c>
      <c r="AU380" t="s">
        <v>628</v>
      </c>
      <c r="AV380" t="s">
        <v>635</v>
      </c>
      <c r="AY380" t="s">
        <v>7</v>
      </c>
      <c r="AZ380" t="s">
        <v>241</v>
      </c>
      <c r="BA380" t="s">
        <v>7</v>
      </c>
      <c r="BB380" t="s">
        <v>679</v>
      </c>
      <c r="BJ380"/>
      <c r="BK380"/>
    </row>
    <row r="381" spans="1:63" x14ac:dyDescent="0.3">
      <c r="A381" s="17">
        <v>46237</v>
      </c>
      <c r="B381" t="s">
        <v>144</v>
      </c>
      <c r="C381" t="s">
        <v>352</v>
      </c>
      <c r="D381" t="s">
        <v>43</v>
      </c>
      <c r="E381" t="s">
        <v>105</v>
      </c>
      <c r="F381" t="s">
        <v>314</v>
      </c>
      <c r="G381" t="s">
        <v>1303</v>
      </c>
      <c r="H381" t="s">
        <v>416</v>
      </c>
      <c r="I381" t="s">
        <v>417</v>
      </c>
      <c r="J381">
        <v>3</v>
      </c>
      <c r="K381">
        <v>3</v>
      </c>
      <c r="L381" t="s">
        <v>1304</v>
      </c>
      <c r="M381" s="15">
        <v>46244.665532407409</v>
      </c>
      <c r="N381" s="15">
        <v>46251.665277777778</v>
      </c>
      <c r="O381" s="15">
        <v>46246.388194444444</v>
      </c>
      <c r="P381" s="15">
        <v>46247.479166666664</v>
      </c>
      <c r="Q381" s="15"/>
      <c r="S381" t="s">
        <v>373</v>
      </c>
      <c r="V381" t="s">
        <v>373</v>
      </c>
      <c r="X381" t="s">
        <v>386</v>
      </c>
      <c r="Y381" t="s">
        <v>243</v>
      </c>
      <c r="Z381" t="s">
        <v>522</v>
      </c>
      <c r="AB381" t="s">
        <v>354</v>
      </c>
      <c r="AC381" t="s">
        <v>354</v>
      </c>
      <c r="AD381" t="s">
        <v>360</v>
      </c>
      <c r="AE381" t="s">
        <v>243</v>
      </c>
      <c r="AF381" t="s">
        <v>1788</v>
      </c>
      <c r="AG381" t="s">
        <v>252</v>
      </c>
      <c r="AH381">
        <v>1</v>
      </c>
      <c r="AI381" t="s">
        <v>253</v>
      </c>
      <c r="AJ381" t="s">
        <v>251</v>
      </c>
      <c r="AK381" t="s">
        <v>589</v>
      </c>
      <c r="AL381" t="s">
        <v>206</v>
      </c>
      <c r="AM381" t="s">
        <v>611</v>
      </c>
      <c r="AN381">
        <v>2</v>
      </c>
      <c r="AO381" s="17">
        <v>46246</v>
      </c>
      <c r="AP381" s="37">
        <v>0.38819444444444445</v>
      </c>
      <c r="AQ381" s="17">
        <v>46247</v>
      </c>
      <c r="AR381" s="37">
        <v>0.47916666666666669</v>
      </c>
      <c r="AS381" t="s">
        <v>204</v>
      </c>
      <c r="AT381" t="s">
        <v>631</v>
      </c>
      <c r="AU381" t="s">
        <v>628</v>
      </c>
      <c r="AV381" t="s">
        <v>642</v>
      </c>
      <c r="AX381">
        <v>1</v>
      </c>
      <c r="AY381" t="s">
        <v>89</v>
      </c>
      <c r="AZ381" t="s">
        <v>67</v>
      </c>
      <c r="BA381" t="s">
        <v>220</v>
      </c>
      <c r="BB381" t="s">
        <v>680</v>
      </c>
      <c r="BC381">
        <v>148</v>
      </c>
      <c r="BD381">
        <v>48</v>
      </c>
      <c r="BE381">
        <v>1</v>
      </c>
      <c r="BJ381"/>
      <c r="BK381"/>
    </row>
    <row r="382" spans="1:63" x14ac:dyDescent="0.3">
      <c r="A382" s="17">
        <v>46235</v>
      </c>
      <c r="B382" t="s">
        <v>144</v>
      </c>
      <c r="C382" t="s">
        <v>352</v>
      </c>
      <c r="D382" t="s">
        <v>45</v>
      </c>
      <c r="E382" t="s">
        <v>68</v>
      </c>
      <c r="F382" t="s">
        <v>314</v>
      </c>
      <c r="G382" t="s">
        <v>1305</v>
      </c>
      <c r="H382" t="s">
        <v>416</v>
      </c>
      <c r="I382" t="s">
        <v>417</v>
      </c>
      <c r="J382">
        <v>25</v>
      </c>
      <c r="K382">
        <v>25</v>
      </c>
      <c r="L382" t="s">
        <v>1306</v>
      </c>
      <c r="M382" s="15">
        <v>46244.660208333335</v>
      </c>
      <c r="N382" s="15">
        <v>46251.659722222219</v>
      </c>
      <c r="O382" s="15">
        <v>46245.366666666669</v>
      </c>
      <c r="P382" s="15">
        <v>46246.611111111109</v>
      </c>
      <c r="Q382" s="15"/>
      <c r="S382" t="s">
        <v>373</v>
      </c>
      <c r="U382" t="s">
        <v>1789</v>
      </c>
      <c r="V382" t="s">
        <v>373</v>
      </c>
      <c r="X382" t="s">
        <v>386</v>
      </c>
      <c r="Y382" t="s">
        <v>243</v>
      </c>
      <c r="Z382" t="s">
        <v>522</v>
      </c>
      <c r="AB382" t="s">
        <v>354</v>
      </c>
      <c r="AC382" t="s">
        <v>354</v>
      </c>
      <c r="AD382" t="s">
        <v>360</v>
      </c>
      <c r="AE382" t="s">
        <v>243</v>
      </c>
      <c r="AF382" t="s">
        <v>1790</v>
      </c>
      <c r="AG382" t="s">
        <v>252</v>
      </c>
      <c r="AH382">
        <v>1</v>
      </c>
      <c r="AI382" t="s">
        <v>253</v>
      </c>
      <c r="AJ382" t="s">
        <v>251</v>
      </c>
      <c r="AK382" t="s">
        <v>589</v>
      </c>
      <c r="AL382" t="s">
        <v>206</v>
      </c>
      <c r="AM382" t="s">
        <v>606</v>
      </c>
      <c r="AN382">
        <v>2</v>
      </c>
      <c r="AO382" s="17">
        <v>46245</v>
      </c>
      <c r="AP382" s="37">
        <v>0.36666666666666664</v>
      </c>
      <c r="AQ382" s="17">
        <v>46246</v>
      </c>
      <c r="AR382" s="37">
        <v>0.61111111111111116</v>
      </c>
      <c r="AS382" t="s">
        <v>204</v>
      </c>
      <c r="AT382" t="s">
        <v>631</v>
      </c>
      <c r="AU382" t="s">
        <v>628</v>
      </c>
      <c r="AV382" t="s">
        <v>634</v>
      </c>
      <c r="AX382">
        <v>2.5</v>
      </c>
      <c r="AY382" t="s">
        <v>89</v>
      </c>
      <c r="AZ382" t="s">
        <v>67</v>
      </c>
      <c r="BA382" t="s">
        <v>220</v>
      </c>
      <c r="BB382" t="s">
        <v>680</v>
      </c>
      <c r="BC382">
        <v>148</v>
      </c>
      <c r="BD382">
        <v>48</v>
      </c>
      <c r="BE382">
        <v>1</v>
      </c>
      <c r="BJ382"/>
      <c r="BK382"/>
    </row>
    <row r="383" spans="1:63" x14ac:dyDescent="0.3">
      <c r="A383" s="17">
        <v>46235</v>
      </c>
      <c r="B383" t="s">
        <v>144</v>
      </c>
      <c r="C383" t="s">
        <v>352</v>
      </c>
      <c r="D383" t="s">
        <v>51</v>
      </c>
      <c r="E383" t="s">
        <v>261</v>
      </c>
      <c r="F383" t="s">
        <v>314</v>
      </c>
      <c r="G383" t="s">
        <v>1307</v>
      </c>
      <c r="H383" t="s">
        <v>416</v>
      </c>
      <c r="I383" t="s">
        <v>417</v>
      </c>
      <c r="J383">
        <v>25</v>
      </c>
      <c r="K383">
        <v>25</v>
      </c>
      <c r="L383" t="s">
        <v>1308</v>
      </c>
      <c r="M383" s="15">
        <v>46244.662893518522</v>
      </c>
      <c r="N383" s="15">
        <v>46251.662499999999</v>
      </c>
      <c r="O383" s="15">
        <v>46245.432638888888</v>
      </c>
      <c r="P383" s="15">
        <v>46246.611111111109</v>
      </c>
      <c r="Q383" s="15"/>
      <c r="S383" t="s">
        <v>373</v>
      </c>
      <c r="T383" t="s">
        <v>1352</v>
      </c>
      <c r="V383" t="s">
        <v>373</v>
      </c>
      <c r="X383" t="s">
        <v>386</v>
      </c>
      <c r="Y383" t="s">
        <v>243</v>
      </c>
      <c r="Z383" t="s">
        <v>523</v>
      </c>
      <c r="AB383" t="s">
        <v>354</v>
      </c>
      <c r="AC383" t="s">
        <v>7</v>
      </c>
      <c r="AD383" t="s">
        <v>7</v>
      </c>
      <c r="AE383" t="s">
        <v>7</v>
      </c>
      <c r="AF383" t="s">
        <v>1791</v>
      </c>
      <c r="AG383" t="s">
        <v>252</v>
      </c>
      <c r="AH383">
        <v>1</v>
      </c>
      <c r="AI383" t="s">
        <v>253</v>
      </c>
      <c r="AJ383" t="s">
        <v>251</v>
      </c>
      <c r="AK383" t="s">
        <v>589</v>
      </c>
      <c r="AL383" t="s">
        <v>206</v>
      </c>
      <c r="AM383" t="s">
        <v>607</v>
      </c>
      <c r="AN383">
        <v>2</v>
      </c>
      <c r="AO383" s="17">
        <v>46245</v>
      </c>
      <c r="AP383" s="37">
        <v>0.43263888888888891</v>
      </c>
      <c r="AQ383" s="17">
        <v>46246</v>
      </c>
      <c r="AR383" s="37">
        <v>0.61111111111111116</v>
      </c>
      <c r="AS383" t="s">
        <v>204</v>
      </c>
      <c r="AT383" t="s">
        <v>631</v>
      </c>
      <c r="AU383" t="s">
        <v>628</v>
      </c>
      <c r="AV383" t="s">
        <v>635</v>
      </c>
      <c r="AY383" t="s">
        <v>7</v>
      </c>
      <c r="AZ383" t="s">
        <v>241</v>
      </c>
      <c r="BA383" t="s">
        <v>7</v>
      </c>
      <c r="BB383" t="s">
        <v>679</v>
      </c>
      <c r="BE383">
        <v>0</v>
      </c>
      <c r="BJ383"/>
      <c r="BK383"/>
    </row>
    <row r="384" spans="1:63" x14ac:dyDescent="0.3">
      <c r="A384" s="17">
        <v>46235</v>
      </c>
      <c r="B384" t="s">
        <v>144</v>
      </c>
      <c r="C384" t="s">
        <v>352</v>
      </c>
      <c r="D384" t="s">
        <v>51</v>
      </c>
      <c r="E384" t="s">
        <v>261</v>
      </c>
      <c r="F384" t="s">
        <v>314</v>
      </c>
      <c r="G384" t="s">
        <v>1309</v>
      </c>
      <c r="H384" t="s">
        <v>416</v>
      </c>
      <c r="I384" t="s">
        <v>417</v>
      </c>
      <c r="J384">
        <v>25</v>
      </c>
      <c r="K384">
        <v>25</v>
      </c>
      <c r="L384" t="s">
        <v>1308</v>
      </c>
      <c r="M384" s="15">
        <v>46244.662442129629</v>
      </c>
      <c r="N384" s="15">
        <v>46251.661805555559</v>
      </c>
      <c r="O384" s="15">
        <v>46245.432638888888</v>
      </c>
      <c r="P384" s="15">
        <v>46246.611111111109</v>
      </c>
      <c r="Q384" s="15"/>
      <c r="S384" t="s">
        <v>373</v>
      </c>
      <c r="V384" t="s">
        <v>373</v>
      </c>
      <c r="X384" t="s">
        <v>386</v>
      </c>
      <c r="Y384" t="s">
        <v>243</v>
      </c>
      <c r="Z384" t="s">
        <v>523</v>
      </c>
      <c r="AB384" t="s">
        <v>354</v>
      </c>
      <c r="AC384" t="s">
        <v>7</v>
      </c>
      <c r="AD384" t="s">
        <v>7</v>
      </c>
      <c r="AE384" t="s">
        <v>7</v>
      </c>
      <c r="AF384" t="s">
        <v>1792</v>
      </c>
      <c r="AG384" t="s">
        <v>252</v>
      </c>
      <c r="AH384">
        <v>1</v>
      </c>
      <c r="AI384" t="s">
        <v>253</v>
      </c>
      <c r="AJ384" t="s">
        <v>251</v>
      </c>
      <c r="AK384" t="s">
        <v>589</v>
      </c>
      <c r="AL384" t="s">
        <v>206</v>
      </c>
      <c r="AM384" t="s">
        <v>607</v>
      </c>
      <c r="AN384">
        <v>2</v>
      </c>
      <c r="AO384" s="17">
        <v>46245</v>
      </c>
      <c r="AP384" s="37">
        <v>0.43263888888888891</v>
      </c>
      <c r="AQ384" s="17">
        <v>46246</v>
      </c>
      <c r="AR384" s="37">
        <v>0.61111111111111116</v>
      </c>
      <c r="AS384" t="s">
        <v>204</v>
      </c>
      <c r="AT384" t="s">
        <v>631</v>
      </c>
      <c r="AU384" t="s">
        <v>628</v>
      </c>
      <c r="AV384" t="s">
        <v>635</v>
      </c>
      <c r="AY384" t="s">
        <v>7</v>
      </c>
      <c r="AZ384" t="s">
        <v>241</v>
      </c>
      <c r="BA384" t="s">
        <v>7</v>
      </c>
      <c r="BB384" t="s">
        <v>679</v>
      </c>
      <c r="BJ384"/>
      <c r="BK384"/>
    </row>
    <row r="385" spans="1:63" x14ac:dyDescent="0.3">
      <c r="A385" s="17">
        <v>46235</v>
      </c>
      <c r="B385" t="s">
        <v>144</v>
      </c>
      <c r="C385" t="s">
        <v>352</v>
      </c>
      <c r="D385" t="s">
        <v>51</v>
      </c>
      <c r="E385" t="s">
        <v>261</v>
      </c>
      <c r="F385" t="s">
        <v>314</v>
      </c>
      <c r="G385" t="s">
        <v>1310</v>
      </c>
      <c r="H385" t="s">
        <v>416</v>
      </c>
      <c r="I385" t="s">
        <v>417</v>
      </c>
      <c r="J385">
        <v>25</v>
      </c>
      <c r="K385">
        <v>25</v>
      </c>
      <c r="L385" t="s">
        <v>1308</v>
      </c>
      <c r="M385" s="15">
        <v>46244.661898148152</v>
      </c>
      <c r="N385" s="15">
        <v>46251.661805555559</v>
      </c>
      <c r="O385" s="15">
        <v>46245.432638888888</v>
      </c>
      <c r="P385" s="15">
        <v>46246.611111111109</v>
      </c>
      <c r="Q385" s="15"/>
      <c r="S385" t="s">
        <v>373</v>
      </c>
      <c r="V385" t="s">
        <v>373</v>
      </c>
      <c r="X385" t="s">
        <v>386</v>
      </c>
      <c r="Y385" t="s">
        <v>243</v>
      </c>
      <c r="Z385" t="s">
        <v>523</v>
      </c>
      <c r="AB385" t="s">
        <v>354</v>
      </c>
      <c r="AC385" t="s">
        <v>7</v>
      </c>
      <c r="AD385" t="s">
        <v>7</v>
      </c>
      <c r="AE385" t="s">
        <v>7</v>
      </c>
      <c r="AF385" t="s">
        <v>1793</v>
      </c>
      <c r="AG385" t="s">
        <v>252</v>
      </c>
      <c r="AH385">
        <v>1</v>
      </c>
      <c r="AI385" t="s">
        <v>253</v>
      </c>
      <c r="AJ385" t="s">
        <v>251</v>
      </c>
      <c r="AK385" t="s">
        <v>589</v>
      </c>
      <c r="AL385" t="s">
        <v>206</v>
      </c>
      <c r="AM385" t="s">
        <v>607</v>
      </c>
      <c r="AN385">
        <v>2</v>
      </c>
      <c r="AO385" s="17">
        <v>46245</v>
      </c>
      <c r="AP385" s="37">
        <v>0.43263888888888891</v>
      </c>
      <c r="AQ385" s="17">
        <v>46246</v>
      </c>
      <c r="AR385" s="37">
        <v>0.61111111111111116</v>
      </c>
      <c r="AS385" t="s">
        <v>204</v>
      </c>
      <c r="AT385" t="s">
        <v>631</v>
      </c>
      <c r="AU385" t="s">
        <v>628</v>
      </c>
      <c r="AV385" t="s">
        <v>635</v>
      </c>
      <c r="AY385" t="s">
        <v>7</v>
      </c>
      <c r="AZ385" t="s">
        <v>241</v>
      </c>
      <c r="BA385" t="s">
        <v>7</v>
      </c>
      <c r="BB385" t="s">
        <v>679</v>
      </c>
      <c r="BJ385"/>
      <c r="BK385"/>
    </row>
    <row r="386" spans="1:63" x14ac:dyDescent="0.3">
      <c r="A386" s="17">
        <v>46235</v>
      </c>
      <c r="B386" t="s">
        <v>144</v>
      </c>
      <c r="C386" t="s">
        <v>352</v>
      </c>
      <c r="D386" t="s">
        <v>45</v>
      </c>
      <c r="E386" t="s">
        <v>68</v>
      </c>
      <c r="F386" t="s">
        <v>314</v>
      </c>
      <c r="G386" t="s">
        <v>1311</v>
      </c>
      <c r="H386" t="s">
        <v>416</v>
      </c>
      <c r="I386" t="s">
        <v>417</v>
      </c>
      <c r="J386">
        <v>25</v>
      </c>
      <c r="K386">
        <v>25</v>
      </c>
      <c r="L386" t="s">
        <v>1312</v>
      </c>
      <c r="M386" s="15">
        <v>46253.320972222224</v>
      </c>
      <c r="N386" s="15">
        <v>46260.333333333336</v>
      </c>
      <c r="O386" s="15">
        <v>46253.515277777777</v>
      </c>
      <c r="P386" s="15">
        <v>46255.638888888891</v>
      </c>
      <c r="Q386" s="15"/>
      <c r="S386" t="s">
        <v>373</v>
      </c>
      <c r="U386" t="s">
        <v>1794</v>
      </c>
      <c r="V386" t="s">
        <v>373</v>
      </c>
      <c r="X386" t="s">
        <v>386</v>
      </c>
      <c r="Y386" t="s">
        <v>243</v>
      </c>
      <c r="Z386" t="s">
        <v>522</v>
      </c>
      <c r="AB386" t="s">
        <v>354</v>
      </c>
      <c r="AC386" t="s">
        <v>354</v>
      </c>
      <c r="AD386" t="s">
        <v>360</v>
      </c>
      <c r="AE386" t="s">
        <v>243</v>
      </c>
      <c r="AF386" t="s">
        <v>1795</v>
      </c>
      <c r="AG386" t="s">
        <v>252</v>
      </c>
      <c r="AH386">
        <v>1</v>
      </c>
      <c r="AI386" t="s">
        <v>253</v>
      </c>
      <c r="AJ386" t="s">
        <v>251</v>
      </c>
      <c r="AK386" t="s">
        <v>589</v>
      </c>
      <c r="AL386" t="s">
        <v>206</v>
      </c>
      <c r="AM386" t="s">
        <v>606</v>
      </c>
      <c r="AN386">
        <v>2</v>
      </c>
      <c r="AO386" s="17">
        <v>46253</v>
      </c>
      <c r="AP386" s="37">
        <v>0.51527777777777772</v>
      </c>
      <c r="AQ386" s="17">
        <v>46255</v>
      </c>
      <c r="AR386" s="37">
        <v>0.63888888888888884</v>
      </c>
      <c r="AS386" t="s">
        <v>204</v>
      </c>
      <c r="AT386" t="s">
        <v>630</v>
      </c>
      <c r="AU386" t="s">
        <v>628</v>
      </c>
      <c r="AV386" t="s">
        <v>634</v>
      </c>
      <c r="AX386">
        <v>2.5</v>
      </c>
      <c r="AY386" t="s">
        <v>89</v>
      </c>
      <c r="AZ386" t="s">
        <v>67</v>
      </c>
      <c r="BA386" t="s">
        <v>220</v>
      </c>
      <c r="BB386" t="s">
        <v>680</v>
      </c>
      <c r="BC386">
        <v>148</v>
      </c>
      <c r="BD386">
        <v>48</v>
      </c>
      <c r="BE386">
        <v>1</v>
      </c>
      <c r="BJ386"/>
      <c r="BK386"/>
    </row>
    <row r="387" spans="1:63" x14ac:dyDescent="0.3">
      <c r="A387" s="17">
        <v>46235</v>
      </c>
      <c r="B387" t="s">
        <v>144</v>
      </c>
      <c r="C387" t="s">
        <v>352</v>
      </c>
      <c r="D387" t="s">
        <v>45</v>
      </c>
      <c r="E387" t="s">
        <v>68</v>
      </c>
      <c r="F387" t="s">
        <v>314</v>
      </c>
      <c r="G387" t="s">
        <v>1313</v>
      </c>
      <c r="H387" t="s">
        <v>1796</v>
      </c>
      <c r="I387" t="s">
        <v>430</v>
      </c>
      <c r="J387">
        <v>50</v>
      </c>
      <c r="K387">
        <v>50</v>
      </c>
      <c r="L387" t="s">
        <v>1314</v>
      </c>
      <c r="M387" s="15">
        <v>46233.603067129632</v>
      </c>
      <c r="N387" s="15">
        <v>46240.602777777778</v>
      </c>
      <c r="O387" s="15">
        <v>46233.630254629628</v>
      </c>
      <c r="P387" s="15">
        <v>46237.586805555555</v>
      </c>
      <c r="Q387" s="15"/>
      <c r="S387" t="s">
        <v>373</v>
      </c>
      <c r="U387" t="s">
        <v>1797</v>
      </c>
      <c r="V387" t="s">
        <v>373</v>
      </c>
      <c r="X387" t="s">
        <v>386</v>
      </c>
      <c r="Y387" t="s">
        <v>243</v>
      </c>
      <c r="Z387" t="s">
        <v>522</v>
      </c>
      <c r="AB387" t="s">
        <v>354</v>
      </c>
      <c r="AC387" t="s">
        <v>354</v>
      </c>
      <c r="AD387" t="s">
        <v>360</v>
      </c>
      <c r="AE387" t="s">
        <v>243</v>
      </c>
      <c r="AF387" t="s">
        <v>1798</v>
      </c>
      <c r="AG387" t="s">
        <v>252</v>
      </c>
      <c r="AH387">
        <v>1</v>
      </c>
      <c r="AI387" t="s">
        <v>253</v>
      </c>
      <c r="AJ387" t="s">
        <v>251</v>
      </c>
      <c r="AK387" t="s">
        <v>589</v>
      </c>
      <c r="AL387" t="s">
        <v>206</v>
      </c>
      <c r="AM387" t="s">
        <v>606</v>
      </c>
      <c r="AN387">
        <v>2</v>
      </c>
      <c r="AO387" s="17">
        <v>46233</v>
      </c>
      <c r="AP387" s="37">
        <v>0.63025462962962964</v>
      </c>
      <c r="AQ387" s="17">
        <v>46237</v>
      </c>
      <c r="AR387" s="37">
        <v>0.58680555555555558</v>
      </c>
      <c r="AS387" t="s">
        <v>204</v>
      </c>
      <c r="AT387" t="s">
        <v>631</v>
      </c>
      <c r="AU387" t="s">
        <v>628</v>
      </c>
      <c r="AV387" t="s">
        <v>634</v>
      </c>
      <c r="AX387">
        <v>5</v>
      </c>
      <c r="AY387" t="s">
        <v>89</v>
      </c>
      <c r="AZ387" t="s">
        <v>67</v>
      </c>
      <c r="BA387" t="s">
        <v>220</v>
      </c>
      <c r="BB387" t="s">
        <v>680</v>
      </c>
      <c r="BC387">
        <v>148</v>
      </c>
      <c r="BD387">
        <v>48</v>
      </c>
      <c r="BE387">
        <v>1</v>
      </c>
      <c r="BJ387"/>
      <c r="BK387"/>
    </row>
    <row r="388" spans="1:63" x14ac:dyDescent="0.3">
      <c r="A388" s="17">
        <v>46235</v>
      </c>
      <c r="B388" t="s">
        <v>144</v>
      </c>
      <c r="C388" t="s">
        <v>352</v>
      </c>
      <c r="D388" t="s">
        <v>48</v>
      </c>
      <c r="E388" t="s">
        <v>68</v>
      </c>
      <c r="F388" t="s">
        <v>314</v>
      </c>
      <c r="G388" t="s">
        <v>1315</v>
      </c>
      <c r="H388" t="s">
        <v>416</v>
      </c>
      <c r="I388" t="s">
        <v>417</v>
      </c>
      <c r="J388">
        <v>3</v>
      </c>
      <c r="K388">
        <v>3</v>
      </c>
      <c r="L388" t="s">
        <v>1316</v>
      </c>
      <c r="M388" s="15">
        <v>46238.544641203705</v>
      </c>
      <c r="N388" s="15">
        <v>46245.544444444444</v>
      </c>
      <c r="O388" s="15">
        <v>46238.632962962962</v>
      </c>
      <c r="P388" s="15">
        <v>46240.518055555556</v>
      </c>
      <c r="Q388" s="15"/>
      <c r="S388" t="s">
        <v>373</v>
      </c>
      <c r="V388" t="s">
        <v>373</v>
      </c>
      <c r="X388" t="s">
        <v>386</v>
      </c>
      <c r="Y388" t="s">
        <v>243</v>
      </c>
      <c r="Z388" t="s">
        <v>522</v>
      </c>
      <c r="AB388" t="s">
        <v>354</v>
      </c>
      <c r="AC388" t="s">
        <v>354</v>
      </c>
      <c r="AD388" t="s">
        <v>360</v>
      </c>
      <c r="AE388" t="s">
        <v>243</v>
      </c>
      <c r="AF388" t="s">
        <v>1799</v>
      </c>
      <c r="AG388" t="s">
        <v>252</v>
      </c>
      <c r="AH388">
        <v>1</v>
      </c>
      <c r="AI388" t="s">
        <v>253</v>
      </c>
      <c r="AJ388" t="s">
        <v>251</v>
      </c>
      <c r="AK388" t="s">
        <v>589</v>
      </c>
      <c r="AL388" t="s">
        <v>206</v>
      </c>
      <c r="AM388" t="s">
        <v>612</v>
      </c>
      <c r="AN388">
        <v>2</v>
      </c>
      <c r="AO388" s="17">
        <v>46238</v>
      </c>
      <c r="AP388" s="37">
        <v>0.63296296296296295</v>
      </c>
      <c r="AQ388" s="17">
        <v>46240</v>
      </c>
      <c r="AR388" s="37">
        <v>0.5180555555555556</v>
      </c>
      <c r="AS388" t="s">
        <v>204</v>
      </c>
      <c r="AT388" t="s">
        <v>631</v>
      </c>
      <c r="AU388" t="s">
        <v>628</v>
      </c>
      <c r="AV388" t="s">
        <v>636</v>
      </c>
      <c r="AX388">
        <v>1</v>
      </c>
      <c r="AY388" t="s">
        <v>89</v>
      </c>
      <c r="AZ388" t="s">
        <v>90</v>
      </c>
      <c r="BA388" t="s">
        <v>220</v>
      </c>
      <c r="BB388" t="s">
        <v>680</v>
      </c>
      <c r="BC388">
        <v>148</v>
      </c>
      <c r="BD388">
        <v>48</v>
      </c>
      <c r="BE388">
        <v>1</v>
      </c>
      <c r="BJ388"/>
      <c r="BK388"/>
    </row>
    <row r="389" spans="1:63" x14ac:dyDescent="0.3">
      <c r="A389" s="17">
        <v>46235</v>
      </c>
      <c r="B389" t="s">
        <v>144</v>
      </c>
      <c r="C389" t="s">
        <v>352</v>
      </c>
      <c r="D389" t="s">
        <v>63</v>
      </c>
      <c r="E389" t="s">
        <v>95</v>
      </c>
      <c r="F389" t="s">
        <v>314</v>
      </c>
      <c r="G389" t="s">
        <v>1317</v>
      </c>
      <c r="H389" t="s">
        <v>1331</v>
      </c>
      <c r="I389" t="s">
        <v>415</v>
      </c>
      <c r="J389">
        <v>1</v>
      </c>
      <c r="K389">
        <v>1</v>
      </c>
      <c r="L389" t="s">
        <v>1318</v>
      </c>
      <c r="M389" s="15">
        <v>46231.685798611114</v>
      </c>
      <c r="N389" s="15">
        <v>46238.685416666667</v>
      </c>
      <c r="O389" s="15">
        <v>46232.496759259258</v>
      </c>
      <c r="P389" s="15">
        <v>46237.791666666664</v>
      </c>
      <c r="Q389" s="15"/>
      <c r="S389" t="s">
        <v>371</v>
      </c>
      <c r="T389" t="s">
        <v>1800</v>
      </c>
      <c r="U389" t="s">
        <v>1801</v>
      </c>
      <c r="V389" t="s">
        <v>371</v>
      </c>
      <c r="W389">
        <v>200</v>
      </c>
      <c r="X389" t="s">
        <v>360</v>
      </c>
      <c r="Y389" t="s">
        <v>243</v>
      </c>
      <c r="Z389" t="s">
        <v>523</v>
      </c>
      <c r="AB389" t="s">
        <v>354</v>
      </c>
      <c r="AC389" t="s">
        <v>7</v>
      </c>
      <c r="AD389" t="s">
        <v>7</v>
      </c>
      <c r="AE389" t="s">
        <v>7</v>
      </c>
      <c r="AF389" t="s">
        <v>1802</v>
      </c>
      <c r="AG389" t="s">
        <v>252</v>
      </c>
      <c r="AH389">
        <v>2</v>
      </c>
      <c r="AI389" t="s">
        <v>253</v>
      </c>
      <c r="AJ389" t="s">
        <v>254</v>
      </c>
      <c r="AK389" t="s">
        <v>590</v>
      </c>
      <c r="AL389" t="s">
        <v>206</v>
      </c>
      <c r="AM389" t="s">
        <v>608</v>
      </c>
      <c r="AN389"/>
      <c r="AO389" s="17">
        <v>46232</v>
      </c>
      <c r="AP389" s="37">
        <v>0.49675925925925923</v>
      </c>
      <c r="AQ389" s="17">
        <v>46237</v>
      </c>
      <c r="AR389" s="37">
        <v>0.79166666666666663</v>
      </c>
      <c r="AS389" t="s">
        <v>204</v>
      </c>
      <c r="AT389" t="s">
        <v>631</v>
      </c>
      <c r="AU389" t="s">
        <v>628</v>
      </c>
      <c r="AV389" t="s">
        <v>637</v>
      </c>
      <c r="AX389">
        <v>1</v>
      </c>
      <c r="AY389" t="s">
        <v>111</v>
      </c>
      <c r="AZ389" t="s">
        <v>96</v>
      </c>
      <c r="BA389" t="s">
        <v>228</v>
      </c>
      <c r="BB389" t="s">
        <v>688</v>
      </c>
      <c r="BE389">
        <v>11.1</v>
      </c>
      <c r="BJ389"/>
      <c r="BK389"/>
    </row>
    <row r="390" spans="1:63" x14ac:dyDescent="0.3">
      <c r="A390" s="17">
        <v>46235</v>
      </c>
      <c r="B390" t="s">
        <v>144</v>
      </c>
      <c r="C390" t="s">
        <v>352</v>
      </c>
      <c r="D390" t="s">
        <v>57</v>
      </c>
      <c r="E390" t="s">
        <v>117</v>
      </c>
      <c r="F390" t="s">
        <v>314</v>
      </c>
      <c r="G390" t="s">
        <v>1317</v>
      </c>
      <c r="H390" t="s">
        <v>1331</v>
      </c>
      <c r="I390" t="s">
        <v>415</v>
      </c>
      <c r="J390">
        <v>1</v>
      </c>
      <c r="K390">
        <v>1</v>
      </c>
      <c r="L390" t="s">
        <v>1318</v>
      </c>
      <c r="M390" s="15">
        <v>46231.685798611114</v>
      </c>
      <c r="N390" s="15">
        <v>46238.685416666667</v>
      </c>
      <c r="O390" s="15">
        <v>46232.496759259258</v>
      </c>
      <c r="P390" s="15">
        <v>46237.791666666664</v>
      </c>
      <c r="Q390" s="15"/>
      <c r="S390" t="s">
        <v>371</v>
      </c>
      <c r="T390" t="s">
        <v>1800</v>
      </c>
      <c r="U390" t="s">
        <v>1801</v>
      </c>
      <c r="V390" t="s">
        <v>371</v>
      </c>
      <c r="W390">
        <v>200</v>
      </c>
      <c r="X390" t="s">
        <v>360</v>
      </c>
      <c r="Y390" t="s">
        <v>243</v>
      </c>
      <c r="Z390" t="s">
        <v>523</v>
      </c>
      <c r="AB390" t="s">
        <v>354</v>
      </c>
      <c r="AC390" t="s">
        <v>7</v>
      </c>
      <c r="AD390" t="s">
        <v>7</v>
      </c>
      <c r="AE390" t="s">
        <v>7</v>
      </c>
      <c r="AF390" t="s">
        <v>1804</v>
      </c>
      <c r="AG390" t="s">
        <v>252</v>
      </c>
      <c r="AH390">
        <v>2</v>
      </c>
      <c r="AI390" t="s">
        <v>253</v>
      </c>
      <c r="AJ390" t="s">
        <v>254</v>
      </c>
      <c r="AK390" t="s">
        <v>590</v>
      </c>
      <c r="AL390" t="s">
        <v>206</v>
      </c>
      <c r="AM390" t="s">
        <v>609</v>
      </c>
      <c r="AN390"/>
      <c r="AO390" s="17">
        <v>46232</v>
      </c>
      <c r="AP390" s="37">
        <v>0.49675925925925923</v>
      </c>
      <c r="AQ390" s="17">
        <v>46237</v>
      </c>
      <c r="AR390" s="37">
        <v>0.79166666666666663</v>
      </c>
      <c r="AS390" t="s">
        <v>204</v>
      </c>
      <c r="AT390" t="s">
        <v>631</v>
      </c>
      <c r="AU390" t="s">
        <v>628</v>
      </c>
      <c r="AV390" t="s">
        <v>641</v>
      </c>
      <c r="AX390">
        <v>1</v>
      </c>
      <c r="AY390" t="s">
        <v>126</v>
      </c>
      <c r="AZ390" t="s">
        <v>127</v>
      </c>
      <c r="BA390" t="s">
        <v>236</v>
      </c>
      <c r="BB390" t="s">
        <v>688</v>
      </c>
      <c r="BJ390"/>
      <c r="BK390"/>
    </row>
    <row r="391" spans="1:63" x14ac:dyDescent="0.3">
      <c r="A391" s="17">
        <v>46235</v>
      </c>
      <c r="B391" t="s">
        <v>144</v>
      </c>
      <c r="C391" t="s">
        <v>352</v>
      </c>
      <c r="D391" t="s">
        <v>282</v>
      </c>
      <c r="E391" t="s">
        <v>195</v>
      </c>
      <c r="F391" t="s">
        <v>314</v>
      </c>
      <c r="G391" t="s">
        <v>1317</v>
      </c>
      <c r="H391" t="s">
        <v>1331</v>
      </c>
      <c r="I391" t="s">
        <v>415</v>
      </c>
      <c r="J391">
        <v>109</v>
      </c>
      <c r="K391">
        <v>109</v>
      </c>
      <c r="L391" t="s">
        <v>1318</v>
      </c>
      <c r="M391" s="15">
        <v>46231.685798611114</v>
      </c>
      <c r="N391" s="15">
        <v>46238.685416666667</v>
      </c>
      <c r="O391" s="15">
        <v>46232.496759259258</v>
      </c>
      <c r="P391" s="15">
        <v>46237.791666666664</v>
      </c>
      <c r="Q391" s="15"/>
      <c r="S391" t="s">
        <v>371</v>
      </c>
      <c r="T391" t="s">
        <v>1800</v>
      </c>
      <c r="U391" t="s">
        <v>1801</v>
      </c>
      <c r="V391" t="s">
        <v>371</v>
      </c>
      <c r="W391">
        <v>200</v>
      </c>
      <c r="X391" t="s">
        <v>360</v>
      </c>
      <c r="Y391" t="s">
        <v>243</v>
      </c>
      <c r="Z391" t="s">
        <v>523</v>
      </c>
      <c r="AB391" t="s">
        <v>354</v>
      </c>
      <c r="AC391" t="s">
        <v>7</v>
      </c>
      <c r="AD391" t="s">
        <v>7</v>
      </c>
      <c r="AE391" t="s">
        <v>7</v>
      </c>
      <c r="AF391" t="s">
        <v>1803</v>
      </c>
      <c r="AG391" t="s">
        <v>252</v>
      </c>
      <c r="AH391">
        <v>2</v>
      </c>
      <c r="AI391" t="s">
        <v>253</v>
      </c>
      <c r="AJ391" t="s">
        <v>251</v>
      </c>
      <c r="AK391" t="s">
        <v>590</v>
      </c>
      <c r="AL391" t="s">
        <v>206</v>
      </c>
      <c r="AM391" t="s">
        <v>610</v>
      </c>
      <c r="AN391">
        <v>3</v>
      </c>
      <c r="AO391" s="17">
        <v>46232</v>
      </c>
      <c r="AP391" s="37">
        <v>0.49675925925925923</v>
      </c>
      <c r="AQ391" s="17">
        <v>46237</v>
      </c>
      <c r="AR391" s="37">
        <v>0.79166666666666663</v>
      </c>
      <c r="AS391" t="s">
        <v>204</v>
      </c>
      <c r="AT391" t="s">
        <v>630</v>
      </c>
      <c r="AU391" t="s">
        <v>628</v>
      </c>
      <c r="AV391" t="s">
        <v>638</v>
      </c>
      <c r="AW391">
        <v>1</v>
      </c>
      <c r="AX391">
        <v>109</v>
      </c>
      <c r="AY391" t="s">
        <v>125</v>
      </c>
      <c r="AZ391" t="s">
        <v>122</v>
      </c>
      <c r="BA391" t="s">
        <v>235</v>
      </c>
      <c r="BB391" t="s">
        <v>688</v>
      </c>
      <c r="BJ391"/>
      <c r="BK391"/>
    </row>
    <row r="392" spans="1:63" x14ac:dyDescent="0.3">
      <c r="A392" s="17">
        <v>46235</v>
      </c>
      <c r="B392" t="s">
        <v>144</v>
      </c>
      <c r="C392" t="s">
        <v>352</v>
      </c>
      <c r="D392" t="s">
        <v>57</v>
      </c>
      <c r="E392" t="s">
        <v>117</v>
      </c>
      <c r="F392" t="s">
        <v>314</v>
      </c>
      <c r="G392" t="s">
        <v>1319</v>
      </c>
      <c r="H392" t="s">
        <v>418</v>
      </c>
      <c r="I392" t="s">
        <v>419</v>
      </c>
      <c r="J392">
        <v>1</v>
      </c>
      <c r="K392">
        <v>1</v>
      </c>
      <c r="L392" t="s">
        <v>1320</v>
      </c>
      <c r="M392" s="15">
        <v>46227.492546296293</v>
      </c>
      <c r="N392" s="15">
        <v>46234.492361111108</v>
      </c>
      <c r="O392" s="15">
        <v>46227.612233796295</v>
      </c>
      <c r="P392" s="15">
        <v>46233.329861111109</v>
      </c>
      <c r="Q392" s="15"/>
      <c r="S392" t="s">
        <v>371</v>
      </c>
      <c r="U392" t="s">
        <v>1805</v>
      </c>
      <c r="V392" t="s">
        <v>371</v>
      </c>
      <c r="W392">
        <v>200</v>
      </c>
      <c r="X392" t="s">
        <v>360</v>
      </c>
      <c r="Y392" t="s">
        <v>243</v>
      </c>
      <c r="Z392" t="s">
        <v>523</v>
      </c>
      <c r="AB392" t="s">
        <v>354</v>
      </c>
      <c r="AC392" t="s">
        <v>7</v>
      </c>
      <c r="AD392" t="s">
        <v>7</v>
      </c>
      <c r="AE392" t="s">
        <v>7</v>
      </c>
      <c r="AF392" t="s">
        <v>1807</v>
      </c>
      <c r="AG392" t="s">
        <v>252</v>
      </c>
      <c r="AH392">
        <v>2</v>
      </c>
      <c r="AI392" t="s">
        <v>253</v>
      </c>
      <c r="AJ392" t="s">
        <v>254</v>
      </c>
      <c r="AK392" t="s">
        <v>590</v>
      </c>
      <c r="AL392" t="s">
        <v>206</v>
      </c>
      <c r="AM392" t="s">
        <v>609</v>
      </c>
      <c r="AN392"/>
      <c r="AO392" s="17">
        <v>46227</v>
      </c>
      <c r="AP392" s="37">
        <v>0.61223379629629626</v>
      </c>
      <c r="AQ392" s="17">
        <v>46233</v>
      </c>
      <c r="AR392" s="37">
        <v>0.3298611111111111</v>
      </c>
      <c r="AS392" t="s">
        <v>204</v>
      </c>
      <c r="AT392" t="s">
        <v>631</v>
      </c>
      <c r="AU392" t="s">
        <v>628</v>
      </c>
      <c r="AV392" t="s">
        <v>641</v>
      </c>
      <c r="AX392">
        <v>1</v>
      </c>
      <c r="AY392" t="s">
        <v>126</v>
      </c>
      <c r="AZ392" t="s">
        <v>127</v>
      </c>
      <c r="BA392" t="s">
        <v>236</v>
      </c>
      <c r="BB392" t="s">
        <v>688</v>
      </c>
      <c r="BE392">
        <v>1</v>
      </c>
      <c r="BJ392"/>
      <c r="BK392"/>
    </row>
    <row r="393" spans="1:63" x14ac:dyDescent="0.3">
      <c r="A393" s="17">
        <v>46235</v>
      </c>
      <c r="B393" t="s">
        <v>144</v>
      </c>
      <c r="C393" t="s">
        <v>352</v>
      </c>
      <c r="D393" t="s">
        <v>282</v>
      </c>
      <c r="E393" t="s">
        <v>195</v>
      </c>
      <c r="F393" t="s">
        <v>314</v>
      </c>
      <c r="G393" t="s">
        <v>1319</v>
      </c>
      <c r="H393" t="s">
        <v>418</v>
      </c>
      <c r="I393" t="s">
        <v>419</v>
      </c>
      <c r="J393">
        <v>1</v>
      </c>
      <c r="K393">
        <v>1</v>
      </c>
      <c r="L393" t="s">
        <v>1320</v>
      </c>
      <c r="M393" s="15">
        <v>46227.492546296293</v>
      </c>
      <c r="N393" s="15">
        <v>46234.492361111108</v>
      </c>
      <c r="O393" s="15">
        <v>46227.612233796295</v>
      </c>
      <c r="P393" s="15">
        <v>46233.329861111109</v>
      </c>
      <c r="Q393" s="15"/>
      <c r="S393" t="s">
        <v>371</v>
      </c>
      <c r="U393" t="s">
        <v>1805</v>
      </c>
      <c r="V393" t="s">
        <v>371</v>
      </c>
      <c r="W393">
        <v>200</v>
      </c>
      <c r="X393" t="s">
        <v>360</v>
      </c>
      <c r="Y393" t="s">
        <v>243</v>
      </c>
      <c r="Z393" t="s">
        <v>523</v>
      </c>
      <c r="AB393" t="s">
        <v>354</v>
      </c>
      <c r="AC393" t="s">
        <v>7</v>
      </c>
      <c r="AD393" t="s">
        <v>7</v>
      </c>
      <c r="AE393" t="s">
        <v>7</v>
      </c>
      <c r="AF393" t="s">
        <v>1808</v>
      </c>
      <c r="AG393" t="s">
        <v>252</v>
      </c>
      <c r="AH393">
        <v>2</v>
      </c>
      <c r="AI393" t="s">
        <v>253</v>
      </c>
      <c r="AJ393" t="s">
        <v>251</v>
      </c>
      <c r="AK393" t="s">
        <v>590</v>
      </c>
      <c r="AL393" t="s">
        <v>206</v>
      </c>
      <c r="AM393" t="s">
        <v>610</v>
      </c>
      <c r="AN393">
        <v>3</v>
      </c>
      <c r="AO393" s="17">
        <v>46227</v>
      </c>
      <c r="AP393" s="37">
        <v>0.61223379629629626</v>
      </c>
      <c r="AQ393" s="17">
        <v>46233</v>
      </c>
      <c r="AR393" s="37">
        <v>0.3298611111111111</v>
      </c>
      <c r="AS393" t="s">
        <v>204</v>
      </c>
      <c r="AT393" t="s">
        <v>630</v>
      </c>
      <c r="AU393" t="s">
        <v>628</v>
      </c>
      <c r="AV393" t="s">
        <v>638</v>
      </c>
      <c r="AW393">
        <v>1</v>
      </c>
      <c r="AX393">
        <v>1</v>
      </c>
      <c r="AY393" t="s">
        <v>125</v>
      </c>
      <c r="AZ393" t="s">
        <v>122</v>
      </c>
      <c r="BA393" t="s">
        <v>235</v>
      </c>
      <c r="BB393" t="s">
        <v>688</v>
      </c>
      <c r="BJ393"/>
      <c r="BK393"/>
    </row>
    <row r="394" spans="1:63" x14ac:dyDescent="0.3">
      <c r="A394" s="17">
        <v>46235</v>
      </c>
      <c r="B394" t="s">
        <v>144</v>
      </c>
      <c r="C394" t="s">
        <v>352</v>
      </c>
      <c r="D394" t="s">
        <v>63</v>
      </c>
      <c r="E394" t="s">
        <v>95</v>
      </c>
      <c r="F394" t="s">
        <v>314</v>
      </c>
      <c r="G394" t="s">
        <v>1319</v>
      </c>
      <c r="H394" t="s">
        <v>418</v>
      </c>
      <c r="I394" t="s">
        <v>419</v>
      </c>
      <c r="J394">
        <v>1</v>
      </c>
      <c r="K394">
        <v>1</v>
      </c>
      <c r="L394" t="s">
        <v>1320</v>
      </c>
      <c r="M394" s="15">
        <v>46227.492546296293</v>
      </c>
      <c r="N394" s="15">
        <v>46234.492361111108</v>
      </c>
      <c r="O394" s="15">
        <v>46227.612233796295</v>
      </c>
      <c r="P394" s="15">
        <v>46233.329861111109</v>
      </c>
      <c r="Q394" s="15"/>
      <c r="S394" t="s">
        <v>371</v>
      </c>
      <c r="U394" t="s">
        <v>1805</v>
      </c>
      <c r="V394" t="s">
        <v>371</v>
      </c>
      <c r="W394">
        <v>200</v>
      </c>
      <c r="X394" t="s">
        <v>360</v>
      </c>
      <c r="Y394" t="s">
        <v>243</v>
      </c>
      <c r="Z394" t="s">
        <v>523</v>
      </c>
      <c r="AB394" t="s">
        <v>354</v>
      </c>
      <c r="AC394" t="s">
        <v>7</v>
      </c>
      <c r="AD394" t="s">
        <v>7</v>
      </c>
      <c r="AE394" t="s">
        <v>7</v>
      </c>
      <c r="AF394" t="s">
        <v>1806</v>
      </c>
      <c r="AG394" t="s">
        <v>252</v>
      </c>
      <c r="AH394">
        <v>2</v>
      </c>
      <c r="AI394" t="s">
        <v>253</v>
      </c>
      <c r="AJ394" t="s">
        <v>254</v>
      </c>
      <c r="AK394" t="s">
        <v>590</v>
      </c>
      <c r="AL394" t="s">
        <v>206</v>
      </c>
      <c r="AM394" t="s">
        <v>608</v>
      </c>
      <c r="AN394"/>
      <c r="AO394" s="17">
        <v>46227</v>
      </c>
      <c r="AP394" s="37">
        <v>0.61223379629629626</v>
      </c>
      <c r="AQ394" s="17">
        <v>46233</v>
      </c>
      <c r="AR394" s="37">
        <v>0.3298611111111111</v>
      </c>
      <c r="AS394" t="s">
        <v>204</v>
      </c>
      <c r="AT394" t="s">
        <v>631</v>
      </c>
      <c r="AU394" t="s">
        <v>628</v>
      </c>
      <c r="AV394" t="s">
        <v>637</v>
      </c>
      <c r="AX394">
        <v>1</v>
      </c>
      <c r="AY394" t="s">
        <v>111</v>
      </c>
      <c r="AZ394" t="s">
        <v>96</v>
      </c>
      <c r="BA394" t="s">
        <v>228</v>
      </c>
      <c r="BB394" t="s">
        <v>688</v>
      </c>
      <c r="BJ394"/>
      <c r="BK394"/>
    </row>
    <row r="395" spans="1:63" x14ac:dyDescent="0.3">
      <c r="A395" s="17">
        <v>46235</v>
      </c>
      <c r="B395" t="s">
        <v>144</v>
      </c>
      <c r="C395" t="s">
        <v>352</v>
      </c>
      <c r="D395" t="s">
        <v>45</v>
      </c>
      <c r="E395" t="s">
        <v>68</v>
      </c>
      <c r="F395" t="s">
        <v>314</v>
      </c>
      <c r="G395" t="s">
        <v>1321</v>
      </c>
      <c r="H395" t="s">
        <v>1809</v>
      </c>
      <c r="I395" t="s">
        <v>428</v>
      </c>
      <c r="J395">
        <v>1</v>
      </c>
      <c r="K395">
        <v>1</v>
      </c>
      <c r="L395" t="s">
        <v>1322</v>
      </c>
      <c r="M395" s="15">
        <v>46224.647638888891</v>
      </c>
      <c r="N395" s="15">
        <v>46231.647222222222</v>
      </c>
      <c r="O395" s="15">
        <v>46225.434756944444</v>
      </c>
      <c r="P395" s="15">
        <v>46226.447916666664</v>
      </c>
      <c r="Q395" s="15"/>
      <c r="S395" t="s">
        <v>362</v>
      </c>
      <c r="U395" t="s">
        <v>1810</v>
      </c>
      <c r="V395" t="s">
        <v>362</v>
      </c>
      <c r="X395" t="s">
        <v>380</v>
      </c>
      <c r="Y395" t="s">
        <v>290</v>
      </c>
      <c r="Z395" t="s">
        <v>522</v>
      </c>
      <c r="AB395" t="s">
        <v>355</v>
      </c>
      <c r="AC395" t="s">
        <v>355</v>
      </c>
      <c r="AD395" t="s">
        <v>382</v>
      </c>
      <c r="AE395" t="s">
        <v>242</v>
      </c>
      <c r="AF395" t="s">
        <v>1811</v>
      </c>
      <c r="AG395" t="s">
        <v>252</v>
      </c>
      <c r="AH395">
        <v>1</v>
      </c>
      <c r="AI395" t="s">
        <v>253</v>
      </c>
      <c r="AJ395" t="s">
        <v>251</v>
      </c>
      <c r="AK395" t="s">
        <v>585</v>
      </c>
      <c r="AL395" t="s">
        <v>207</v>
      </c>
      <c r="AM395" t="s">
        <v>613</v>
      </c>
      <c r="AN395">
        <v>2</v>
      </c>
      <c r="AO395" s="17">
        <v>46225</v>
      </c>
      <c r="AP395" s="37">
        <v>0.43475694444444446</v>
      </c>
      <c r="AQ395" s="17">
        <v>46226</v>
      </c>
      <c r="AR395" s="37">
        <v>0.44791666666666669</v>
      </c>
      <c r="AS395" t="s">
        <v>204</v>
      </c>
      <c r="AT395" t="s">
        <v>631</v>
      </c>
      <c r="AU395" t="s">
        <v>628</v>
      </c>
      <c r="AV395" t="s">
        <v>634</v>
      </c>
      <c r="AX395">
        <v>1</v>
      </c>
      <c r="AY395" t="s">
        <v>89</v>
      </c>
      <c r="AZ395" t="s">
        <v>67</v>
      </c>
      <c r="BA395" t="s">
        <v>220</v>
      </c>
      <c r="BB395" t="s">
        <v>685</v>
      </c>
      <c r="BC395">
        <v>176</v>
      </c>
      <c r="BD395">
        <v>76</v>
      </c>
      <c r="BE395">
        <v>1</v>
      </c>
      <c r="BJ395"/>
      <c r="BK395"/>
    </row>
    <row r="396" spans="1:63" x14ac:dyDescent="0.3">
      <c r="A396" s="17">
        <v>46235</v>
      </c>
      <c r="B396" t="s">
        <v>144</v>
      </c>
      <c r="C396" t="s">
        <v>352</v>
      </c>
      <c r="D396" t="s">
        <v>63</v>
      </c>
      <c r="E396" t="s">
        <v>95</v>
      </c>
      <c r="F396" t="s">
        <v>314</v>
      </c>
      <c r="G396" t="s">
        <v>1325</v>
      </c>
      <c r="H396" t="s">
        <v>1331</v>
      </c>
      <c r="I396" t="s">
        <v>415</v>
      </c>
      <c r="J396">
        <v>1</v>
      </c>
      <c r="K396">
        <v>1</v>
      </c>
      <c r="L396" t="s">
        <v>1326</v>
      </c>
      <c r="M396" s="15">
        <v>46241.647488425922</v>
      </c>
      <c r="N396" s="15">
        <v>46248.647222222222</v>
      </c>
      <c r="O396" s="15">
        <v>46244.369074074071</v>
      </c>
      <c r="P396" s="15">
        <v>46247.349988425929</v>
      </c>
      <c r="Q396" s="15"/>
      <c r="S396" t="s">
        <v>363</v>
      </c>
      <c r="T396" t="s">
        <v>1800</v>
      </c>
      <c r="U396" t="s">
        <v>1815</v>
      </c>
      <c r="V396" t="s">
        <v>363</v>
      </c>
      <c r="W396">
        <v>2100</v>
      </c>
      <c r="X396" t="s">
        <v>381</v>
      </c>
      <c r="Y396" t="s">
        <v>242</v>
      </c>
      <c r="Z396" t="s">
        <v>523</v>
      </c>
      <c r="AB396" t="s">
        <v>355</v>
      </c>
      <c r="AC396" t="s">
        <v>7</v>
      </c>
      <c r="AD396" t="s">
        <v>7</v>
      </c>
      <c r="AE396" t="s">
        <v>7</v>
      </c>
      <c r="AF396" t="s">
        <v>1820</v>
      </c>
      <c r="AG396" t="s">
        <v>252</v>
      </c>
      <c r="AH396">
        <v>2</v>
      </c>
      <c r="AI396" t="s">
        <v>253</v>
      </c>
      <c r="AJ396" t="s">
        <v>254</v>
      </c>
      <c r="AK396" t="s">
        <v>582</v>
      </c>
      <c r="AL396" t="s">
        <v>206</v>
      </c>
      <c r="AM396" t="s">
        <v>608</v>
      </c>
      <c r="AN396"/>
      <c r="AO396" s="17">
        <v>46244</v>
      </c>
      <c r="AP396" s="37">
        <v>0.36907407407407405</v>
      </c>
      <c r="AQ396" s="17">
        <v>46247</v>
      </c>
      <c r="AR396" s="37">
        <v>0.34998842592592594</v>
      </c>
      <c r="AS396" t="s">
        <v>204</v>
      </c>
      <c r="AT396" t="s">
        <v>631</v>
      </c>
      <c r="AU396" t="s">
        <v>628</v>
      </c>
      <c r="AV396" t="s">
        <v>637</v>
      </c>
      <c r="AX396">
        <v>1</v>
      </c>
      <c r="AY396" t="s">
        <v>111</v>
      </c>
      <c r="AZ396" t="s">
        <v>96</v>
      </c>
      <c r="BA396" t="s">
        <v>228</v>
      </c>
      <c r="BB396" t="s">
        <v>676</v>
      </c>
      <c r="BE396">
        <v>34.200000000000003</v>
      </c>
      <c r="BJ396"/>
      <c r="BK396"/>
    </row>
    <row r="397" spans="1:63" x14ac:dyDescent="0.3">
      <c r="A397" s="17">
        <v>46235</v>
      </c>
      <c r="B397" t="s">
        <v>144</v>
      </c>
      <c r="C397" t="s">
        <v>352</v>
      </c>
      <c r="D397" t="s">
        <v>57</v>
      </c>
      <c r="E397" t="s">
        <v>117</v>
      </c>
      <c r="F397" t="s">
        <v>314</v>
      </c>
      <c r="G397" t="s">
        <v>1325</v>
      </c>
      <c r="H397" t="s">
        <v>1331</v>
      </c>
      <c r="I397" t="s">
        <v>415</v>
      </c>
      <c r="J397">
        <v>1</v>
      </c>
      <c r="K397">
        <v>1</v>
      </c>
      <c r="L397" t="s">
        <v>1326</v>
      </c>
      <c r="M397" s="15">
        <v>46241.647488425922</v>
      </c>
      <c r="N397" s="15">
        <v>46248.647222222222</v>
      </c>
      <c r="O397" s="15">
        <v>46244.369074074071</v>
      </c>
      <c r="P397" s="15">
        <v>46247.349988425929</v>
      </c>
      <c r="Q397" s="15"/>
      <c r="S397" t="s">
        <v>363</v>
      </c>
      <c r="T397" t="s">
        <v>1800</v>
      </c>
      <c r="U397" t="s">
        <v>1815</v>
      </c>
      <c r="V397" t="s">
        <v>363</v>
      </c>
      <c r="W397">
        <v>2100</v>
      </c>
      <c r="X397" t="s">
        <v>381</v>
      </c>
      <c r="Y397" t="s">
        <v>242</v>
      </c>
      <c r="Z397" t="s">
        <v>523</v>
      </c>
      <c r="AB397" t="s">
        <v>355</v>
      </c>
      <c r="AC397" t="s">
        <v>7</v>
      </c>
      <c r="AD397" t="s">
        <v>7</v>
      </c>
      <c r="AE397" t="s">
        <v>7</v>
      </c>
      <c r="AF397" t="s">
        <v>1816</v>
      </c>
      <c r="AG397" t="s">
        <v>252</v>
      </c>
      <c r="AH397">
        <v>2</v>
      </c>
      <c r="AI397" t="s">
        <v>253</v>
      </c>
      <c r="AJ397" t="s">
        <v>254</v>
      </c>
      <c r="AK397" t="s">
        <v>582</v>
      </c>
      <c r="AL397" t="s">
        <v>206</v>
      </c>
      <c r="AM397" t="s">
        <v>609</v>
      </c>
      <c r="AN397"/>
      <c r="AO397" s="17">
        <v>46244</v>
      </c>
      <c r="AP397" s="37">
        <v>0.36907407407407405</v>
      </c>
      <c r="AQ397" s="17">
        <v>46247</v>
      </c>
      <c r="AR397" s="37">
        <v>0.34998842592592594</v>
      </c>
      <c r="AS397" t="s">
        <v>204</v>
      </c>
      <c r="AT397" t="s">
        <v>631</v>
      </c>
      <c r="AU397" t="s">
        <v>628</v>
      </c>
      <c r="AV397" t="s">
        <v>641</v>
      </c>
      <c r="AX397">
        <v>1</v>
      </c>
      <c r="AY397" t="s">
        <v>126</v>
      </c>
      <c r="AZ397" t="s">
        <v>127</v>
      </c>
      <c r="BA397" t="s">
        <v>236</v>
      </c>
      <c r="BB397" t="s">
        <v>676</v>
      </c>
      <c r="BJ397"/>
      <c r="BK397"/>
    </row>
    <row r="398" spans="1:63" x14ac:dyDescent="0.3">
      <c r="A398" s="17">
        <v>46230</v>
      </c>
      <c r="B398" t="s">
        <v>144</v>
      </c>
      <c r="C398" t="s">
        <v>352</v>
      </c>
      <c r="D398" t="s">
        <v>48</v>
      </c>
      <c r="E398" t="s">
        <v>68</v>
      </c>
      <c r="F398" t="s">
        <v>314</v>
      </c>
      <c r="G398" t="s">
        <v>482</v>
      </c>
      <c r="H398" t="s">
        <v>444</v>
      </c>
      <c r="I398" t="s">
        <v>420</v>
      </c>
      <c r="J398">
        <v>1</v>
      </c>
      <c r="K398">
        <v>1</v>
      </c>
      <c r="L398" t="s">
        <v>1245</v>
      </c>
      <c r="M398" s="15">
        <v>46216.601365740738</v>
      </c>
      <c r="N398" s="15">
        <v>46223.600694444445</v>
      </c>
      <c r="O398" s="15">
        <v>46220.410416666666</v>
      </c>
      <c r="P398" s="15">
        <v>46223.497916666667</v>
      </c>
      <c r="Q398" s="15"/>
      <c r="S398" t="s">
        <v>364</v>
      </c>
      <c r="T398" t="s">
        <v>1726</v>
      </c>
      <c r="V398" t="s">
        <v>364</v>
      </c>
      <c r="W398">
        <v>50</v>
      </c>
      <c r="X398" t="s">
        <v>382</v>
      </c>
      <c r="Y398" t="s">
        <v>242</v>
      </c>
      <c r="Z398" t="s">
        <v>522</v>
      </c>
      <c r="AB398" t="s">
        <v>355</v>
      </c>
      <c r="AC398" t="s">
        <v>355</v>
      </c>
      <c r="AD398" t="s">
        <v>382</v>
      </c>
      <c r="AE398" t="s">
        <v>242</v>
      </c>
      <c r="AF398" t="s">
        <v>1727</v>
      </c>
      <c r="AG398" t="s">
        <v>252</v>
      </c>
      <c r="AH398">
        <v>1</v>
      </c>
      <c r="AI398" t="s">
        <v>253</v>
      </c>
      <c r="AJ398" t="s">
        <v>251</v>
      </c>
      <c r="AK398" t="s">
        <v>581</v>
      </c>
      <c r="AL398" t="s">
        <v>159</v>
      </c>
      <c r="AM398" t="s">
        <v>599</v>
      </c>
      <c r="AN398">
        <v>1</v>
      </c>
      <c r="AO398" s="17">
        <v>46220</v>
      </c>
      <c r="AP398" s="37">
        <v>0.41041666666666665</v>
      </c>
      <c r="AQ398" s="17">
        <v>46223</v>
      </c>
      <c r="AR398" s="37">
        <v>0.49791666666666667</v>
      </c>
      <c r="AS398" t="s">
        <v>204</v>
      </c>
      <c r="AT398" t="s">
        <v>630</v>
      </c>
      <c r="AU398" t="s">
        <v>628</v>
      </c>
      <c r="AV398" t="s">
        <v>636</v>
      </c>
      <c r="AX398">
        <v>1</v>
      </c>
      <c r="AY398" t="s">
        <v>89</v>
      </c>
      <c r="AZ398" t="s">
        <v>90</v>
      </c>
      <c r="BA398" t="s">
        <v>220</v>
      </c>
      <c r="BB398" t="s">
        <v>673</v>
      </c>
      <c r="BC398">
        <v>16.3</v>
      </c>
      <c r="BD398">
        <v>0</v>
      </c>
      <c r="BE398">
        <v>1</v>
      </c>
      <c r="BJ398"/>
      <c r="BK398"/>
    </row>
    <row r="399" spans="1:63" x14ac:dyDescent="0.3">
      <c r="A399" s="17">
        <v>46230</v>
      </c>
      <c r="B399" t="s">
        <v>144</v>
      </c>
      <c r="C399" t="s">
        <v>352</v>
      </c>
      <c r="D399" t="s">
        <v>57</v>
      </c>
      <c r="E399" t="s">
        <v>117</v>
      </c>
      <c r="F399" t="s">
        <v>314</v>
      </c>
      <c r="G399" t="s">
        <v>483</v>
      </c>
      <c r="H399" t="s">
        <v>473</v>
      </c>
      <c r="I399" t="s">
        <v>474</v>
      </c>
      <c r="J399">
        <v>13</v>
      </c>
      <c r="K399">
        <v>13</v>
      </c>
      <c r="L399" t="s">
        <v>1244</v>
      </c>
      <c r="M399" s="15">
        <v>46217.60359953704</v>
      </c>
      <c r="N399" s="15">
        <v>46224.603472222225</v>
      </c>
      <c r="O399" s="15">
        <v>46237.518055555556</v>
      </c>
      <c r="P399" s="15">
        <v>46239.647916666669</v>
      </c>
      <c r="Q399" s="15"/>
      <c r="S399" t="s">
        <v>367</v>
      </c>
      <c r="T399" t="s">
        <v>1721</v>
      </c>
      <c r="U399" t="s">
        <v>1722</v>
      </c>
      <c r="V399" t="s">
        <v>367</v>
      </c>
      <c r="W399">
        <v>101</v>
      </c>
      <c r="X399" t="s">
        <v>382</v>
      </c>
      <c r="Y399" t="s">
        <v>242</v>
      </c>
      <c r="Z399" t="s">
        <v>523</v>
      </c>
      <c r="AB399" t="s">
        <v>355</v>
      </c>
      <c r="AC399" t="s">
        <v>7</v>
      </c>
      <c r="AD399" t="s">
        <v>7</v>
      </c>
      <c r="AE399" t="s">
        <v>7</v>
      </c>
      <c r="AF399" t="s">
        <v>1724</v>
      </c>
      <c r="AG399" t="s">
        <v>252</v>
      </c>
      <c r="AH399">
        <v>2</v>
      </c>
      <c r="AI399" t="s">
        <v>253</v>
      </c>
      <c r="AJ399" t="s">
        <v>254</v>
      </c>
      <c r="AK399" t="s">
        <v>581</v>
      </c>
      <c r="AL399" t="s">
        <v>159</v>
      </c>
      <c r="AM399" t="s">
        <v>601</v>
      </c>
      <c r="AN399"/>
      <c r="AO399" s="17">
        <v>46237</v>
      </c>
      <c r="AP399" s="37">
        <v>0.5180555555555556</v>
      </c>
      <c r="AQ399" s="17">
        <v>46239</v>
      </c>
      <c r="AR399" s="37">
        <v>0.6479166666666667</v>
      </c>
      <c r="AS399" t="s">
        <v>204</v>
      </c>
      <c r="AT399" t="s">
        <v>631</v>
      </c>
      <c r="AU399" t="s">
        <v>628</v>
      </c>
      <c r="AV399" t="s">
        <v>641</v>
      </c>
      <c r="AX399">
        <v>1.3</v>
      </c>
      <c r="AY399" t="s">
        <v>126</v>
      </c>
      <c r="AZ399" t="s">
        <v>127</v>
      </c>
      <c r="BA399" t="s">
        <v>236</v>
      </c>
      <c r="BB399" t="s">
        <v>667</v>
      </c>
      <c r="BJ399"/>
      <c r="BK399"/>
    </row>
    <row r="400" spans="1:63" x14ac:dyDescent="0.3">
      <c r="A400" s="17">
        <v>46230</v>
      </c>
      <c r="B400" t="s">
        <v>144</v>
      </c>
      <c r="C400" t="s">
        <v>352</v>
      </c>
      <c r="D400" t="s">
        <v>284</v>
      </c>
      <c r="E400" t="s">
        <v>85</v>
      </c>
      <c r="F400" t="s">
        <v>314</v>
      </c>
      <c r="G400" t="s">
        <v>483</v>
      </c>
      <c r="H400" t="s">
        <v>473</v>
      </c>
      <c r="I400" t="s">
        <v>474</v>
      </c>
      <c r="J400">
        <v>1</v>
      </c>
      <c r="K400">
        <v>1</v>
      </c>
      <c r="L400" t="s">
        <v>1211</v>
      </c>
      <c r="M400" s="15">
        <v>46217.60359953704</v>
      </c>
      <c r="N400" s="15">
        <v>46224.603472222225</v>
      </c>
      <c r="O400" s="15">
        <v>46220.352083333331</v>
      </c>
      <c r="P400" s="15">
        <v>46227.702777777777</v>
      </c>
      <c r="Q400" s="15"/>
      <c r="S400" t="s">
        <v>367</v>
      </c>
      <c r="U400" t="s">
        <v>1699</v>
      </c>
      <c r="V400" t="s">
        <v>367</v>
      </c>
      <c r="W400">
        <v>101</v>
      </c>
      <c r="X400" t="s">
        <v>382</v>
      </c>
      <c r="Y400" t="s">
        <v>242</v>
      </c>
      <c r="Z400" t="s">
        <v>523</v>
      </c>
      <c r="AB400" t="s">
        <v>355</v>
      </c>
      <c r="AC400" t="s">
        <v>7</v>
      </c>
      <c r="AD400" t="s">
        <v>7</v>
      </c>
      <c r="AE400" t="s">
        <v>7</v>
      </c>
      <c r="AF400" t="s">
        <v>1698</v>
      </c>
      <c r="AG400" t="s">
        <v>253</v>
      </c>
      <c r="AH400">
        <v>2</v>
      </c>
      <c r="AI400" t="s">
        <v>253</v>
      </c>
      <c r="AJ400" t="s">
        <v>251</v>
      </c>
      <c r="AK400" t="s">
        <v>581</v>
      </c>
      <c r="AL400" t="s">
        <v>159</v>
      </c>
      <c r="AM400" t="s">
        <v>605</v>
      </c>
      <c r="AN400">
        <v>5</v>
      </c>
      <c r="AO400" s="17">
        <v>46220</v>
      </c>
      <c r="AP400" s="37">
        <v>0.35208333333333336</v>
      </c>
      <c r="AQ400" s="17">
        <v>46227</v>
      </c>
      <c r="AR400" s="37">
        <v>0.70277777777777772</v>
      </c>
      <c r="AS400" t="s">
        <v>627</v>
      </c>
      <c r="AU400" t="s">
        <v>628</v>
      </c>
      <c r="AV400" t="s">
        <v>644</v>
      </c>
      <c r="AW400">
        <v>1</v>
      </c>
      <c r="AX400">
        <v>1</v>
      </c>
      <c r="AY400" t="s">
        <v>124</v>
      </c>
      <c r="AZ400" t="s">
        <v>122</v>
      </c>
      <c r="BA400" t="s">
        <v>234</v>
      </c>
      <c r="BB400" t="s">
        <v>667</v>
      </c>
      <c r="BJ400"/>
      <c r="BK400"/>
    </row>
    <row r="401" spans="1:63" x14ac:dyDescent="0.3">
      <c r="A401" s="17">
        <v>46235</v>
      </c>
      <c r="B401" t="s">
        <v>144</v>
      </c>
      <c r="C401" t="s">
        <v>352</v>
      </c>
      <c r="D401" t="s">
        <v>282</v>
      </c>
      <c r="E401" t="s">
        <v>195</v>
      </c>
      <c r="F401" t="s">
        <v>314</v>
      </c>
      <c r="G401" t="s">
        <v>1325</v>
      </c>
      <c r="H401" t="s">
        <v>1331</v>
      </c>
      <c r="I401" t="s">
        <v>415</v>
      </c>
      <c r="J401">
        <v>340</v>
      </c>
      <c r="K401">
        <v>340</v>
      </c>
      <c r="L401" t="s">
        <v>1326</v>
      </c>
      <c r="M401" s="15">
        <v>46241.647488425922</v>
      </c>
      <c r="N401" s="15">
        <v>46248.647222222222</v>
      </c>
      <c r="O401" s="15">
        <v>46244.369074074071</v>
      </c>
      <c r="P401" s="15">
        <v>46247.349988425929</v>
      </c>
      <c r="Q401" s="15"/>
      <c r="S401" t="s">
        <v>363</v>
      </c>
      <c r="T401" t="s">
        <v>1800</v>
      </c>
      <c r="U401" t="s">
        <v>1815</v>
      </c>
      <c r="V401" t="s">
        <v>363</v>
      </c>
      <c r="W401">
        <v>2100</v>
      </c>
      <c r="X401" t="s">
        <v>381</v>
      </c>
      <c r="Y401" t="s">
        <v>242</v>
      </c>
      <c r="Z401" t="s">
        <v>523</v>
      </c>
      <c r="AB401" t="s">
        <v>355</v>
      </c>
      <c r="AC401" t="s">
        <v>7</v>
      </c>
      <c r="AD401" t="s">
        <v>7</v>
      </c>
      <c r="AE401" t="s">
        <v>7</v>
      </c>
      <c r="AF401" t="s">
        <v>1819</v>
      </c>
      <c r="AG401" t="s">
        <v>252</v>
      </c>
      <c r="AH401">
        <v>2</v>
      </c>
      <c r="AI401" t="s">
        <v>253</v>
      </c>
      <c r="AJ401" t="s">
        <v>251</v>
      </c>
      <c r="AK401" t="s">
        <v>582</v>
      </c>
      <c r="AL401" t="s">
        <v>206</v>
      </c>
      <c r="AM401" t="s">
        <v>610</v>
      </c>
      <c r="AN401">
        <v>3</v>
      </c>
      <c r="AO401" s="17">
        <v>46244</v>
      </c>
      <c r="AP401" s="37">
        <v>0.36907407407407405</v>
      </c>
      <c r="AQ401" s="17">
        <v>46247</v>
      </c>
      <c r="AR401" s="37">
        <v>0.34998842592592594</v>
      </c>
      <c r="AS401" t="s">
        <v>204</v>
      </c>
      <c r="AT401" t="s">
        <v>631</v>
      </c>
      <c r="AU401" t="s">
        <v>628</v>
      </c>
      <c r="AV401" t="s">
        <v>638</v>
      </c>
      <c r="AW401">
        <v>1</v>
      </c>
      <c r="AX401">
        <v>340</v>
      </c>
      <c r="AY401" t="s">
        <v>125</v>
      </c>
      <c r="AZ401" t="s">
        <v>122</v>
      </c>
      <c r="BA401" t="s">
        <v>235</v>
      </c>
      <c r="BB401" t="s">
        <v>676</v>
      </c>
      <c r="BJ401"/>
      <c r="BK401"/>
    </row>
    <row r="402" spans="1:63" x14ac:dyDescent="0.3">
      <c r="A402" s="17">
        <v>46235</v>
      </c>
      <c r="B402" t="s">
        <v>144</v>
      </c>
      <c r="C402" t="s">
        <v>352</v>
      </c>
      <c r="D402" t="s">
        <v>48</v>
      </c>
      <c r="E402" t="s">
        <v>68</v>
      </c>
      <c r="F402" t="s">
        <v>314</v>
      </c>
      <c r="G402" t="s">
        <v>1329</v>
      </c>
      <c r="H402" t="s">
        <v>418</v>
      </c>
      <c r="I402" t="s">
        <v>419</v>
      </c>
      <c r="J402">
        <v>2</v>
      </c>
      <c r="K402">
        <v>2</v>
      </c>
      <c r="L402" t="s">
        <v>1330</v>
      </c>
      <c r="M402" s="15">
        <v>46241.31753472222</v>
      </c>
      <c r="N402" s="15">
        <v>46248.333333333336</v>
      </c>
      <c r="O402" s="15">
        <v>46241.34952546296</v>
      </c>
      <c r="P402" s="15">
        <v>46244.479166666664</v>
      </c>
      <c r="Q402" s="15"/>
      <c r="S402" t="s">
        <v>367</v>
      </c>
      <c r="V402" t="s">
        <v>367</v>
      </c>
      <c r="W402">
        <v>101</v>
      </c>
      <c r="X402" t="s">
        <v>382</v>
      </c>
      <c r="Y402" t="s">
        <v>242</v>
      </c>
      <c r="Z402" t="s">
        <v>522</v>
      </c>
      <c r="AB402" t="s">
        <v>355</v>
      </c>
      <c r="AC402" t="s">
        <v>355</v>
      </c>
      <c r="AD402" t="s">
        <v>382</v>
      </c>
      <c r="AE402" t="s">
        <v>242</v>
      </c>
      <c r="AF402" t="s">
        <v>1818</v>
      </c>
      <c r="AG402" t="s">
        <v>252</v>
      </c>
      <c r="AH402">
        <v>1</v>
      </c>
      <c r="AI402" t="s">
        <v>253</v>
      </c>
      <c r="AJ402" t="s">
        <v>251</v>
      </c>
      <c r="AK402" t="s">
        <v>581</v>
      </c>
      <c r="AL402" t="s">
        <v>159</v>
      </c>
      <c r="AM402" t="s">
        <v>599</v>
      </c>
      <c r="AN402">
        <v>1</v>
      </c>
      <c r="AO402" s="17">
        <v>46241</v>
      </c>
      <c r="AP402" s="37">
        <v>0.34952546296296294</v>
      </c>
      <c r="AQ402" s="17">
        <v>46244</v>
      </c>
      <c r="AR402" s="37">
        <v>0.47916666666666669</v>
      </c>
      <c r="AS402" t="s">
        <v>204</v>
      </c>
      <c r="AT402" t="s">
        <v>630</v>
      </c>
      <c r="AU402" t="s">
        <v>628</v>
      </c>
      <c r="AV402" t="s">
        <v>636</v>
      </c>
      <c r="AX402">
        <v>1</v>
      </c>
      <c r="AY402" t="s">
        <v>89</v>
      </c>
      <c r="AZ402" t="s">
        <v>90</v>
      </c>
      <c r="BA402" t="s">
        <v>220</v>
      </c>
      <c r="BB402" t="s">
        <v>675</v>
      </c>
      <c r="BC402">
        <v>23</v>
      </c>
      <c r="BJ402"/>
      <c r="BK402"/>
    </row>
    <row r="403" spans="1:63" x14ac:dyDescent="0.3">
      <c r="A403" s="17">
        <v>46235</v>
      </c>
      <c r="B403" t="s">
        <v>144</v>
      </c>
      <c r="C403" t="s">
        <v>352</v>
      </c>
      <c r="D403" t="s">
        <v>63</v>
      </c>
      <c r="E403" t="s">
        <v>95</v>
      </c>
      <c r="F403" t="s">
        <v>314</v>
      </c>
      <c r="G403" t="s">
        <v>1915</v>
      </c>
      <c r="H403" t="s">
        <v>445</v>
      </c>
      <c r="I403" t="s">
        <v>420</v>
      </c>
      <c r="J403">
        <v>1</v>
      </c>
      <c r="K403">
        <v>1</v>
      </c>
      <c r="L403" t="s">
        <v>1916</v>
      </c>
      <c r="M403" s="15">
        <v>46239.716504629629</v>
      </c>
      <c r="N403" s="15">
        <v>46247.333333333336</v>
      </c>
      <c r="O403" s="15">
        <v>46240.376805555556</v>
      </c>
      <c r="P403" s="15">
        <v>46246.703472222223</v>
      </c>
      <c r="Q403" s="15"/>
      <c r="S403" t="s">
        <v>365</v>
      </c>
      <c r="T403" t="s">
        <v>1800</v>
      </c>
      <c r="U403" t="s">
        <v>1917</v>
      </c>
      <c r="V403" t="s">
        <v>365</v>
      </c>
      <c r="W403">
        <v>2200</v>
      </c>
      <c r="X403" t="s">
        <v>382</v>
      </c>
      <c r="Y403" t="s">
        <v>242</v>
      </c>
      <c r="Z403" t="s">
        <v>523</v>
      </c>
      <c r="AB403" t="s">
        <v>355</v>
      </c>
      <c r="AC403" t="s">
        <v>7</v>
      </c>
      <c r="AD403" t="s">
        <v>7</v>
      </c>
      <c r="AE403" t="s">
        <v>7</v>
      </c>
      <c r="AF403" t="s">
        <v>1918</v>
      </c>
      <c r="AG403" t="s">
        <v>252</v>
      </c>
      <c r="AH403">
        <v>2</v>
      </c>
      <c r="AI403" t="s">
        <v>253</v>
      </c>
      <c r="AJ403" t="s">
        <v>254</v>
      </c>
      <c r="AK403" t="s">
        <v>581</v>
      </c>
      <c r="AL403" t="s">
        <v>159</v>
      </c>
      <c r="AM403" t="s">
        <v>602</v>
      </c>
      <c r="AN403"/>
      <c r="AO403" s="17">
        <v>46240</v>
      </c>
      <c r="AP403" s="37">
        <v>0.37680555555555556</v>
      </c>
      <c r="AQ403" s="17">
        <v>46246</v>
      </c>
      <c r="AR403" s="37">
        <v>0.70347222222222228</v>
      </c>
      <c r="AS403" t="s">
        <v>204</v>
      </c>
      <c r="AT403" t="s">
        <v>631</v>
      </c>
      <c r="AU403" t="s">
        <v>628</v>
      </c>
      <c r="AV403" t="s">
        <v>637</v>
      </c>
      <c r="AX403">
        <v>1</v>
      </c>
      <c r="AY403" t="s">
        <v>111</v>
      </c>
      <c r="AZ403" t="s">
        <v>96</v>
      </c>
      <c r="BA403" t="s">
        <v>228</v>
      </c>
      <c r="BB403" t="s">
        <v>668</v>
      </c>
      <c r="BJ403"/>
      <c r="BK403"/>
    </row>
    <row r="404" spans="1:63" x14ac:dyDescent="0.3">
      <c r="A404" s="17">
        <v>46235</v>
      </c>
      <c r="B404" t="s">
        <v>144</v>
      </c>
      <c r="C404" t="s">
        <v>352</v>
      </c>
      <c r="D404" t="s">
        <v>57</v>
      </c>
      <c r="E404" t="s">
        <v>117</v>
      </c>
      <c r="F404" t="s">
        <v>314</v>
      </c>
      <c r="G404" t="s">
        <v>1915</v>
      </c>
      <c r="H404" t="s">
        <v>445</v>
      </c>
      <c r="I404" t="s">
        <v>420</v>
      </c>
      <c r="J404">
        <v>1</v>
      </c>
      <c r="K404">
        <v>1</v>
      </c>
      <c r="L404" t="s">
        <v>1916</v>
      </c>
      <c r="M404" s="15">
        <v>46239.716504629629</v>
      </c>
      <c r="N404" s="15">
        <v>46247.333333333336</v>
      </c>
      <c r="O404" s="15">
        <v>46240.376805555556</v>
      </c>
      <c r="P404" s="15">
        <v>46246.703472222223</v>
      </c>
      <c r="Q404" s="15"/>
      <c r="S404" t="s">
        <v>365</v>
      </c>
      <c r="T404" t="s">
        <v>1800</v>
      </c>
      <c r="U404" t="s">
        <v>1917</v>
      </c>
      <c r="V404" t="s">
        <v>365</v>
      </c>
      <c r="W404">
        <v>2200</v>
      </c>
      <c r="X404" t="s">
        <v>382</v>
      </c>
      <c r="Y404" t="s">
        <v>242</v>
      </c>
      <c r="Z404" t="s">
        <v>523</v>
      </c>
      <c r="AB404" t="s">
        <v>355</v>
      </c>
      <c r="AC404" t="s">
        <v>7</v>
      </c>
      <c r="AD404" t="s">
        <v>7</v>
      </c>
      <c r="AE404" t="s">
        <v>7</v>
      </c>
      <c r="AF404" t="s">
        <v>1919</v>
      </c>
      <c r="AG404" t="s">
        <v>252</v>
      </c>
      <c r="AH404">
        <v>2</v>
      </c>
      <c r="AI404" t="s">
        <v>253</v>
      </c>
      <c r="AJ404" t="s">
        <v>254</v>
      </c>
      <c r="AK404" t="s">
        <v>581</v>
      </c>
      <c r="AL404" t="s">
        <v>159</v>
      </c>
      <c r="AM404" t="s">
        <v>601</v>
      </c>
      <c r="AN404"/>
      <c r="AO404" s="17">
        <v>46240</v>
      </c>
      <c r="AP404" s="37">
        <v>0.37680555555555556</v>
      </c>
      <c r="AQ404" s="17">
        <v>46246</v>
      </c>
      <c r="AR404" s="37">
        <v>0.70347222222222228</v>
      </c>
      <c r="AS404" t="s">
        <v>204</v>
      </c>
      <c r="AT404" t="s">
        <v>631</v>
      </c>
      <c r="AU404" t="s">
        <v>628</v>
      </c>
      <c r="AV404" t="s">
        <v>641</v>
      </c>
      <c r="AX404">
        <v>1</v>
      </c>
      <c r="AY404" t="s">
        <v>126</v>
      </c>
      <c r="AZ404" t="s">
        <v>127</v>
      </c>
      <c r="BA404" t="s">
        <v>236</v>
      </c>
      <c r="BB404" t="s">
        <v>668</v>
      </c>
      <c r="BJ404"/>
      <c r="BK404"/>
    </row>
    <row r="405" spans="1:63" x14ac:dyDescent="0.3">
      <c r="A405" s="17">
        <v>46235</v>
      </c>
      <c r="B405" t="s">
        <v>144</v>
      </c>
      <c r="C405" t="s">
        <v>352</v>
      </c>
      <c r="D405" t="s">
        <v>282</v>
      </c>
      <c r="E405" t="s">
        <v>195</v>
      </c>
      <c r="F405" t="s">
        <v>314</v>
      </c>
      <c r="G405" t="s">
        <v>1915</v>
      </c>
      <c r="H405" t="s">
        <v>445</v>
      </c>
      <c r="I405" t="s">
        <v>420</v>
      </c>
      <c r="J405">
        <v>1246</v>
      </c>
      <c r="K405">
        <v>1246</v>
      </c>
      <c r="L405" t="s">
        <v>1916</v>
      </c>
      <c r="M405" s="15">
        <v>46239.716504629629</v>
      </c>
      <c r="N405" s="15">
        <v>46247.333333333336</v>
      </c>
      <c r="O405" s="15">
        <v>46240.376805555556</v>
      </c>
      <c r="P405" s="15">
        <v>46246.703472222223</v>
      </c>
      <c r="Q405" s="15"/>
      <c r="S405" t="s">
        <v>365</v>
      </c>
      <c r="T405" t="s">
        <v>1800</v>
      </c>
      <c r="U405" t="s">
        <v>1917</v>
      </c>
      <c r="V405" t="s">
        <v>365</v>
      </c>
      <c r="W405">
        <v>2200</v>
      </c>
      <c r="X405" t="s">
        <v>382</v>
      </c>
      <c r="Y405" t="s">
        <v>242</v>
      </c>
      <c r="Z405" t="s">
        <v>523</v>
      </c>
      <c r="AB405" t="s">
        <v>355</v>
      </c>
      <c r="AC405" t="s">
        <v>7</v>
      </c>
      <c r="AD405" t="s">
        <v>7</v>
      </c>
      <c r="AE405" t="s">
        <v>7</v>
      </c>
      <c r="AF405" t="s">
        <v>1920</v>
      </c>
      <c r="AG405" t="s">
        <v>252</v>
      </c>
      <c r="AH405">
        <v>2</v>
      </c>
      <c r="AI405" t="s">
        <v>253</v>
      </c>
      <c r="AJ405" t="s">
        <v>251</v>
      </c>
      <c r="AK405" t="s">
        <v>581</v>
      </c>
      <c r="AL405" t="s">
        <v>159</v>
      </c>
      <c r="AM405" t="s">
        <v>600</v>
      </c>
      <c r="AN405">
        <v>3</v>
      </c>
      <c r="AO405" s="17">
        <v>46240</v>
      </c>
      <c r="AP405" s="37">
        <v>0.37680555555555556</v>
      </c>
      <c r="AQ405" s="17">
        <v>46246</v>
      </c>
      <c r="AR405" s="37">
        <v>0.70347222222222228</v>
      </c>
      <c r="AS405" t="s">
        <v>204</v>
      </c>
      <c r="AT405" t="s">
        <v>630</v>
      </c>
      <c r="AU405" t="s">
        <v>628</v>
      </c>
      <c r="AV405" t="s">
        <v>638</v>
      </c>
      <c r="AW405">
        <v>1</v>
      </c>
      <c r="AX405">
        <v>1246</v>
      </c>
      <c r="AY405" t="s">
        <v>125</v>
      </c>
      <c r="AZ405" t="s">
        <v>122</v>
      </c>
      <c r="BA405" t="s">
        <v>235</v>
      </c>
      <c r="BB405" t="s">
        <v>668</v>
      </c>
      <c r="BJ405"/>
      <c r="BK405"/>
    </row>
    <row r="406" spans="1:63" x14ac:dyDescent="0.3">
      <c r="A406" s="17">
        <v>46230</v>
      </c>
      <c r="B406" t="s">
        <v>144</v>
      </c>
      <c r="C406" t="s">
        <v>352</v>
      </c>
      <c r="D406" t="s">
        <v>63</v>
      </c>
      <c r="E406" t="s">
        <v>95</v>
      </c>
      <c r="F406" t="s">
        <v>314</v>
      </c>
      <c r="G406" t="s">
        <v>483</v>
      </c>
      <c r="H406" t="s">
        <v>473</v>
      </c>
      <c r="I406" t="s">
        <v>474</v>
      </c>
      <c r="J406">
        <v>13</v>
      </c>
      <c r="K406">
        <v>13</v>
      </c>
      <c r="L406" t="s">
        <v>1244</v>
      </c>
      <c r="M406" s="15">
        <v>46217.60359953704</v>
      </c>
      <c r="N406" s="15">
        <v>46224.603472222225</v>
      </c>
      <c r="O406" s="15">
        <v>46237.518055555556</v>
      </c>
      <c r="P406" s="15">
        <v>46239.647916666669</v>
      </c>
      <c r="Q406" s="15"/>
      <c r="S406" t="s">
        <v>367</v>
      </c>
      <c r="T406" t="s">
        <v>1721</v>
      </c>
      <c r="U406" t="s">
        <v>1722</v>
      </c>
      <c r="V406" t="s">
        <v>367</v>
      </c>
      <c r="W406">
        <v>101</v>
      </c>
      <c r="X406" t="s">
        <v>382</v>
      </c>
      <c r="Y406" t="s">
        <v>242</v>
      </c>
      <c r="Z406" t="s">
        <v>523</v>
      </c>
      <c r="AB406" t="s">
        <v>355</v>
      </c>
      <c r="AC406" t="s">
        <v>7</v>
      </c>
      <c r="AD406" t="s">
        <v>7</v>
      </c>
      <c r="AE406" t="s">
        <v>7</v>
      </c>
      <c r="AF406" t="s">
        <v>1723</v>
      </c>
      <c r="AG406" t="s">
        <v>252</v>
      </c>
      <c r="AH406">
        <v>2</v>
      </c>
      <c r="AI406" t="s">
        <v>253</v>
      </c>
      <c r="AJ406" t="s">
        <v>254</v>
      </c>
      <c r="AK406" t="s">
        <v>581</v>
      </c>
      <c r="AL406" t="s">
        <v>159</v>
      </c>
      <c r="AM406" t="s">
        <v>602</v>
      </c>
      <c r="AN406"/>
      <c r="AO406" s="17">
        <v>46237</v>
      </c>
      <c r="AP406" s="37">
        <v>0.5180555555555556</v>
      </c>
      <c r="AQ406" s="17">
        <v>46239</v>
      </c>
      <c r="AR406" s="37">
        <v>0.6479166666666667</v>
      </c>
      <c r="AS406" t="s">
        <v>204</v>
      </c>
      <c r="AT406" t="s">
        <v>631</v>
      </c>
      <c r="AU406" t="s">
        <v>628</v>
      </c>
      <c r="AV406" t="s">
        <v>637</v>
      </c>
      <c r="AX406">
        <v>13</v>
      </c>
      <c r="AY406" t="s">
        <v>111</v>
      </c>
      <c r="AZ406" t="s">
        <v>96</v>
      </c>
      <c r="BA406" t="s">
        <v>228</v>
      </c>
      <c r="BB406" t="s">
        <v>667</v>
      </c>
      <c r="BJ406"/>
      <c r="BK406"/>
    </row>
    <row r="407" spans="1:63" x14ac:dyDescent="0.3">
      <c r="A407" s="17">
        <v>46237</v>
      </c>
      <c r="B407" t="s">
        <v>144</v>
      </c>
      <c r="C407" t="s">
        <v>352</v>
      </c>
      <c r="D407" t="s">
        <v>57</v>
      </c>
      <c r="E407" t="s">
        <v>117</v>
      </c>
      <c r="F407" t="s">
        <v>314</v>
      </c>
      <c r="G407" t="s">
        <v>1262</v>
      </c>
      <c r="H407" t="s">
        <v>1625</v>
      </c>
      <c r="I407" t="s">
        <v>474</v>
      </c>
      <c r="J407">
        <v>2</v>
      </c>
      <c r="K407">
        <v>2</v>
      </c>
      <c r="L407" t="s">
        <v>1265</v>
      </c>
      <c r="M407" s="15">
        <v>46241.564421296294</v>
      </c>
      <c r="N407" s="15">
        <v>46248.563888888886</v>
      </c>
      <c r="O407" s="15">
        <v>46245.47152777778</v>
      </c>
      <c r="P407" s="15">
        <v>46253.505555555559</v>
      </c>
      <c r="Q407" s="15"/>
      <c r="S407" t="s">
        <v>411</v>
      </c>
      <c r="V407" t="s">
        <v>377</v>
      </c>
      <c r="W407">
        <v>2940</v>
      </c>
      <c r="X407" t="s">
        <v>391</v>
      </c>
      <c r="Y407" t="s">
        <v>296</v>
      </c>
      <c r="Z407" t="s">
        <v>523</v>
      </c>
      <c r="AB407" t="s">
        <v>357</v>
      </c>
      <c r="AC407" t="s">
        <v>7</v>
      </c>
      <c r="AD407" t="s">
        <v>7</v>
      </c>
      <c r="AE407" t="s">
        <v>7</v>
      </c>
      <c r="AF407" t="s">
        <v>1756</v>
      </c>
      <c r="AG407" t="s">
        <v>253</v>
      </c>
      <c r="AH407">
        <v>2</v>
      </c>
      <c r="AI407" t="s">
        <v>253</v>
      </c>
      <c r="AJ407" t="s">
        <v>254</v>
      </c>
      <c r="AK407" t="s">
        <v>592</v>
      </c>
      <c r="AL407" t="s">
        <v>206</v>
      </c>
      <c r="AM407" t="s">
        <v>609</v>
      </c>
      <c r="AN407"/>
      <c r="AO407" s="17">
        <v>46245</v>
      </c>
      <c r="AP407" s="37">
        <v>0.47152777777777777</v>
      </c>
      <c r="AQ407" s="17">
        <v>46253</v>
      </c>
      <c r="AR407" s="37">
        <v>0.50555555555555554</v>
      </c>
      <c r="AS407" t="s">
        <v>627</v>
      </c>
      <c r="AU407" t="s">
        <v>628</v>
      </c>
      <c r="AV407" t="s">
        <v>641</v>
      </c>
      <c r="AX407">
        <v>1</v>
      </c>
      <c r="AY407" t="s">
        <v>126</v>
      </c>
      <c r="AZ407" t="s">
        <v>127</v>
      </c>
      <c r="BA407" t="s">
        <v>236</v>
      </c>
      <c r="BB407" t="s">
        <v>691</v>
      </c>
      <c r="BJ407"/>
      <c r="BK407"/>
    </row>
    <row r="408" spans="1:63" x14ac:dyDescent="0.3">
      <c r="A408" s="17">
        <v>46237</v>
      </c>
      <c r="B408" t="s">
        <v>144</v>
      </c>
      <c r="C408" t="s">
        <v>353</v>
      </c>
      <c r="D408" t="s">
        <v>63</v>
      </c>
      <c r="E408" t="s">
        <v>95</v>
      </c>
      <c r="F408" t="s">
        <v>314</v>
      </c>
      <c r="G408" t="s">
        <v>917</v>
      </c>
      <c r="H408" t="s">
        <v>418</v>
      </c>
      <c r="I408" t="s">
        <v>419</v>
      </c>
      <c r="J408">
        <v>1</v>
      </c>
      <c r="K408">
        <v>1</v>
      </c>
      <c r="L408" t="s">
        <v>918</v>
      </c>
      <c r="M408" s="15">
        <v>46253.349317129629</v>
      </c>
      <c r="N408" s="15">
        <v>46260.349305555559</v>
      </c>
      <c r="O408" s="15">
        <v>46254.589212962965</v>
      </c>
      <c r="P408" s="15">
        <v>46254.65625</v>
      </c>
      <c r="Q408" s="15"/>
      <c r="S408" t="s">
        <v>410</v>
      </c>
      <c r="V408" t="s">
        <v>375</v>
      </c>
      <c r="W408">
        <v>2011</v>
      </c>
      <c r="X408" t="s">
        <v>361</v>
      </c>
      <c r="Y408" t="s">
        <v>265</v>
      </c>
      <c r="Z408" t="s">
        <v>523</v>
      </c>
      <c r="AB408" t="s">
        <v>357</v>
      </c>
      <c r="AC408" t="s">
        <v>7</v>
      </c>
      <c r="AD408" t="s">
        <v>7</v>
      </c>
      <c r="AE408" t="s">
        <v>7</v>
      </c>
      <c r="AF408" t="s">
        <v>1826</v>
      </c>
      <c r="AG408" t="s">
        <v>252</v>
      </c>
      <c r="AH408">
        <v>2</v>
      </c>
      <c r="AI408" t="s">
        <v>253</v>
      </c>
      <c r="AJ408" t="s">
        <v>254</v>
      </c>
      <c r="AK408" t="s">
        <v>583</v>
      </c>
      <c r="AL408" t="s">
        <v>159</v>
      </c>
      <c r="AM408" t="s">
        <v>617</v>
      </c>
      <c r="AN408"/>
      <c r="AO408" s="17">
        <v>46254</v>
      </c>
      <c r="AP408" s="37">
        <v>0.58921296296296299</v>
      </c>
      <c r="AQ408" s="17">
        <v>46254</v>
      </c>
      <c r="AR408" s="37">
        <v>0.65625</v>
      </c>
      <c r="AS408" t="s">
        <v>204</v>
      </c>
      <c r="AT408" t="s">
        <v>631</v>
      </c>
      <c r="AU408" t="s">
        <v>628</v>
      </c>
      <c r="AV408" t="s">
        <v>637</v>
      </c>
      <c r="AX408">
        <v>1</v>
      </c>
      <c r="AY408" t="s">
        <v>111</v>
      </c>
      <c r="AZ408" t="s">
        <v>96</v>
      </c>
      <c r="BA408" t="s">
        <v>228</v>
      </c>
      <c r="BB408" t="s">
        <v>689</v>
      </c>
      <c r="BE408">
        <v>8.6</v>
      </c>
      <c r="BJ408"/>
      <c r="BK408"/>
    </row>
    <row r="409" spans="1:63" x14ac:dyDescent="0.3">
      <c r="A409" s="17">
        <v>46237</v>
      </c>
      <c r="B409" t="s">
        <v>144</v>
      </c>
      <c r="C409" t="s">
        <v>353</v>
      </c>
      <c r="D409" t="s">
        <v>282</v>
      </c>
      <c r="E409" t="s">
        <v>195</v>
      </c>
      <c r="F409" t="s">
        <v>314</v>
      </c>
      <c r="G409" t="s">
        <v>915</v>
      </c>
      <c r="H409" t="s">
        <v>418</v>
      </c>
      <c r="I409" t="s">
        <v>419</v>
      </c>
      <c r="J409">
        <v>8</v>
      </c>
      <c r="K409">
        <v>8</v>
      </c>
      <c r="L409" t="s">
        <v>916</v>
      </c>
      <c r="M409" s="15">
        <v>46253.579560185186</v>
      </c>
      <c r="N409" s="15">
        <v>46260.57916666667</v>
      </c>
      <c r="O409" s="15">
        <v>46258.391006944446</v>
      </c>
      <c r="P409" s="15">
        <v>46259.304861111108</v>
      </c>
      <c r="Q409" s="15"/>
      <c r="S409" t="s">
        <v>410</v>
      </c>
      <c r="V409" t="s">
        <v>375</v>
      </c>
      <c r="W409">
        <v>2011</v>
      </c>
      <c r="X409" t="s">
        <v>361</v>
      </c>
      <c r="Y409" t="s">
        <v>265</v>
      </c>
      <c r="Z409" t="s">
        <v>523</v>
      </c>
      <c r="AB409" t="s">
        <v>357</v>
      </c>
      <c r="AC409" t="s">
        <v>7</v>
      </c>
      <c r="AD409" t="s">
        <v>7</v>
      </c>
      <c r="AE409" t="s">
        <v>7</v>
      </c>
      <c r="AF409" t="s">
        <v>1825</v>
      </c>
      <c r="AG409" t="s">
        <v>252</v>
      </c>
      <c r="AH409">
        <v>2</v>
      </c>
      <c r="AI409" t="s">
        <v>253</v>
      </c>
      <c r="AJ409" t="s">
        <v>251</v>
      </c>
      <c r="AK409" t="s">
        <v>583</v>
      </c>
      <c r="AL409" t="s">
        <v>159</v>
      </c>
      <c r="AM409" t="s">
        <v>615</v>
      </c>
      <c r="AN409">
        <v>4</v>
      </c>
      <c r="AO409" s="17">
        <v>46258</v>
      </c>
      <c r="AP409" s="37">
        <v>0.39100694444444445</v>
      </c>
      <c r="AQ409" s="17">
        <v>46259</v>
      </c>
      <c r="AR409" s="37">
        <v>0.30486111111111114</v>
      </c>
      <c r="AS409" t="s">
        <v>204</v>
      </c>
      <c r="AT409" t="s">
        <v>631</v>
      </c>
      <c r="AU409" t="s">
        <v>628</v>
      </c>
      <c r="AV409" t="s">
        <v>638</v>
      </c>
      <c r="AW409">
        <v>1</v>
      </c>
      <c r="AX409">
        <v>8</v>
      </c>
      <c r="AY409" t="s">
        <v>125</v>
      </c>
      <c r="AZ409" t="s">
        <v>122</v>
      </c>
      <c r="BA409" t="s">
        <v>235</v>
      </c>
      <c r="BB409" t="s">
        <v>689</v>
      </c>
      <c r="BE409">
        <v>1</v>
      </c>
      <c r="BJ409"/>
      <c r="BK409"/>
    </row>
    <row r="410" spans="1:63" x14ac:dyDescent="0.3">
      <c r="A410" s="17">
        <v>46237</v>
      </c>
      <c r="B410" t="s">
        <v>144</v>
      </c>
      <c r="C410" t="s">
        <v>353</v>
      </c>
      <c r="D410" t="s">
        <v>57</v>
      </c>
      <c r="E410" t="s">
        <v>117</v>
      </c>
      <c r="F410" t="s">
        <v>314</v>
      </c>
      <c r="G410" t="s">
        <v>915</v>
      </c>
      <c r="H410" t="s">
        <v>418</v>
      </c>
      <c r="I410" t="s">
        <v>419</v>
      </c>
      <c r="J410">
        <v>1</v>
      </c>
      <c r="K410">
        <v>1</v>
      </c>
      <c r="L410" t="s">
        <v>916</v>
      </c>
      <c r="M410" s="15">
        <v>46253.579560185186</v>
      </c>
      <c r="N410" s="15">
        <v>46260.57916666667</v>
      </c>
      <c r="O410" s="15">
        <v>46258.391006944446</v>
      </c>
      <c r="P410" s="15">
        <v>46259.304861111108</v>
      </c>
      <c r="Q410" s="15"/>
      <c r="S410" t="s">
        <v>410</v>
      </c>
      <c r="V410" t="s">
        <v>375</v>
      </c>
      <c r="W410">
        <v>2011</v>
      </c>
      <c r="X410" t="s">
        <v>361</v>
      </c>
      <c r="Y410" t="s">
        <v>265</v>
      </c>
      <c r="Z410" t="s">
        <v>523</v>
      </c>
      <c r="AB410" t="s">
        <v>357</v>
      </c>
      <c r="AC410" t="s">
        <v>7</v>
      </c>
      <c r="AD410" t="s">
        <v>7</v>
      </c>
      <c r="AE410" t="s">
        <v>7</v>
      </c>
      <c r="AF410" t="s">
        <v>1824</v>
      </c>
      <c r="AG410" t="s">
        <v>252</v>
      </c>
      <c r="AH410">
        <v>2</v>
      </c>
      <c r="AI410" t="s">
        <v>253</v>
      </c>
      <c r="AJ410" t="s">
        <v>254</v>
      </c>
      <c r="AK410" t="s">
        <v>583</v>
      </c>
      <c r="AL410" t="s">
        <v>159</v>
      </c>
      <c r="AM410" t="s">
        <v>616</v>
      </c>
      <c r="AN410"/>
      <c r="AO410" s="17">
        <v>46258</v>
      </c>
      <c r="AP410" s="37">
        <v>0.39100694444444445</v>
      </c>
      <c r="AQ410" s="17">
        <v>46259</v>
      </c>
      <c r="AR410" s="37">
        <v>0.30486111111111114</v>
      </c>
      <c r="AS410" t="s">
        <v>204</v>
      </c>
      <c r="AT410" t="s">
        <v>631</v>
      </c>
      <c r="AU410" t="s">
        <v>628</v>
      </c>
      <c r="AV410" t="s">
        <v>641</v>
      </c>
      <c r="AX410">
        <v>1</v>
      </c>
      <c r="AY410" t="s">
        <v>126</v>
      </c>
      <c r="AZ410" t="s">
        <v>127</v>
      </c>
      <c r="BA410" t="s">
        <v>236</v>
      </c>
      <c r="BB410" t="s">
        <v>689</v>
      </c>
      <c r="BJ410"/>
      <c r="BK410"/>
    </row>
    <row r="411" spans="1:63" x14ac:dyDescent="0.3">
      <c r="A411" s="17">
        <v>46237</v>
      </c>
      <c r="B411" t="s">
        <v>144</v>
      </c>
      <c r="C411" t="s">
        <v>353</v>
      </c>
      <c r="D411" t="s">
        <v>63</v>
      </c>
      <c r="E411" t="s">
        <v>95</v>
      </c>
      <c r="F411" t="s">
        <v>314</v>
      </c>
      <c r="G411" t="s">
        <v>915</v>
      </c>
      <c r="H411" t="s">
        <v>418</v>
      </c>
      <c r="I411" t="s">
        <v>419</v>
      </c>
      <c r="J411">
        <v>1</v>
      </c>
      <c r="K411">
        <v>1</v>
      </c>
      <c r="L411" t="s">
        <v>916</v>
      </c>
      <c r="M411" s="15">
        <v>46253.579560185186</v>
      </c>
      <c r="N411" s="15">
        <v>46260.57916666667</v>
      </c>
      <c r="O411" s="15">
        <v>46258.391006944446</v>
      </c>
      <c r="P411" s="15">
        <v>46259.304861111108</v>
      </c>
      <c r="Q411" s="15"/>
      <c r="S411" t="s">
        <v>410</v>
      </c>
      <c r="V411" t="s">
        <v>375</v>
      </c>
      <c r="W411">
        <v>2011</v>
      </c>
      <c r="X411" t="s">
        <v>361</v>
      </c>
      <c r="Y411" t="s">
        <v>265</v>
      </c>
      <c r="Z411" t="s">
        <v>523</v>
      </c>
      <c r="AB411" t="s">
        <v>357</v>
      </c>
      <c r="AC411" t="s">
        <v>7</v>
      </c>
      <c r="AD411" t="s">
        <v>7</v>
      </c>
      <c r="AE411" t="s">
        <v>7</v>
      </c>
      <c r="AF411" t="s">
        <v>1823</v>
      </c>
      <c r="AG411" t="s">
        <v>252</v>
      </c>
      <c r="AH411">
        <v>2</v>
      </c>
      <c r="AI411" t="s">
        <v>253</v>
      </c>
      <c r="AJ411" t="s">
        <v>254</v>
      </c>
      <c r="AK411" t="s">
        <v>583</v>
      </c>
      <c r="AL411" t="s">
        <v>159</v>
      </c>
      <c r="AM411" t="s">
        <v>617</v>
      </c>
      <c r="AN411"/>
      <c r="AO411" s="17">
        <v>46258</v>
      </c>
      <c r="AP411" s="37">
        <v>0.39100694444444445</v>
      </c>
      <c r="AQ411" s="17">
        <v>46259</v>
      </c>
      <c r="AR411" s="37">
        <v>0.30486111111111114</v>
      </c>
      <c r="AS411" t="s">
        <v>204</v>
      </c>
      <c r="AT411" t="s">
        <v>631</v>
      </c>
      <c r="AU411" t="s">
        <v>628</v>
      </c>
      <c r="AV411" t="s">
        <v>637</v>
      </c>
      <c r="AX411">
        <v>1</v>
      </c>
      <c r="AY411" t="s">
        <v>111</v>
      </c>
      <c r="AZ411" t="s">
        <v>96</v>
      </c>
      <c r="BA411" t="s">
        <v>228</v>
      </c>
      <c r="BB411" t="s">
        <v>689</v>
      </c>
      <c r="BJ411"/>
      <c r="BK411"/>
    </row>
    <row r="412" spans="1:63" x14ac:dyDescent="0.3">
      <c r="A412" s="17">
        <v>46237</v>
      </c>
      <c r="B412" t="s">
        <v>144</v>
      </c>
      <c r="C412" t="s">
        <v>353</v>
      </c>
      <c r="D412" t="s">
        <v>282</v>
      </c>
      <c r="E412" t="s">
        <v>195</v>
      </c>
      <c r="F412" t="s">
        <v>314</v>
      </c>
      <c r="G412" t="s">
        <v>912</v>
      </c>
      <c r="H412" t="s">
        <v>1821</v>
      </c>
      <c r="I412" t="s">
        <v>913</v>
      </c>
      <c r="J412">
        <v>1</v>
      </c>
      <c r="K412">
        <v>1</v>
      </c>
      <c r="L412" t="s">
        <v>914</v>
      </c>
      <c r="M412" s="15">
        <v>46247.459618055553</v>
      </c>
      <c r="N412" s="15">
        <v>46254.459027777775</v>
      </c>
      <c r="O412" s="15">
        <v>46247.561030092591</v>
      </c>
      <c r="P412" s="15">
        <v>46254.421527777777</v>
      </c>
      <c r="Q412" s="15"/>
      <c r="S412" t="s">
        <v>410</v>
      </c>
      <c r="V412" t="s">
        <v>375</v>
      </c>
      <c r="W412">
        <v>2011</v>
      </c>
      <c r="X412" t="s">
        <v>361</v>
      </c>
      <c r="Y412" t="s">
        <v>265</v>
      </c>
      <c r="Z412" t="s">
        <v>523</v>
      </c>
      <c r="AB412" t="s">
        <v>357</v>
      </c>
      <c r="AC412" t="s">
        <v>7</v>
      </c>
      <c r="AD412" t="s">
        <v>7</v>
      </c>
      <c r="AE412" t="s">
        <v>7</v>
      </c>
      <c r="AF412" t="s">
        <v>1822</v>
      </c>
      <c r="AG412" t="s">
        <v>252</v>
      </c>
      <c r="AH412">
        <v>2</v>
      </c>
      <c r="AI412" t="s">
        <v>253</v>
      </c>
      <c r="AJ412" t="s">
        <v>251</v>
      </c>
      <c r="AK412" t="s">
        <v>583</v>
      </c>
      <c r="AL412" t="s">
        <v>159</v>
      </c>
      <c r="AM412" t="s">
        <v>615</v>
      </c>
      <c r="AN412">
        <v>4</v>
      </c>
      <c r="AO412" s="17">
        <v>46247</v>
      </c>
      <c r="AP412" s="37">
        <v>0.56103009259259262</v>
      </c>
      <c r="AQ412" s="17">
        <v>46254</v>
      </c>
      <c r="AR412" s="37">
        <v>0.42152777777777778</v>
      </c>
      <c r="AS412" t="s">
        <v>204</v>
      </c>
      <c r="AT412" t="s">
        <v>630</v>
      </c>
      <c r="AU412" t="s">
        <v>628</v>
      </c>
      <c r="AV412" t="s">
        <v>638</v>
      </c>
      <c r="AW412">
        <v>1</v>
      </c>
      <c r="AX412">
        <v>1</v>
      </c>
      <c r="AY412" t="s">
        <v>125</v>
      </c>
      <c r="AZ412" t="s">
        <v>122</v>
      </c>
      <c r="BA412" t="s">
        <v>235</v>
      </c>
      <c r="BB412" t="s">
        <v>689</v>
      </c>
      <c r="BJ412"/>
      <c r="BK412"/>
    </row>
    <row r="413" spans="1:63" x14ac:dyDescent="0.3">
      <c r="A413" s="17">
        <v>46237</v>
      </c>
      <c r="B413" t="s">
        <v>144</v>
      </c>
      <c r="C413" t="s">
        <v>353</v>
      </c>
      <c r="D413" t="s">
        <v>57</v>
      </c>
      <c r="E413" t="s">
        <v>117</v>
      </c>
      <c r="F413" t="s">
        <v>314</v>
      </c>
      <c r="G413" t="s">
        <v>925</v>
      </c>
      <c r="H413" t="s">
        <v>463</v>
      </c>
      <c r="I413" t="s">
        <v>429</v>
      </c>
      <c r="J413">
        <v>8</v>
      </c>
      <c r="K413">
        <v>8</v>
      </c>
      <c r="L413" t="s">
        <v>926</v>
      </c>
      <c r="M413" s="15">
        <v>46251.30840277778</v>
      </c>
      <c r="N413" s="15">
        <v>46258.333333333336</v>
      </c>
      <c r="O413" s="15">
        <v>46251.581250000003</v>
      </c>
      <c r="P413" s="15">
        <v>46252.500694444447</v>
      </c>
      <c r="Q413" s="15"/>
      <c r="S413" t="s">
        <v>410</v>
      </c>
      <c r="V413" t="s">
        <v>375</v>
      </c>
      <c r="W413">
        <v>2011</v>
      </c>
      <c r="X413" t="s">
        <v>361</v>
      </c>
      <c r="Y413" t="s">
        <v>265</v>
      </c>
      <c r="Z413" t="s">
        <v>523</v>
      </c>
      <c r="AB413" t="s">
        <v>357</v>
      </c>
      <c r="AC413" t="s">
        <v>7</v>
      </c>
      <c r="AD413" t="s">
        <v>7</v>
      </c>
      <c r="AE413" t="s">
        <v>7</v>
      </c>
      <c r="AF413" t="s">
        <v>1833</v>
      </c>
      <c r="AG413" t="s">
        <v>252</v>
      </c>
      <c r="AH413">
        <v>2</v>
      </c>
      <c r="AI413" t="s">
        <v>253</v>
      </c>
      <c r="AJ413" t="s">
        <v>254</v>
      </c>
      <c r="AK413" t="s">
        <v>583</v>
      </c>
      <c r="AL413" t="s">
        <v>159</v>
      </c>
      <c r="AM413" t="s">
        <v>616</v>
      </c>
      <c r="AN413"/>
      <c r="AO413" s="17">
        <v>46251</v>
      </c>
      <c r="AP413" s="37">
        <v>0.58125000000000004</v>
      </c>
      <c r="AQ413" s="17">
        <v>46252</v>
      </c>
      <c r="AR413" s="37">
        <v>0.50069444444444444</v>
      </c>
      <c r="AS413" t="s">
        <v>204</v>
      </c>
      <c r="AT413" t="s">
        <v>631</v>
      </c>
      <c r="AU413" t="s">
        <v>628</v>
      </c>
      <c r="AV413" t="s">
        <v>641</v>
      </c>
      <c r="AX413">
        <v>1</v>
      </c>
      <c r="AY413" t="s">
        <v>126</v>
      </c>
      <c r="AZ413" t="s">
        <v>127</v>
      </c>
      <c r="BA413" t="s">
        <v>236</v>
      </c>
      <c r="BB413" t="s">
        <v>689</v>
      </c>
      <c r="BE413">
        <v>158.51</v>
      </c>
      <c r="BJ413"/>
      <c r="BK413"/>
    </row>
    <row r="414" spans="1:63" x14ac:dyDescent="0.3">
      <c r="A414" s="17">
        <v>46237</v>
      </c>
      <c r="B414" t="s">
        <v>144</v>
      </c>
      <c r="C414" t="s">
        <v>353</v>
      </c>
      <c r="D414" t="s">
        <v>63</v>
      </c>
      <c r="E414" t="s">
        <v>95</v>
      </c>
      <c r="F414" t="s">
        <v>314</v>
      </c>
      <c r="G414" t="s">
        <v>925</v>
      </c>
      <c r="H414" t="s">
        <v>463</v>
      </c>
      <c r="I414" t="s">
        <v>429</v>
      </c>
      <c r="J414">
        <v>8</v>
      </c>
      <c r="K414">
        <v>8</v>
      </c>
      <c r="L414" t="s">
        <v>926</v>
      </c>
      <c r="M414" s="15">
        <v>46251.30840277778</v>
      </c>
      <c r="N414" s="15">
        <v>46258.333333333336</v>
      </c>
      <c r="O414" s="15">
        <v>46251.581250000003</v>
      </c>
      <c r="P414" s="15">
        <v>46252.500694444447</v>
      </c>
      <c r="Q414" s="15"/>
      <c r="S414" t="s">
        <v>410</v>
      </c>
      <c r="V414" t="s">
        <v>375</v>
      </c>
      <c r="W414">
        <v>2011</v>
      </c>
      <c r="X414" t="s">
        <v>361</v>
      </c>
      <c r="Y414" t="s">
        <v>265</v>
      </c>
      <c r="Z414" t="s">
        <v>523</v>
      </c>
      <c r="AB414" t="s">
        <v>357</v>
      </c>
      <c r="AC414" t="s">
        <v>7</v>
      </c>
      <c r="AD414" t="s">
        <v>7</v>
      </c>
      <c r="AE414" t="s">
        <v>7</v>
      </c>
      <c r="AF414" t="s">
        <v>1836</v>
      </c>
      <c r="AG414" t="s">
        <v>252</v>
      </c>
      <c r="AH414">
        <v>2</v>
      </c>
      <c r="AI414" t="s">
        <v>253</v>
      </c>
      <c r="AJ414" t="s">
        <v>254</v>
      </c>
      <c r="AK414" t="s">
        <v>583</v>
      </c>
      <c r="AL414" t="s">
        <v>159</v>
      </c>
      <c r="AM414" t="s">
        <v>617</v>
      </c>
      <c r="AN414"/>
      <c r="AO414" s="17">
        <v>46251</v>
      </c>
      <c r="AP414" s="37">
        <v>0.58125000000000004</v>
      </c>
      <c r="AQ414" s="17">
        <v>46252</v>
      </c>
      <c r="AR414" s="37">
        <v>0.50069444444444444</v>
      </c>
      <c r="AS414" t="s">
        <v>204</v>
      </c>
      <c r="AT414" t="s">
        <v>631</v>
      </c>
      <c r="AU414" t="s">
        <v>628</v>
      </c>
      <c r="AV414" t="s">
        <v>637</v>
      </c>
      <c r="AX414">
        <v>8</v>
      </c>
      <c r="AY414" t="s">
        <v>111</v>
      </c>
      <c r="AZ414" t="s">
        <v>96</v>
      </c>
      <c r="BA414" t="s">
        <v>228</v>
      </c>
      <c r="BB414" t="s">
        <v>689</v>
      </c>
      <c r="BJ414"/>
      <c r="BK414"/>
    </row>
    <row r="415" spans="1:63" x14ac:dyDescent="0.3">
      <c r="A415" s="17">
        <v>46237</v>
      </c>
      <c r="B415" t="s">
        <v>144</v>
      </c>
      <c r="C415" t="s">
        <v>353</v>
      </c>
      <c r="D415" t="s">
        <v>282</v>
      </c>
      <c r="E415" t="s">
        <v>195</v>
      </c>
      <c r="F415" t="s">
        <v>314</v>
      </c>
      <c r="G415" t="s">
        <v>923</v>
      </c>
      <c r="H415" t="s">
        <v>463</v>
      </c>
      <c r="I415" t="s">
        <v>429</v>
      </c>
      <c r="J415">
        <v>908</v>
      </c>
      <c r="K415">
        <v>908</v>
      </c>
      <c r="L415" t="s">
        <v>924</v>
      </c>
      <c r="M415" s="15">
        <v>46251.36582175926</v>
      </c>
      <c r="N415" s="15">
        <v>46258.365277777775</v>
      </c>
      <c r="O415" s="15">
        <v>46251.588622685187</v>
      </c>
      <c r="P415" s="15">
        <v>46252.654166666667</v>
      </c>
      <c r="Q415" s="15"/>
      <c r="S415" t="s">
        <v>410</v>
      </c>
      <c r="V415" t="s">
        <v>375</v>
      </c>
      <c r="W415">
        <v>2011</v>
      </c>
      <c r="X415" t="s">
        <v>361</v>
      </c>
      <c r="Y415" t="s">
        <v>265</v>
      </c>
      <c r="Z415" t="s">
        <v>523</v>
      </c>
      <c r="AB415" t="s">
        <v>357</v>
      </c>
      <c r="AC415" t="s">
        <v>7</v>
      </c>
      <c r="AD415" t="s">
        <v>7</v>
      </c>
      <c r="AE415" t="s">
        <v>7</v>
      </c>
      <c r="AF415" t="s">
        <v>1827</v>
      </c>
      <c r="AG415" t="s">
        <v>252</v>
      </c>
      <c r="AH415">
        <v>2</v>
      </c>
      <c r="AI415" t="s">
        <v>253</v>
      </c>
      <c r="AJ415" t="s">
        <v>251</v>
      </c>
      <c r="AK415" t="s">
        <v>583</v>
      </c>
      <c r="AL415" t="s">
        <v>159</v>
      </c>
      <c r="AM415" t="s">
        <v>615</v>
      </c>
      <c r="AN415">
        <v>4</v>
      </c>
      <c r="AO415" s="17">
        <v>46251</v>
      </c>
      <c r="AP415" s="37">
        <v>0.58862268518518523</v>
      </c>
      <c r="AQ415" s="17">
        <v>46252</v>
      </c>
      <c r="AR415" s="37">
        <v>0.65416666666666667</v>
      </c>
      <c r="AS415" t="s">
        <v>204</v>
      </c>
      <c r="AT415" t="s">
        <v>631</v>
      </c>
      <c r="AU415" t="s">
        <v>628</v>
      </c>
      <c r="AV415" t="s">
        <v>638</v>
      </c>
      <c r="AW415">
        <v>1</v>
      </c>
      <c r="AX415">
        <v>908</v>
      </c>
      <c r="AY415" t="s">
        <v>125</v>
      </c>
      <c r="AZ415" t="s">
        <v>122</v>
      </c>
      <c r="BA415" t="s">
        <v>235</v>
      </c>
      <c r="BB415" t="s">
        <v>689</v>
      </c>
      <c r="BJ415"/>
      <c r="BK415"/>
    </row>
    <row r="416" spans="1:63" x14ac:dyDescent="0.3">
      <c r="A416" s="17">
        <v>46237</v>
      </c>
      <c r="B416" t="s">
        <v>144</v>
      </c>
      <c r="C416" t="s">
        <v>353</v>
      </c>
      <c r="D416" t="s">
        <v>57</v>
      </c>
      <c r="E416" t="s">
        <v>117</v>
      </c>
      <c r="F416" t="s">
        <v>314</v>
      </c>
      <c r="G416" t="s">
        <v>923</v>
      </c>
      <c r="H416" t="s">
        <v>463</v>
      </c>
      <c r="I416" t="s">
        <v>429</v>
      </c>
      <c r="J416">
        <v>11</v>
      </c>
      <c r="K416">
        <v>11</v>
      </c>
      <c r="L416" t="s">
        <v>924</v>
      </c>
      <c r="M416" s="15">
        <v>46251.36582175926</v>
      </c>
      <c r="N416" s="15">
        <v>46258.365277777775</v>
      </c>
      <c r="O416" s="15">
        <v>46251.588622685187</v>
      </c>
      <c r="P416" s="15">
        <v>46252.654166666667</v>
      </c>
      <c r="Q416" s="15"/>
      <c r="S416" t="s">
        <v>410</v>
      </c>
      <c r="V416" t="s">
        <v>375</v>
      </c>
      <c r="W416">
        <v>2011</v>
      </c>
      <c r="X416" t="s">
        <v>361</v>
      </c>
      <c r="Y416" t="s">
        <v>265</v>
      </c>
      <c r="Z416" t="s">
        <v>523</v>
      </c>
      <c r="AB416" t="s">
        <v>357</v>
      </c>
      <c r="AC416" t="s">
        <v>7</v>
      </c>
      <c r="AD416" t="s">
        <v>7</v>
      </c>
      <c r="AE416" t="s">
        <v>7</v>
      </c>
      <c r="AF416" t="s">
        <v>1835</v>
      </c>
      <c r="AG416" t="s">
        <v>252</v>
      </c>
      <c r="AH416">
        <v>2</v>
      </c>
      <c r="AI416" t="s">
        <v>253</v>
      </c>
      <c r="AJ416" t="s">
        <v>254</v>
      </c>
      <c r="AK416" t="s">
        <v>583</v>
      </c>
      <c r="AL416" t="s">
        <v>159</v>
      </c>
      <c r="AM416" t="s">
        <v>616</v>
      </c>
      <c r="AN416"/>
      <c r="AO416" s="17">
        <v>46251</v>
      </c>
      <c r="AP416" s="37">
        <v>0.58862268518518523</v>
      </c>
      <c r="AQ416" s="17">
        <v>46252</v>
      </c>
      <c r="AR416" s="37">
        <v>0.65416666666666667</v>
      </c>
      <c r="AS416" t="s">
        <v>204</v>
      </c>
      <c r="AT416" t="s">
        <v>631</v>
      </c>
      <c r="AU416" t="s">
        <v>628</v>
      </c>
      <c r="AV416" t="s">
        <v>641</v>
      </c>
      <c r="AX416">
        <v>1.1000000000000001</v>
      </c>
      <c r="AY416" t="s">
        <v>126</v>
      </c>
      <c r="AZ416" t="s">
        <v>127</v>
      </c>
      <c r="BA416" t="s">
        <v>236</v>
      </c>
      <c r="BB416" t="s">
        <v>689</v>
      </c>
      <c r="BJ416"/>
      <c r="BK416"/>
    </row>
    <row r="417" spans="1:63" x14ac:dyDescent="0.3">
      <c r="A417" s="17">
        <v>46237</v>
      </c>
      <c r="B417" t="s">
        <v>144</v>
      </c>
      <c r="C417" t="s">
        <v>353</v>
      </c>
      <c r="D417" t="s">
        <v>63</v>
      </c>
      <c r="E417" t="s">
        <v>95</v>
      </c>
      <c r="F417" t="s">
        <v>314</v>
      </c>
      <c r="G417" t="s">
        <v>923</v>
      </c>
      <c r="H417" t="s">
        <v>463</v>
      </c>
      <c r="I417" t="s">
        <v>429</v>
      </c>
      <c r="J417">
        <v>11</v>
      </c>
      <c r="K417">
        <v>11</v>
      </c>
      <c r="L417" t="s">
        <v>924</v>
      </c>
      <c r="M417" s="15">
        <v>46251.36582175926</v>
      </c>
      <c r="N417" s="15">
        <v>46258.365277777775</v>
      </c>
      <c r="O417" s="15">
        <v>46251.588622685187</v>
      </c>
      <c r="P417" s="15">
        <v>46252.654166666667</v>
      </c>
      <c r="Q417" s="15"/>
      <c r="S417" t="s">
        <v>410</v>
      </c>
      <c r="V417" t="s">
        <v>375</v>
      </c>
      <c r="W417">
        <v>2011</v>
      </c>
      <c r="X417" t="s">
        <v>361</v>
      </c>
      <c r="Y417" t="s">
        <v>265</v>
      </c>
      <c r="Z417" t="s">
        <v>523</v>
      </c>
      <c r="AB417" t="s">
        <v>357</v>
      </c>
      <c r="AC417" t="s">
        <v>7</v>
      </c>
      <c r="AD417" t="s">
        <v>7</v>
      </c>
      <c r="AE417" t="s">
        <v>7</v>
      </c>
      <c r="AF417" t="s">
        <v>1834</v>
      </c>
      <c r="AG417" t="s">
        <v>252</v>
      </c>
      <c r="AH417">
        <v>2</v>
      </c>
      <c r="AI417" t="s">
        <v>253</v>
      </c>
      <c r="AJ417" t="s">
        <v>254</v>
      </c>
      <c r="AK417" t="s">
        <v>583</v>
      </c>
      <c r="AL417" t="s">
        <v>159</v>
      </c>
      <c r="AM417" t="s">
        <v>617</v>
      </c>
      <c r="AN417"/>
      <c r="AO417" s="17">
        <v>46251</v>
      </c>
      <c r="AP417" s="37">
        <v>0.58862268518518523</v>
      </c>
      <c r="AQ417" s="17">
        <v>46252</v>
      </c>
      <c r="AR417" s="37">
        <v>0.65416666666666667</v>
      </c>
      <c r="AS417" t="s">
        <v>204</v>
      </c>
      <c r="AT417" t="s">
        <v>631</v>
      </c>
      <c r="AU417" t="s">
        <v>628</v>
      </c>
      <c r="AV417" t="s">
        <v>637</v>
      </c>
      <c r="AX417">
        <v>11</v>
      </c>
      <c r="AY417" t="s">
        <v>111</v>
      </c>
      <c r="AZ417" t="s">
        <v>96</v>
      </c>
      <c r="BA417" t="s">
        <v>228</v>
      </c>
      <c r="BB417" t="s">
        <v>689</v>
      </c>
      <c r="BJ417"/>
      <c r="BK417"/>
    </row>
    <row r="418" spans="1:63" x14ac:dyDescent="0.3">
      <c r="A418" s="17">
        <v>46237</v>
      </c>
      <c r="B418" t="s">
        <v>144</v>
      </c>
      <c r="C418" t="s">
        <v>353</v>
      </c>
      <c r="D418" t="s">
        <v>282</v>
      </c>
      <c r="E418" t="s">
        <v>195</v>
      </c>
      <c r="F418" t="s">
        <v>314</v>
      </c>
      <c r="G418" t="s">
        <v>919</v>
      </c>
      <c r="H418" t="s">
        <v>463</v>
      </c>
      <c r="I418" t="s">
        <v>429</v>
      </c>
      <c r="J418">
        <v>77</v>
      </c>
      <c r="K418">
        <v>77</v>
      </c>
      <c r="L418" t="s">
        <v>920</v>
      </c>
      <c r="M418" s="15">
        <v>46253.33861111111</v>
      </c>
      <c r="N418" s="15">
        <v>46260.338194444441</v>
      </c>
      <c r="O418" s="15">
        <v>46254.578773148147</v>
      </c>
      <c r="P418" s="15">
        <v>46254.634722222225</v>
      </c>
      <c r="Q418" s="15"/>
      <c r="S418" t="s">
        <v>410</v>
      </c>
      <c r="V418" t="s">
        <v>375</v>
      </c>
      <c r="W418">
        <v>2011</v>
      </c>
      <c r="X418" t="s">
        <v>361</v>
      </c>
      <c r="Y418" t="s">
        <v>265</v>
      </c>
      <c r="Z418" t="s">
        <v>523</v>
      </c>
      <c r="AB418" t="s">
        <v>357</v>
      </c>
      <c r="AC418" t="s">
        <v>7</v>
      </c>
      <c r="AD418" t="s">
        <v>7</v>
      </c>
      <c r="AE418" t="s">
        <v>7</v>
      </c>
      <c r="AF418" t="s">
        <v>1831</v>
      </c>
      <c r="AG418" t="s">
        <v>252</v>
      </c>
      <c r="AH418">
        <v>2</v>
      </c>
      <c r="AI418" t="s">
        <v>253</v>
      </c>
      <c r="AJ418" t="s">
        <v>251</v>
      </c>
      <c r="AK418" t="s">
        <v>583</v>
      </c>
      <c r="AL418" t="s">
        <v>159</v>
      </c>
      <c r="AM418" t="s">
        <v>615</v>
      </c>
      <c r="AN418">
        <v>4</v>
      </c>
      <c r="AO418" s="17">
        <v>46254</v>
      </c>
      <c r="AP418" s="37">
        <v>0.57877314814814818</v>
      </c>
      <c r="AQ418" s="17">
        <v>46254</v>
      </c>
      <c r="AR418" s="37">
        <v>0.63472222222222219</v>
      </c>
      <c r="AS418" t="s">
        <v>204</v>
      </c>
      <c r="AT418" t="s">
        <v>631</v>
      </c>
      <c r="AU418" t="s">
        <v>628</v>
      </c>
      <c r="AV418" t="s">
        <v>638</v>
      </c>
      <c r="AW418">
        <v>1</v>
      </c>
      <c r="AX418">
        <v>77</v>
      </c>
      <c r="AY418" t="s">
        <v>125</v>
      </c>
      <c r="AZ418" t="s">
        <v>122</v>
      </c>
      <c r="BA418" t="s">
        <v>235</v>
      </c>
      <c r="BB418" t="s">
        <v>689</v>
      </c>
      <c r="BJ418"/>
      <c r="BK418"/>
    </row>
    <row r="419" spans="1:63" x14ac:dyDescent="0.3">
      <c r="A419" s="17">
        <v>46237</v>
      </c>
      <c r="B419" t="s">
        <v>144</v>
      </c>
      <c r="C419" t="s">
        <v>353</v>
      </c>
      <c r="D419" t="s">
        <v>57</v>
      </c>
      <c r="E419" t="s">
        <v>117</v>
      </c>
      <c r="F419" t="s">
        <v>314</v>
      </c>
      <c r="G419" t="s">
        <v>919</v>
      </c>
      <c r="H419" t="s">
        <v>463</v>
      </c>
      <c r="I419" t="s">
        <v>429</v>
      </c>
      <c r="J419">
        <v>2</v>
      </c>
      <c r="K419">
        <v>2</v>
      </c>
      <c r="L419" t="s">
        <v>920</v>
      </c>
      <c r="M419" s="15">
        <v>46253.33861111111</v>
      </c>
      <c r="N419" s="15">
        <v>46260.338194444441</v>
      </c>
      <c r="O419" s="15">
        <v>46254.578773148147</v>
      </c>
      <c r="P419" s="15">
        <v>46254.634722222225</v>
      </c>
      <c r="Q419" s="15"/>
      <c r="S419" t="s">
        <v>410</v>
      </c>
      <c r="V419" t="s">
        <v>375</v>
      </c>
      <c r="W419">
        <v>2011</v>
      </c>
      <c r="X419" t="s">
        <v>361</v>
      </c>
      <c r="Y419" t="s">
        <v>265</v>
      </c>
      <c r="Z419" t="s">
        <v>523</v>
      </c>
      <c r="AB419" t="s">
        <v>357</v>
      </c>
      <c r="AC419" t="s">
        <v>7</v>
      </c>
      <c r="AD419" t="s">
        <v>7</v>
      </c>
      <c r="AE419" t="s">
        <v>7</v>
      </c>
      <c r="AF419" t="s">
        <v>1830</v>
      </c>
      <c r="AG419" t="s">
        <v>252</v>
      </c>
      <c r="AH419">
        <v>2</v>
      </c>
      <c r="AI419" t="s">
        <v>253</v>
      </c>
      <c r="AJ419" t="s">
        <v>254</v>
      </c>
      <c r="AK419" t="s">
        <v>583</v>
      </c>
      <c r="AL419" t="s">
        <v>159</v>
      </c>
      <c r="AM419" t="s">
        <v>616</v>
      </c>
      <c r="AN419"/>
      <c r="AO419" s="17">
        <v>46254</v>
      </c>
      <c r="AP419" s="37">
        <v>0.57877314814814818</v>
      </c>
      <c r="AQ419" s="17">
        <v>46254</v>
      </c>
      <c r="AR419" s="37">
        <v>0.63472222222222219</v>
      </c>
      <c r="AS419" t="s">
        <v>204</v>
      </c>
      <c r="AT419" t="s">
        <v>631</v>
      </c>
      <c r="AU419" t="s">
        <v>628</v>
      </c>
      <c r="AV419" t="s">
        <v>641</v>
      </c>
      <c r="AX419">
        <v>1</v>
      </c>
      <c r="AY419" t="s">
        <v>126</v>
      </c>
      <c r="AZ419" t="s">
        <v>127</v>
      </c>
      <c r="BA419" t="s">
        <v>236</v>
      </c>
      <c r="BB419" t="s">
        <v>689</v>
      </c>
      <c r="BJ419"/>
      <c r="BK419"/>
    </row>
    <row r="420" spans="1:63" x14ac:dyDescent="0.3">
      <c r="A420" s="17">
        <v>46237</v>
      </c>
      <c r="B420" t="s">
        <v>144</v>
      </c>
      <c r="C420" t="s">
        <v>353</v>
      </c>
      <c r="D420" t="s">
        <v>282</v>
      </c>
      <c r="E420" t="s">
        <v>195</v>
      </c>
      <c r="F420" t="s">
        <v>314</v>
      </c>
      <c r="G420" t="s">
        <v>917</v>
      </c>
      <c r="H420" t="s">
        <v>418</v>
      </c>
      <c r="I420" t="s">
        <v>419</v>
      </c>
      <c r="J420">
        <v>1</v>
      </c>
      <c r="K420">
        <v>1</v>
      </c>
      <c r="L420" t="s">
        <v>918</v>
      </c>
      <c r="M420" s="15">
        <v>46253.349317129629</v>
      </c>
      <c r="N420" s="15">
        <v>46260.349305555559</v>
      </c>
      <c r="O420" s="15">
        <v>46254.589212962965</v>
      </c>
      <c r="P420" s="15">
        <v>46254.65625</v>
      </c>
      <c r="Q420" s="15"/>
      <c r="S420" t="s">
        <v>410</v>
      </c>
      <c r="V420" t="s">
        <v>375</v>
      </c>
      <c r="W420">
        <v>2011</v>
      </c>
      <c r="X420" t="s">
        <v>361</v>
      </c>
      <c r="Y420" t="s">
        <v>265</v>
      </c>
      <c r="Z420" t="s">
        <v>523</v>
      </c>
      <c r="AB420" t="s">
        <v>357</v>
      </c>
      <c r="AC420" t="s">
        <v>7</v>
      </c>
      <c r="AD420" t="s">
        <v>7</v>
      </c>
      <c r="AE420" t="s">
        <v>7</v>
      </c>
      <c r="AF420" t="s">
        <v>1837</v>
      </c>
      <c r="AG420" t="s">
        <v>252</v>
      </c>
      <c r="AH420">
        <v>2</v>
      </c>
      <c r="AI420" t="s">
        <v>253</v>
      </c>
      <c r="AJ420" t="s">
        <v>251</v>
      </c>
      <c r="AK420" t="s">
        <v>583</v>
      </c>
      <c r="AL420" t="s">
        <v>159</v>
      </c>
      <c r="AM420" t="s">
        <v>615</v>
      </c>
      <c r="AN420">
        <v>4</v>
      </c>
      <c r="AO420" s="17">
        <v>46254</v>
      </c>
      <c r="AP420" s="37">
        <v>0.58921296296296299</v>
      </c>
      <c r="AQ420" s="17">
        <v>46254</v>
      </c>
      <c r="AR420" s="37">
        <v>0.65625</v>
      </c>
      <c r="AS420" t="s">
        <v>204</v>
      </c>
      <c r="AT420" t="s">
        <v>631</v>
      </c>
      <c r="AU420" t="s">
        <v>628</v>
      </c>
      <c r="AV420" t="s">
        <v>638</v>
      </c>
      <c r="AW420">
        <v>1</v>
      </c>
      <c r="AX420">
        <v>1</v>
      </c>
      <c r="AY420" t="s">
        <v>125</v>
      </c>
      <c r="AZ420" t="s">
        <v>122</v>
      </c>
      <c r="BA420" t="s">
        <v>235</v>
      </c>
      <c r="BB420" t="s">
        <v>689</v>
      </c>
      <c r="BJ420"/>
      <c r="BK420"/>
    </row>
    <row r="421" spans="1:63" x14ac:dyDescent="0.3">
      <c r="A421" s="17">
        <v>46237</v>
      </c>
      <c r="B421" t="s">
        <v>144</v>
      </c>
      <c r="C421" t="s">
        <v>353</v>
      </c>
      <c r="D421" t="s">
        <v>57</v>
      </c>
      <c r="E421" t="s">
        <v>117</v>
      </c>
      <c r="F421" t="s">
        <v>314</v>
      </c>
      <c r="G421" t="s">
        <v>917</v>
      </c>
      <c r="H421" t="s">
        <v>418</v>
      </c>
      <c r="I421" t="s">
        <v>419</v>
      </c>
      <c r="J421">
        <v>1</v>
      </c>
      <c r="K421">
        <v>1</v>
      </c>
      <c r="L421" t="s">
        <v>918</v>
      </c>
      <c r="M421" s="15">
        <v>46253.349317129629</v>
      </c>
      <c r="N421" s="15">
        <v>46260.349305555559</v>
      </c>
      <c r="O421" s="15">
        <v>46254.589212962965</v>
      </c>
      <c r="P421" s="15">
        <v>46254.65625</v>
      </c>
      <c r="Q421" s="15"/>
      <c r="S421" t="s">
        <v>410</v>
      </c>
      <c r="V421" t="s">
        <v>375</v>
      </c>
      <c r="W421">
        <v>2011</v>
      </c>
      <c r="X421" t="s">
        <v>361</v>
      </c>
      <c r="Y421" t="s">
        <v>265</v>
      </c>
      <c r="Z421" t="s">
        <v>523</v>
      </c>
      <c r="AB421" t="s">
        <v>357</v>
      </c>
      <c r="AC421" t="s">
        <v>7</v>
      </c>
      <c r="AD421" t="s">
        <v>7</v>
      </c>
      <c r="AE421" t="s">
        <v>7</v>
      </c>
      <c r="AF421" t="s">
        <v>1828</v>
      </c>
      <c r="AG421" t="s">
        <v>252</v>
      </c>
      <c r="AH421">
        <v>2</v>
      </c>
      <c r="AI421" t="s">
        <v>253</v>
      </c>
      <c r="AJ421" t="s">
        <v>254</v>
      </c>
      <c r="AK421" t="s">
        <v>583</v>
      </c>
      <c r="AL421" t="s">
        <v>159</v>
      </c>
      <c r="AM421" t="s">
        <v>616</v>
      </c>
      <c r="AN421"/>
      <c r="AO421" s="17">
        <v>46254</v>
      </c>
      <c r="AP421" s="37">
        <v>0.58921296296296299</v>
      </c>
      <c r="AQ421" s="17">
        <v>46254</v>
      </c>
      <c r="AR421" s="37">
        <v>0.65625</v>
      </c>
      <c r="AS421" t="s">
        <v>204</v>
      </c>
      <c r="AT421" t="s">
        <v>631</v>
      </c>
      <c r="AU421" t="s">
        <v>628</v>
      </c>
      <c r="AV421" t="s">
        <v>641</v>
      </c>
      <c r="AX421">
        <v>1</v>
      </c>
      <c r="AY421" t="s">
        <v>126</v>
      </c>
      <c r="AZ421" t="s">
        <v>127</v>
      </c>
      <c r="BA421" t="s">
        <v>236</v>
      </c>
      <c r="BB421" t="s">
        <v>689</v>
      </c>
      <c r="BJ421"/>
      <c r="BK421"/>
    </row>
    <row r="422" spans="1:63" x14ac:dyDescent="0.3">
      <c r="A422" s="17">
        <v>46237</v>
      </c>
      <c r="B422" t="s">
        <v>144</v>
      </c>
      <c r="C422" t="s">
        <v>353</v>
      </c>
      <c r="D422" t="s">
        <v>282</v>
      </c>
      <c r="E422" t="s">
        <v>195</v>
      </c>
      <c r="F422" t="s">
        <v>314</v>
      </c>
      <c r="G422" t="s">
        <v>925</v>
      </c>
      <c r="H422" t="s">
        <v>463</v>
      </c>
      <c r="I422" t="s">
        <v>429</v>
      </c>
      <c r="J422">
        <v>656</v>
      </c>
      <c r="K422">
        <v>656</v>
      </c>
      <c r="L422" t="s">
        <v>926</v>
      </c>
      <c r="M422" s="15">
        <v>46251.30840277778</v>
      </c>
      <c r="N422" s="15">
        <v>46258.333333333336</v>
      </c>
      <c r="O422" s="15">
        <v>46251.581250000003</v>
      </c>
      <c r="P422" s="15">
        <v>46252.500694444447</v>
      </c>
      <c r="Q422" s="15"/>
      <c r="S422" t="s">
        <v>410</v>
      </c>
      <c r="V422" t="s">
        <v>375</v>
      </c>
      <c r="W422">
        <v>2011</v>
      </c>
      <c r="X422" t="s">
        <v>361</v>
      </c>
      <c r="Y422" t="s">
        <v>265</v>
      </c>
      <c r="Z422" t="s">
        <v>523</v>
      </c>
      <c r="AB422" t="s">
        <v>357</v>
      </c>
      <c r="AC422" t="s">
        <v>7</v>
      </c>
      <c r="AD422" t="s">
        <v>7</v>
      </c>
      <c r="AE422" t="s">
        <v>7</v>
      </c>
      <c r="AF422" t="s">
        <v>1832</v>
      </c>
      <c r="AG422" t="s">
        <v>252</v>
      </c>
      <c r="AH422">
        <v>2</v>
      </c>
      <c r="AI422" t="s">
        <v>253</v>
      </c>
      <c r="AJ422" t="s">
        <v>251</v>
      </c>
      <c r="AK422" t="s">
        <v>583</v>
      </c>
      <c r="AL422" t="s">
        <v>159</v>
      </c>
      <c r="AM422" t="s">
        <v>615</v>
      </c>
      <c r="AN422">
        <v>4</v>
      </c>
      <c r="AO422" s="17">
        <v>46251</v>
      </c>
      <c r="AP422" s="37">
        <v>0.58125000000000004</v>
      </c>
      <c r="AQ422" s="17">
        <v>46252</v>
      </c>
      <c r="AR422" s="37">
        <v>0.50069444444444444</v>
      </c>
      <c r="AS422" t="s">
        <v>204</v>
      </c>
      <c r="AT422" t="s">
        <v>631</v>
      </c>
      <c r="AU422" t="s">
        <v>628</v>
      </c>
      <c r="AV422" t="s">
        <v>638</v>
      </c>
      <c r="AW422">
        <v>1</v>
      </c>
      <c r="AX422">
        <v>656</v>
      </c>
      <c r="AY422" t="s">
        <v>125</v>
      </c>
      <c r="AZ422" t="s">
        <v>122</v>
      </c>
      <c r="BA422" t="s">
        <v>235</v>
      </c>
      <c r="BB422" t="s">
        <v>689</v>
      </c>
      <c r="BJ422"/>
      <c r="BK422"/>
    </row>
    <row r="423" spans="1:63" s="14" customFormat="1" x14ac:dyDescent="0.3">
      <c r="A423" s="165">
        <v>46237</v>
      </c>
      <c r="B423" s="14" t="s">
        <v>144</v>
      </c>
      <c r="C423" s="14" t="s">
        <v>353</v>
      </c>
      <c r="D423" s="14" t="s">
        <v>63</v>
      </c>
      <c r="E423" s="14" t="s">
        <v>95</v>
      </c>
      <c r="F423" s="14" t="s">
        <v>314</v>
      </c>
      <c r="G423" s="14" t="s">
        <v>919</v>
      </c>
      <c r="H423" s="14" t="s">
        <v>463</v>
      </c>
      <c r="I423" s="14" t="s">
        <v>429</v>
      </c>
      <c r="J423" s="14">
        <v>2</v>
      </c>
      <c r="K423" s="14">
        <v>2</v>
      </c>
      <c r="L423" s="14" t="s">
        <v>920</v>
      </c>
      <c r="M423" s="166">
        <v>46253.33861111111</v>
      </c>
      <c r="N423" s="166">
        <v>46260.338194444441</v>
      </c>
      <c r="O423" s="166">
        <v>46254.578773148147</v>
      </c>
      <c r="P423" s="166">
        <v>46254.634722222225</v>
      </c>
      <c r="Q423" s="166"/>
      <c r="S423" s="14" t="s">
        <v>410</v>
      </c>
      <c r="V423" s="14" t="s">
        <v>375</v>
      </c>
      <c r="W423" s="14">
        <v>2011</v>
      </c>
      <c r="X423" s="14" t="s">
        <v>361</v>
      </c>
      <c r="Y423" s="14" t="s">
        <v>265</v>
      </c>
      <c r="Z423" s="14" t="s">
        <v>523</v>
      </c>
      <c r="AB423" s="14" t="s">
        <v>357</v>
      </c>
      <c r="AC423" s="14" t="s">
        <v>7</v>
      </c>
      <c r="AD423" s="14" t="s">
        <v>7</v>
      </c>
      <c r="AE423" s="14" t="s">
        <v>7</v>
      </c>
      <c r="AF423" s="14" t="s">
        <v>1829</v>
      </c>
      <c r="AG423" s="14" t="s">
        <v>252</v>
      </c>
      <c r="AH423" s="14">
        <v>2</v>
      </c>
      <c r="AI423" s="14" t="s">
        <v>253</v>
      </c>
      <c r="AJ423" s="14" t="s">
        <v>254</v>
      </c>
      <c r="AK423" s="14" t="s">
        <v>583</v>
      </c>
      <c r="AL423" s="14" t="s">
        <v>159</v>
      </c>
      <c r="AM423" s="14" t="s">
        <v>617</v>
      </c>
      <c r="AO423" s="165">
        <v>46254</v>
      </c>
      <c r="AP423" s="167">
        <v>0.57877314814814818</v>
      </c>
      <c r="AQ423" s="165">
        <v>46254</v>
      </c>
      <c r="AR423" s="167">
        <v>0.63472222222222219</v>
      </c>
      <c r="AS423" s="14" t="s">
        <v>204</v>
      </c>
      <c r="AT423" s="14" t="s">
        <v>631</v>
      </c>
      <c r="AU423" s="14" t="s">
        <v>628</v>
      </c>
      <c r="AV423" s="14" t="s">
        <v>637</v>
      </c>
      <c r="AX423" s="14">
        <v>2</v>
      </c>
      <c r="AY423" s="14" t="s">
        <v>111</v>
      </c>
      <c r="AZ423" s="14" t="s">
        <v>96</v>
      </c>
      <c r="BA423" s="14" t="s">
        <v>228</v>
      </c>
      <c r="BB423" s="14" t="s">
        <v>689</v>
      </c>
    </row>
    <row r="424" spans="1:63" s="14" customFormat="1" x14ac:dyDescent="0.3">
      <c r="A424" s="165">
        <v>46235</v>
      </c>
      <c r="B424" s="14" t="s">
        <v>144</v>
      </c>
      <c r="C424" s="14" t="s">
        <v>353</v>
      </c>
      <c r="D424" s="14" t="s">
        <v>282</v>
      </c>
      <c r="E424" s="14" t="s">
        <v>195</v>
      </c>
      <c r="F424" s="14" t="s">
        <v>314</v>
      </c>
      <c r="G424" s="14" t="s">
        <v>929</v>
      </c>
      <c r="H424" s="14" t="s">
        <v>463</v>
      </c>
      <c r="I424" s="14" t="s">
        <v>429</v>
      </c>
      <c r="J424" s="14">
        <v>1289</v>
      </c>
      <c r="K424" s="14">
        <v>1289</v>
      </c>
      <c r="L424" s="14" t="s">
        <v>930</v>
      </c>
      <c r="M424" s="166">
        <v>46176.3434837963</v>
      </c>
      <c r="N424" s="166">
        <v>46183.343055555553</v>
      </c>
      <c r="O424" s="166">
        <v>46176.640972222223</v>
      </c>
      <c r="P424" s="166">
        <v>46232.525000000001</v>
      </c>
      <c r="Q424" s="166"/>
      <c r="S424" s="14" t="s">
        <v>410</v>
      </c>
      <c r="T424" s="14" t="s">
        <v>465</v>
      </c>
      <c r="U424" s="14" t="s">
        <v>1838</v>
      </c>
      <c r="V424" s="14" t="s">
        <v>375</v>
      </c>
      <c r="W424" s="14">
        <v>2011</v>
      </c>
      <c r="X424" s="14" t="s">
        <v>361</v>
      </c>
      <c r="Y424" s="14" t="s">
        <v>265</v>
      </c>
      <c r="Z424" s="14" t="s">
        <v>523</v>
      </c>
      <c r="AB424" s="14" t="s">
        <v>357</v>
      </c>
      <c r="AC424" s="14" t="s">
        <v>7</v>
      </c>
      <c r="AD424" s="14" t="s">
        <v>7</v>
      </c>
      <c r="AE424" s="14" t="s">
        <v>7</v>
      </c>
      <c r="AF424" s="14" t="s">
        <v>1839</v>
      </c>
      <c r="AG424" s="14" t="s">
        <v>252</v>
      </c>
      <c r="AH424" s="14">
        <v>2</v>
      </c>
      <c r="AI424" s="14" t="s">
        <v>253</v>
      </c>
      <c r="AJ424" s="14" t="s">
        <v>251</v>
      </c>
      <c r="AK424" s="14" t="s">
        <v>583</v>
      </c>
      <c r="AL424" s="14" t="s">
        <v>159</v>
      </c>
      <c r="AM424" s="14" t="s">
        <v>615</v>
      </c>
      <c r="AN424" s="14">
        <v>4</v>
      </c>
      <c r="AO424" s="165">
        <v>46176</v>
      </c>
      <c r="AP424" s="167">
        <v>0.64097222222222228</v>
      </c>
      <c r="AQ424" s="165">
        <v>46232</v>
      </c>
      <c r="AR424" s="167">
        <v>0.52500000000000002</v>
      </c>
      <c r="AS424" s="14" t="s">
        <v>204</v>
      </c>
      <c r="AT424" s="14" t="s">
        <v>630</v>
      </c>
      <c r="AU424" s="14" t="s">
        <v>628</v>
      </c>
      <c r="AV424" s="14" t="s">
        <v>638</v>
      </c>
      <c r="AW424" s="14">
        <v>1</v>
      </c>
      <c r="AX424" s="14">
        <v>1289</v>
      </c>
      <c r="AY424" s="14" t="s">
        <v>125</v>
      </c>
      <c r="AZ424" s="14" t="s">
        <v>122</v>
      </c>
      <c r="BA424" s="14" t="s">
        <v>235</v>
      </c>
      <c r="BB424" s="14" t="s">
        <v>689</v>
      </c>
      <c r="BE424" s="14">
        <v>283.2</v>
      </c>
    </row>
    <row r="425" spans="1:63" x14ac:dyDescent="0.3">
      <c r="A425" s="17">
        <v>46235</v>
      </c>
      <c r="B425" t="s">
        <v>144</v>
      </c>
      <c r="C425" t="s">
        <v>353</v>
      </c>
      <c r="D425" t="s">
        <v>51</v>
      </c>
      <c r="E425" t="s">
        <v>261</v>
      </c>
      <c r="F425" t="s">
        <v>314</v>
      </c>
      <c r="G425" t="s">
        <v>931</v>
      </c>
      <c r="H425" t="s">
        <v>461</v>
      </c>
      <c r="I425" t="s">
        <v>462</v>
      </c>
      <c r="J425">
        <v>40</v>
      </c>
      <c r="K425">
        <v>40</v>
      </c>
      <c r="L425" t="s">
        <v>932</v>
      </c>
      <c r="M425" s="15">
        <v>46227.403078703705</v>
      </c>
      <c r="N425" s="15">
        <v>46234.402777777781</v>
      </c>
      <c r="O425" s="15">
        <v>46227.627268518518</v>
      </c>
      <c r="P425" s="15">
        <v>46234.486111111109</v>
      </c>
      <c r="Q425" s="15"/>
      <c r="S425" t="s">
        <v>410</v>
      </c>
      <c r="V425" t="s">
        <v>375</v>
      </c>
      <c r="W425">
        <v>2011</v>
      </c>
      <c r="X425" t="s">
        <v>361</v>
      </c>
      <c r="Y425" t="s">
        <v>265</v>
      </c>
      <c r="Z425" t="s">
        <v>523</v>
      </c>
      <c r="AB425" t="s">
        <v>357</v>
      </c>
      <c r="AC425" t="s">
        <v>7</v>
      </c>
      <c r="AD425" t="s">
        <v>7</v>
      </c>
      <c r="AE425" t="s">
        <v>7</v>
      </c>
      <c r="AF425" t="s">
        <v>1840</v>
      </c>
      <c r="AG425" t="s">
        <v>252</v>
      </c>
      <c r="AH425">
        <v>1</v>
      </c>
      <c r="AI425" t="s">
        <v>253</v>
      </c>
      <c r="AJ425" t="s">
        <v>251</v>
      </c>
      <c r="AK425" t="s">
        <v>583</v>
      </c>
      <c r="AL425" t="s">
        <v>159</v>
      </c>
      <c r="AM425" t="s">
        <v>1841</v>
      </c>
      <c r="AN425">
        <v>2</v>
      </c>
      <c r="AO425" s="17">
        <v>46227</v>
      </c>
      <c r="AP425" s="37">
        <v>0.6272685185185185</v>
      </c>
      <c r="AQ425" s="17">
        <v>46234</v>
      </c>
      <c r="AR425" s="37">
        <v>0.4861111111111111</v>
      </c>
      <c r="AS425" t="s">
        <v>204</v>
      </c>
      <c r="AT425" t="s">
        <v>630</v>
      </c>
      <c r="AU425" t="s">
        <v>628</v>
      </c>
      <c r="AV425" t="s">
        <v>635</v>
      </c>
      <c r="AY425" t="s">
        <v>7</v>
      </c>
      <c r="AZ425" t="s">
        <v>241</v>
      </c>
      <c r="BA425" t="s">
        <v>7</v>
      </c>
      <c r="BB425" t="s">
        <v>689</v>
      </c>
      <c r="BE425">
        <v>379.28000000000003</v>
      </c>
      <c r="BJ425"/>
      <c r="BK425"/>
    </row>
    <row r="426" spans="1:63" x14ac:dyDescent="0.3">
      <c r="A426" s="17">
        <v>46230</v>
      </c>
      <c r="B426" t="s">
        <v>144</v>
      </c>
      <c r="C426" t="s">
        <v>353</v>
      </c>
      <c r="D426" t="s">
        <v>45</v>
      </c>
      <c r="E426" t="s">
        <v>68</v>
      </c>
      <c r="F426" t="s">
        <v>314</v>
      </c>
      <c r="G426" t="s">
        <v>933</v>
      </c>
      <c r="H426" t="s">
        <v>475</v>
      </c>
      <c r="I426" t="s">
        <v>476</v>
      </c>
      <c r="J426">
        <v>9</v>
      </c>
      <c r="K426">
        <v>9</v>
      </c>
      <c r="L426" t="s">
        <v>934</v>
      </c>
      <c r="M426" s="15">
        <v>46223.312245370369</v>
      </c>
      <c r="N426" s="15">
        <v>46230.333333333336</v>
      </c>
      <c r="O426" s="15">
        <v>46223.463888888888</v>
      </c>
      <c r="P426" s="15">
        <v>46226.486805555556</v>
      </c>
      <c r="Q426" s="15"/>
      <c r="S426" t="s">
        <v>409</v>
      </c>
      <c r="T426" t="s">
        <v>423</v>
      </c>
      <c r="U426" t="s">
        <v>1842</v>
      </c>
      <c r="V426" t="s">
        <v>409</v>
      </c>
      <c r="X426" t="s">
        <v>390</v>
      </c>
      <c r="Y426" t="s">
        <v>298</v>
      </c>
      <c r="Z426" t="s">
        <v>522</v>
      </c>
      <c r="AB426" t="s">
        <v>357</v>
      </c>
      <c r="AC426" t="s">
        <v>357</v>
      </c>
      <c r="AD426" t="s">
        <v>388</v>
      </c>
      <c r="AE426" t="s">
        <v>265</v>
      </c>
      <c r="AF426" t="s">
        <v>1843</v>
      </c>
      <c r="AG426" t="s">
        <v>252</v>
      </c>
      <c r="AH426">
        <v>1</v>
      </c>
      <c r="AI426" t="s">
        <v>253</v>
      </c>
      <c r="AJ426" t="s">
        <v>251</v>
      </c>
      <c r="AK426" t="s">
        <v>593</v>
      </c>
      <c r="AL426" t="s">
        <v>207</v>
      </c>
      <c r="AM426" t="s">
        <v>618</v>
      </c>
      <c r="AN426">
        <v>3</v>
      </c>
      <c r="AO426" s="17">
        <v>46223</v>
      </c>
      <c r="AP426" s="37">
        <v>0.46388888888888891</v>
      </c>
      <c r="AQ426" s="17">
        <v>46226</v>
      </c>
      <c r="AR426" s="37">
        <v>0.48680555555555555</v>
      </c>
      <c r="AS426" t="s">
        <v>204</v>
      </c>
      <c r="AT426" t="s">
        <v>630</v>
      </c>
      <c r="AU426" t="s">
        <v>628</v>
      </c>
      <c r="AV426" t="s">
        <v>634</v>
      </c>
      <c r="AX426">
        <v>1</v>
      </c>
      <c r="AY426" t="s">
        <v>89</v>
      </c>
      <c r="AZ426" t="s">
        <v>67</v>
      </c>
      <c r="BA426" t="s">
        <v>220</v>
      </c>
      <c r="BB426" t="s">
        <v>692</v>
      </c>
      <c r="BE426">
        <v>1</v>
      </c>
      <c r="BJ426"/>
      <c r="BK426"/>
    </row>
    <row r="427" spans="1:63" x14ac:dyDescent="0.3">
      <c r="A427" s="17">
        <v>46230</v>
      </c>
      <c r="B427" t="s">
        <v>144</v>
      </c>
      <c r="C427" t="s">
        <v>353</v>
      </c>
      <c r="D427" t="s">
        <v>45</v>
      </c>
      <c r="E427" t="s">
        <v>68</v>
      </c>
      <c r="F427" t="s">
        <v>314</v>
      </c>
      <c r="G427" t="s">
        <v>935</v>
      </c>
      <c r="H427" t="s">
        <v>466</v>
      </c>
      <c r="I427" t="s">
        <v>467</v>
      </c>
      <c r="J427">
        <v>2</v>
      </c>
      <c r="K427">
        <v>2</v>
      </c>
      <c r="L427" t="s">
        <v>936</v>
      </c>
      <c r="M427" s="15">
        <v>46217.387696759259</v>
      </c>
      <c r="N427" s="15">
        <v>46224.387499999997</v>
      </c>
      <c r="O427" s="15">
        <v>46217.475694444445</v>
      </c>
      <c r="P427" s="15">
        <v>46230.486111111109</v>
      </c>
      <c r="Q427" s="15"/>
      <c r="S427" t="s">
        <v>376</v>
      </c>
      <c r="T427" t="s">
        <v>423</v>
      </c>
      <c r="U427" t="s">
        <v>1844</v>
      </c>
      <c r="V427" t="s">
        <v>376</v>
      </c>
      <c r="W427">
        <v>1950</v>
      </c>
      <c r="X427" t="s">
        <v>389</v>
      </c>
      <c r="Y427" t="s">
        <v>268</v>
      </c>
      <c r="Z427" t="s">
        <v>522</v>
      </c>
      <c r="AB427" t="s">
        <v>357</v>
      </c>
      <c r="AC427" t="s">
        <v>357</v>
      </c>
      <c r="AD427" t="s">
        <v>388</v>
      </c>
      <c r="AE427" t="s">
        <v>265</v>
      </c>
      <c r="AF427" t="s">
        <v>1845</v>
      </c>
      <c r="AG427" t="s">
        <v>252</v>
      </c>
      <c r="AH427">
        <v>1</v>
      </c>
      <c r="AI427" t="s">
        <v>253</v>
      </c>
      <c r="AJ427" t="s">
        <v>251</v>
      </c>
      <c r="AK427" t="s">
        <v>591</v>
      </c>
      <c r="AL427" t="s">
        <v>206</v>
      </c>
      <c r="AM427" t="s">
        <v>614</v>
      </c>
      <c r="AN427">
        <v>2</v>
      </c>
      <c r="AO427" s="17">
        <v>46217</v>
      </c>
      <c r="AP427" s="37">
        <v>0.47569444444444442</v>
      </c>
      <c r="AQ427" s="17">
        <v>46230</v>
      </c>
      <c r="AR427" s="37">
        <v>0.4861111111111111</v>
      </c>
      <c r="AS427" t="s">
        <v>204</v>
      </c>
      <c r="AT427" t="s">
        <v>630</v>
      </c>
      <c r="AU427" t="s">
        <v>628</v>
      </c>
      <c r="AV427" t="s">
        <v>634</v>
      </c>
      <c r="AX427">
        <v>1</v>
      </c>
      <c r="AY427" t="s">
        <v>89</v>
      </c>
      <c r="AZ427" t="s">
        <v>67</v>
      </c>
      <c r="BA427" t="s">
        <v>220</v>
      </c>
      <c r="BB427" t="s">
        <v>693</v>
      </c>
      <c r="BC427">
        <v>778</v>
      </c>
      <c r="BD427">
        <v>678</v>
      </c>
      <c r="BE427">
        <v>1</v>
      </c>
      <c r="BJ427"/>
      <c r="BK427"/>
    </row>
    <row r="428" spans="1:63" x14ac:dyDescent="0.3">
      <c r="A428" s="17">
        <v>46235</v>
      </c>
      <c r="B428" t="s">
        <v>144</v>
      </c>
      <c r="C428" t="s">
        <v>353</v>
      </c>
      <c r="D428" t="s">
        <v>63</v>
      </c>
      <c r="E428" t="s">
        <v>95</v>
      </c>
      <c r="F428" t="s">
        <v>314</v>
      </c>
      <c r="G428" t="s">
        <v>937</v>
      </c>
      <c r="H428" t="s">
        <v>463</v>
      </c>
      <c r="I428" t="s">
        <v>429</v>
      </c>
      <c r="J428">
        <v>9</v>
      </c>
      <c r="K428">
        <v>9</v>
      </c>
      <c r="L428" t="s">
        <v>938</v>
      </c>
      <c r="M428" s="15">
        <v>46244.363599537035</v>
      </c>
      <c r="N428" s="15">
        <v>46251.363194444442</v>
      </c>
      <c r="O428" s="15">
        <v>46244.70039351852</v>
      </c>
      <c r="P428" s="15">
        <v>46246.680555555555</v>
      </c>
      <c r="Q428" s="15"/>
      <c r="S428" t="s">
        <v>410</v>
      </c>
      <c r="U428" t="s">
        <v>1846</v>
      </c>
      <c r="V428" t="s">
        <v>375</v>
      </c>
      <c r="W428">
        <v>2011</v>
      </c>
      <c r="X428" t="s">
        <v>361</v>
      </c>
      <c r="Y428" t="s">
        <v>265</v>
      </c>
      <c r="Z428" t="s">
        <v>523</v>
      </c>
      <c r="AB428" t="s">
        <v>357</v>
      </c>
      <c r="AC428" t="s">
        <v>7</v>
      </c>
      <c r="AD428" t="s">
        <v>7</v>
      </c>
      <c r="AE428" t="s">
        <v>7</v>
      </c>
      <c r="AF428" t="s">
        <v>1847</v>
      </c>
      <c r="AG428" t="s">
        <v>252</v>
      </c>
      <c r="AH428">
        <v>2</v>
      </c>
      <c r="AI428" t="s">
        <v>253</v>
      </c>
      <c r="AJ428" t="s">
        <v>254</v>
      </c>
      <c r="AK428" t="s">
        <v>583</v>
      </c>
      <c r="AL428" t="s">
        <v>159</v>
      </c>
      <c r="AM428" t="s">
        <v>617</v>
      </c>
      <c r="AN428"/>
      <c r="AO428" s="17">
        <v>46244</v>
      </c>
      <c r="AP428" s="37">
        <v>0.7003935185185185</v>
      </c>
      <c r="AQ428" s="17">
        <v>46246</v>
      </c>
      <c r="AR428" s="37">
        <v>0.68055555555555558</v>
      </c>
      <c r="AS428" t="s">
        <v>204</v>
      </c>
      <c r="AT428" t="s">
        <v>631</v>
      </c>
      <c r="AU428" t="s">
        <v>628</v>
      </c>
      <c r="AV428" t="s">
        <v>637</v>
      </c>
      <c r="AX428">
        <v>9</v>
      </c>
      <c r="AY428" t="s">
        <v>111</v>
      </c>
      <c r="AZ428" t="s">
        <v>96</v>
      </c>
      <c r="BA428" t="s">
        <v>228</v>
      </c>
      <c r="BB428" t="s">
        <v>689</v>
      </c>
      <c r="BE428">
        <v>74</v>
      </c>
      <c r="BJ428"/>
      <c r="BK428"/>
    </row>
    <row r="429" spans="1:63" x14ac:dyDescent="0.3">
      <c r="A429" s="17">
        <v>46235</v>
      </c>
      <c r="B429" t="s">
        <v>144</v>
      </c>
      <c r="C429" t="s">
        <v>353</v>
      </c>
      <c r="D429" t="s">
        <v>57</v>
      </c>
      <c r="E429" t="s">
        <v>117</v>
      </c>
      <c r="F429" t="s">
        <v>314</v>
      </c>
      <c r="G429" t="s">
        <v>937</v>
      </c>
      <c r="H429" t="s">
        <v>463</v>
      </c>
      <c r="I429" t="s">
        <v>429</v>
      </c>
      <c r="J429">
        <v>9</v>
      </c>
      <c r="K429">
        <v>9</v>
      </c>
      <c r="L429" t="s">
        <v>938</v>
      </c>
      <c r="M429" s="15">
        <v>46244.363599537035</v>
      </c>
      <c r="N429" s="15">
        <v>46251.363194444442</v>
      </c>
      <c r="O429" s="15">
        <v>46244.70039351852</v>
      </c>
      <c r="P429" s="15">
        <v>46246.680555555555</v>
      </c>
      <c r="Q429" s="15"/>
      <c r="S429" t="s">
        <v>410</v>
      </c>
      <c r="U429" t="s">
        <v>1846</v>
      </c>
      <c r="V429" t="s">
        <v>375</v>
      </c>
      <c r="W429">
        <v>2011</v>
      </c>
      <c r="X429" t="s">
        <v>361</v>
      </c>
      <c r="Y429" t="s">
        <v>265</v>
      </c>
      <c r="Z429" t="s">
        <v>523</v>
      </c>
      <c r="AB429" t="s">
        <v>357</v>
      </c>
      <c r="AC429" t="s">
        <v>7</v>
      </c>
      <c r="AD429" t="s">
        <v>7</v>
      </c>
      <c r="AE429" t="s">
        <v>7</v>
      </c>
      <c r="AF429" t="s">
        <v>1848</v>
      </c>
      <c r="AG429" t="s">
        <v>252</v>
      </c>
      <c r="AH429">
        <v>2</v>
      </c>
      <c r="AI429" t="s">
        <v>253</v>
      </c>
      <c r="AJ429" t="s">
        <v>254</v>
      </c>
      <c r="AK429" t="s">
        <v>583</v>
      </c>
      <c r="AL429" t="s">
        <v>159</v>
      </c>
      <c r="AM429" t="s">
        <v>616</v>
      </c>
      <c r="AN429"/>
      <c r="AO429" s="17">
        <v>46244</v>
      </c>
      <c r="AP429" s="37">
        <v>0.7003935185185185</v>
      </c>
      <c r="AQ429" s="17">
        <v>46246</v>
      </c>
      <c r="AR429" s="37">
        <v>0.68055555555555558</v>
      </c>
      <c r="AS429" t="s">
        <v>204</v>
      </c>
      <c r="AT429" t="s">
        <v>631</v>
      </c>
      <c r="AU429" t="s">
        <v>628</v>
      </c>
      <c r="AV429" t="s">
        <v>641</v>
      </c>
      <c r="AX429">
        <v>1</v>
      </c>
      <c r="AY429" t="s">
        <v>126</v>
      </c>
      <c r="AZ429" t="s">
        <v>127</v>
      </c>
      <c r="BA429" t="s">
        <v>236</v>
      </c>
      <c r="BB429" t="s">
        <v>689</v>
      </c>
      <c r="BJ429"/>
      <c r="BK429"/>
    </row>
    <row r="430" spans="1:63" x14ac:dyDescent="0.3">
      <c r="A430" s="17">
        <v>46235</v>
      </c>
      <c r="B430" t="s">
        <v>144</v>
      </c>
      <c r="C430" t="s">
        <v>353</v>
      </c>
      <c r="D430" t="s">
        <v>282</v>
      </c>
      <c r="E430" t="s">
        <v>195</v>
      </c>
      <c r="F430" t="s">
        <v>314</v>
      </c>
      <c r="G430" t="s">
        <v>937</v>
      </c>
      <c r="H430" t="s">
        <v>463</v>
      </c>
      <c r="I430" t="s">
        <v>429</v>
      </c>
      <c r="J430">
        <v>730</v>
      </c>
      <c r="K430">
        <v>730</v>
      </c>
      <c r="L430" t="s">
        <v>938</v>
      </c>
      <c r="M430" s="15">
        <v>46244.363599537035</v>
      </c>
      <c r="N430" s="15">
        <v>46251.363194444442</v>
      </c>
      <c r="O430" s="15">
        <v>46244.70039351852</v>
      </c>
      <c r="P430" s="15">
        <v>46246.680555555555</v>
      </c>
      <c r="Q430" s="15"/>
      <c r="S430" t="s">
        <v>410</v>
      </c>
      <c r="U430" t="s">
        <v>1846</v>
      </c>
      <c r="V430" t="s">
        <v>375</v>
      </c>
      <c r="W430">
        <v>2011</v>
      </c>
      <c r="X430" t="s">
        <v>361</v>
      </c>
      <c r="Y430" t="s">
        <v>265</v>
      </c>
      <c r="Z430" t="s">
        <v>523</v>
      </c>
      <c r="AB430" t="s">
        <v>357</v>
      </c>
      <c r="AC430" t="s">
        <v>7</v>
      </c>
      <c r="AD430" t="s">
        <v>7</v>
      </c>
      <c r="AE430" t="s">
        <v>7</v>
      </c>
      <c r="AF430" t="s">
        <v>1849</v>
      </c>
      <c r="AG430" t="s">
        <v>252</v>
      </c>
      <c r="AH430">
        <v>2</v>
      </c>
      <c r="AI430" t="s">
        <v>253</v>
      </c>
      <c r="AJ430" t="s">
        <v>251</v>
      </c>
      <c r="AK430" t="s">
        <v>583</v>
      </c>
      <c r="AL430" t="s">
        <v>159</v>
      </c>
      <c r="AM430" t="s">
        <v>615</v>
      </c>
      <c r="AN430">
        <v>4</v>
      </c>
      <c r="AO430" s="17">
        <v>46244</v>
      </c>
      <c r="AP430" s="37">
        <v>0.7003935185185185</v>
      </c>
      <c r="AQ430" s="17">
        <v>46246</v>
      </c>
      <c r="AR430" s="37">
        <v>0.68055555555555558</v>
      </c>
      <c r="AS430" t="s">
        <v>204</v>
      </c>
      <c r="AT430" t="s">
        <v>631</v>
      </c>
      <c r="AU430" t="s">
        <v>628</v>
      </c>
      <c r="AV430" t="s">
        <v>638</v>
      </c>
      <c r="AW430">
        <v>1</v>
      </c>
      <c r="AX430">
        <v>730</v>
      </c>
      <c r="AY430" t="s">
        <v>125</v>
      </c>
      <c r="AZ430" t="s">
        <v>122</v>
      </c>
      <c r="BA430" t="s">
        <v>235</v>
      </c>
      <c r="BB430" t="s">
        <v>689</v>
      </c>
      <c r="BJ430"/>
      <c r="BK430"/>
    </row>
    <row r="431" spans="1:63" x14ac:dyDescent="0.3">
      <c r="A431" s="17">
        <v>46235</v>
      </c>
      <c r="B431" t="s">
        <v>144</v>
      </c>
      <c r="C431" t="s">
        <v>353</v>
      </c>
      <c r="D431" t="s">
        <v>63</v>
      </c>
      <c r="E431" t="s">
        <v>95</v>
      </c>
      <c r="F431" t="s">
        <v>314</v>
      </c>
      <c r="G431" t="s">
        <v>939</v>
      </c>
      <c r="H431" t="s">
        <v>418</v>
      </c>
      <c r="I431" t="s">
        <v>419</v>
      </c>
      <c r="J431">
        <v>1</v>
      </c>
      <c r="K431">
        <v>1</v>
      </c>
      <c r="L431" t="s">
        <v>940</v>
      </c>
      <c r="M431" s="15">
        <v>46232.31826388889</v>
      </c>
      <c r="N431" s="15">
        <v>46239.333333333336</v>
      </c>
      <c r="O431" s="15">
        <v>46232.40520833333</v>
      </c>
      <c r="P431" s="15">
        <v>46239.288888888892</v>
      </c>
      <c r="Q431" s="15"/>
      <c r="S431" t="s">
        <v>410</v>
      </c>
      <c r="T431" t="s">
        <v>1850</v>
      </c>
      <c r="U431" t="s">
        <v>1851</v>
      </c>
      <c r="V431" t="s">
        <v>375</v>
      </c>
      <c r="W431">
        <v>2011</v>
      </c>
      <c r="X431" t="s">
        <v>361</v>
      </c>
      <c r="Y431" t="s">
        <v>265</v>
      </c>
      <c r="Z431" t="s">
        <v>523</v>
      </c>
      <c r="AB431" t="s">
        <v>357</v>
      </c>
      <c r="AC431" t="s">
        <v>7</v>
      </c>
      <c r="AD431" t="s">
        <v>7</v>
      </c>
      <c r="AE431" t="s">
        <v>7</v>
      </c>
      <c r="AF431" t="s">
        <v>1852</v>
      </c>
      <c r="AG431" t="s">
        <v>252</v>
      </c>
      <c r="AH431">
        <v>2</v>
      </c>
      <c r="AI431" t="s">
        <v>253</v>
      </c>
      <c r="AJ431" t="s">
        <v>254</v>
      </c>
      <c r="AK431" t="s">
        <v>583</v>
      </c>
      <c r="AL431" t="s">
        <v>159</v>
      </c>
      <c r="AM431" t="s">
        <v>617</v>
      </c>
      <c r="AN431"/>
      <c r="AO431" s="17">
        <v>46232</v>
      </c>
      <c r="AP431" s="37">
        <v>0.40520833333333334</v>
      </c>
      <c r="AQ431" s="17">
        <v>46239</v>
      </c>
      <c r="AR431" s="37">
        <v>0.28888888888888886</v>
      </c>
      <c r="AS431" t="s">
        <v>204</v>
      </c>
      <c r="AT431" t="s">
        <v>631</v>
      </c>
      <c r="AU431" t="s">
        <v>628</v>
      </c>
      <c r="AV431" t="s">
        <v>637</v>
      </c>
      <c r="AX431">
        <v>1</v>
      </c>
      <c r="AY431" t="s">
        <v>111</v>
      </c>
      <c r="AZ431" t="s">
        <v>96</v>
      </c>
      <c r="BA431" t="s">
        <v>228</v>
      </c>
      <c r="BB431" t="s">
        <v>689</v>
      </c>
      <c r="BE431">
        <v>1</v>
      </c>
      <c r="BJ431"/>
      <c r="BK431"/>
    </row>
    <row r="432" spans="1:63" x14ac:dyDescent="0.3">
      <c r="A432" s="17">
        <v>46235</v>
      </c>
      <c r="B432" t="s">
        <v>144</v>
      </c>
      <c r="C432" t="s">
        <v>353</v>
      </c>
      <c r="D432" t="s">
        <v>57</v>
      </c>
      <c r="E432" t="s">
        <v>117</v>
      </c>
      <c r="F432" t="s">
        <v>314</v>
      </c>
      <c r="G432" t="s">
        <v>939</v>
      </c>
      <c r="H432" t="s">
        <v>418</v>
      </c>
      <c r="I432" t="s">
        <v>419</v>
      </c>
      <c r="J432">
        <v>1</v>
      </c>
      <c r="K432">
        <v>1</v>
      </c>
      <c r="L432" t="s">
        <v>940</v>
      </c>
      <c r="M432" s="15">
        <v>46232.31826388889</v>
      </c>
      <c r="N432" s="15">
        <v>46239.333333333336</v>
      </c>
      <c r="O432" s="15">
        <v>46232.40520833333</v>
      </c>
      <c r="P432" s="15">
        <v>46239.288888888892</v>
      </c>
      <c r="Q432" s="15"/>
      <c r="S432" t="s">
        <v>410</v>
      </c>
      <c r="T432" t="s">
        <v>1850</v>
      </c>
      <c r="U432" t="s">
        <v>1851</v>
      </c>
      <c r="V432" t="s">
        <v>375</v>
      </c>
      <c r="W432">
        <v>2011</v>
      </c>
      <c r="X432" t="s">
        <v>361</v>
      </c>
      <c r="Y432" t="s">
        <v>265</v>
      </c>
      <c r="Z432" t="s">
        <v>523</v>
      </c>
      <c r="AB432" t="s">
        <v>357</v>
      </c>
      <c r="AC432" t="s">
        <v>7</v>
      </c>
      <c r="AD432" t="s">
        <v>7</v>
      </c>
      <c r="AE432" t="s">
        <v>7</v>
      </c>
      <c r="AF432" t="s">
        <v>1853</v>
      </c>
      <c r="AG432" t="s">
        <v>252</v>
      </c>
      <c r="AH432">
        <v>2</v>
      </c>
      <c r="AI432" t="s">
        <v>253</v>
      </c>
      <c r="AJ432" t="s">
        <v>254</v>
      </c>
      <c r="AK432" t="s">
        <v>583</v>
      </c>
      <c r="AL432" t="s">
        <v>159</v>
      </c>
      <c r="AM432" t="s">
        <v>616</v>
      </c>
      <c r="AN432"/>
      <c r="AO432" s="17">
        <v>46232</v>
      </c>
      <c r="AP432" s="37">
        <v>0.40520833333333334</v>
      </c>
      <c r="AQ432" s="17">
        <v>46239</v>
      </c>
      <c r="AR432" s="37">
        <v>0.28888888888888886</v>
      </c>
      <c r="AS432" t="s">
        <v>204</v>
      </c>
      <c r="AT432" t="s">
        <v>631</v>
      </c>
      <c r="AU432" t="s">
        <v>628</v>
      </c>
      <c r="AV432" t="s">
        <v>641</v>
      </c>
      <c r="AX432">
        <v>1</v>
      </c>
      <c r="AY432" t="s">
        <v>126</v>
      </c>
      <c r="AZ432" t="s">
        <v>127</v>
      </c>
      <c r="BA432" t="s">
        <v>236</v>
      </c>
      <c r="BB432" t="s">
        <v>689</v>
      </c>
      <c r="BJ432"/>
      <c r="BK432"/>
    </row>
    <row r="433" spans="1:63" x14ac:dyDescent="0.3">
      <c r="A433" s="17">
        <v>46235</v>
      </c>
      <c r="B433" t="s">
        <v>144</v>
      </c>
      <c r="C433" t="s">
        <v>353</v>
      </c>
      <c r="D433" t="s">
        <v>282</v>
      </c>
      <c r="E433" t="s">
        <v>195</v>
      </c>
      <c r="F433" t="s">
        <v>314</v>
      </c>
      <c r="G433" t="s">
        <v>939</v>
      </c>
      <c r="H433" t="s">
        <v>418</v>
      </c>
      <c r="I433" t="s">
        <v>419</v>
      </c>
      <c r="J433">
        <v>8</v>
      </c>
      <c r="K433">
        <v>8</v>
      </c>
      <c r="L433" t="s">
        <v>940</v>
      </c>
      <c r="M433" s="15">
        <v>46232.31826388889</v>
      </c>
      <c r="N433" s="15">
        <v>46239.333333333336</v>
      </c>
      <c r="O433" s="15">
        <v>46232.40520833333</v>
      </c>
      <c r="P433" s="15">
        <v>46239.288888888892</v>
      </c>
      <c r="Q433" s="15"/>
      <c r="S433" t="s">
        <v>410</v>
      </c>
      <c r="T433" t="s">
        <v>1850</v>
      </c>
      <c r="U433" t="s">
        <v>1851</v>
      </c>
      <c r="V433" t="s">
        <v>375</v>
      </c>
      <c r="W433">
        <v>2011</v>
      </c>
      <c r="X433" t="s">
        <v>361</v>
      </c>
      <c r="Y433" t="s">
        <v>265</v>
      </c>
      <c r="Z433" t="s">
        <v>523</v>
      </c>
      <c r="AB433" t="s">
        <v>357</v>
      </c>
      <c r="AC433" t="s">
        <v>7</v>
      </c>
      <c r="AD433" t="s">
        <v>7</v>
      </c>
      <c r="AE433" t="s">
        <v>7</v>
      </c>
      <c r="AF433" t="s">
        <v>1854</v>
      </c>
      <c r="AG433" t="s">
        <v>252</v>
      </c>
      <c r="AH433">
        <v>2</v>
      </c>
      <c r="AI433" t="s">
        <v>253</v>
      </c>
      <c r="AJ433" t="s">
        <v>251</v>
      </c>
      <c r="AK433" t="s">
        <v>583</v>
      </c>
      <c r="AL433" t="s">
        <v>159</v>
      </c>
      <c r="AM433" t="s">
        <v>615</v>
      </c>
      <c r="AN433">
        <v>4</v>
      </c>
      <c r="AO433" s="17">
        <v>46232</v>
      </c>
      <c r="AP433" s="37">
        <v>0.40520833333333334</v>
      </c>
      <c r="AQ433" s="17">
        <v>46239</v>
      </c>
      <c r="AR433" s="37">
        <v>0.28888888888888886</v>
      </c>
      <c r="AS433" t="s">
        <v>204</v>
      </c>
      <c r="AT433" t="s">
        <v>630</v>
      </c>
      <c r="AU433" t="s">
        <v>628</v>
      </c>
      <c r="AV433" t="s">
        <v>638</v>
      </c>
      <c r="AW433">
        <v>1</v>
      </c>
      <c r="AX433">
        <v>8</v>
      </c>
      <c r="AY433" t="s">
        <v>125</v>
      </c>
      <c r="AZ433" t="s">
        <v>122</v>
      </c>
      <c r="BA433" t="s">
        <v>235</v>
      </c>
      <c r="BB433" t="s">
        <v>689</v>
      </c>
      <c r="BJ433"/>
      <c r="BK433"/>
    </row>
    <row r="434" spans="1:63" x14ac:dyDescent="0.3">
      <c r="A434" s="17">
        <v>46235</v>
      </c>
      <c r="B434" t="s">
        <v>144</v>
      </c>
      <c r="C434" t="s">
        <v>353</v>
      </c>
      <c r="D434" t="s">
        <v>63</v>
      </c>
      <c r="E434" t="s">
        <v>95</v>
      </c>
      <c r="F434" t="s">
        <v>314</v>
      </c>
      <c r="G434" t="s">
        <v>944</v>
      </c>
      <c r="H434" t="s">
        <v>463</v>
      </c>
      <c r="I434" t="s">
        <v>429</v>
      </c>
      <c r="J434">
        <v>13</v>
      </c>
      <c r="K434">
        <v>13</v>
      </c>
      <c r="L434" t="s">
        <v>945</v>
      </c>
      <c r="M434" s="15">
        <v>46231.310787037037</v>
      </c>
      <c r="N434" s="15">
        <v>46238.333333333336</v>
      </c>
      <c r="O434" s="15">
        <v>46231.40347222222</v>
      </c>
      <c r="P434" s="15">
        <v>46233.611805555556</v>
      </c>
      <c r="Q434" s="15"/>
      <c r="S434" t="s">
        <v>410</v>
      </c>
      <c r="T434" t="s">
        <v>1855</v>
      </c>
      <c r="U434" t="s">
        <v>1856</v>
      </c>
      <c r="V434" t="s">
        <v>375</v>
      </c>
      <c r="W434">
        <v>2011</v>
      </c>
      <c r="X434" t="s">
        <v>361</v>
      </c>
      <c r="Y434" t="s">
        <v>265</v>
      </c>
      <c r="Z434" t="s">
        <v>523</v>
      </c>
      <c r="AB434" t="s">
        <v>357</v>
      </c>
      <c r="AC434" t="s">
        <v>7</v>
      </c>
      <c r="AD434" t="s">
        <v>7</v>
      </c>
      <c r="AE434" t="s">
        <v>7</v>
      </c>
      <c r="AF434" t="s">
        <v>1857</v>
      </c>
      <c r="AG434" t="s">
        <v>252</v>
      </c>
      <c r="AH434">
        <v>2</v>
      </c>
      <c r="AI434" t="s">
        <v>253</v>
      </c>
      <c r="AJ434" t="s">
        <v>254</v>
      </c>
      <c r="AK434" t="s">
        <v>583</v>
      </c>
      <c r="AL434" t="s">
        <v>159</v>
      </c>
      <c r="AM434" t="s">
        <v>617</v>
      </c>
      <c r="AN434"/>
      <c r="AO434" s="17">
        <v>46231</v>
      </c>
      <c r="AP434" s="37">
        <v>0.40347222222222223</v>
      </c>
      <c r="AQ434" s="17">
        <v>46233</v>
      </c>
      <c r="AR434" s="37">
        <v>0.6118055555555556</v>
      </c>
      <c r="AS434" t="s">
        <v>204</v>
      </c>
      <c r="AT434" t="s">
        <v>631</v>
      </c>
      <c r="AU434" t="s">
        <v>628</v>
      </c>
      <c r="AV434" t="s">
        <v>637</v>
      </c>
      <c r="AX434">
        <v>13</v>
      </c>
      <c r="AY434" t="s">
        <v>111</v>
      </c>
      <c r="AZ434" t="s">
        <v>96</v>
      </c>
      <c r="BA434" t="s">
        <v>228</v>
      </c>
      <c r="BB434" t="s">
        <v>689</v>
      </c>
      <c r="BE434">
        <v>110.63</v>
      </c>
      <c r="BJ434"/>
      <c r="BK434"/>
    </row>
    <row r="435" spans="1:63" x14ac:dyDescent="0.3">
      <c r="A435" s="17">
        <v>46235</v>
      </c>
      <c r="B435" t="s">
        <v>144</v>
      </c>
      <c r="C435" t="s">
        <v>353</v>
      </c>
      <c r="D435" t="s">
        <v>57</v>
      </c>
      <c r="E435" t="s">
        <v>117</v>
      </c>
      <c r="F435" t="s">
        <v>314</v>
      </c>
      <c r="G435" t="s">
        <v>944</v>
      </c>
      <c r="H435" t="s">
        <v>463</v>
      </c>
      <c r="I435" t="s">
        <v>429</v>
      </c>
      <c r="J435">
        <v>13</v>
      </c>
      <c r="K435">
        <v>13</v>
      </c>
      <c r="L435" t="s">
        <v>945</v>
      </c>
      <c r="M435" s="15">
        <v>46231.310787037037</v>
      </c>
      <c r="N435" s="15">
        <v>46238.333333333336</v>
      </c>
      <c r="O435" s="15">
        <v>46231.40347222222</v>
      </c>
      <c r="P435" s="15">
        <v>46233.611805555556</v>
      </c>
      <c r="Q435" s="15"/>
      <c r="S435" t="s">
        <v>410</v>
      </c>
      <c r="T435" t="s">
        <v>1855</v>
      </c>
      <c r="U435" t="s">
        <v>1856</v>
      </c>
      <c r="V435" t="s">
        <v>375</v>
      </c>
      <c r="W435">
        <v>2011</v>
      </c>
      <c r="X435" t="s">
        <v>361</v>
      </c>
      <c r="Y435" t="s">
        <v>265</v>
      </c>
      <c r="Z435" t="s">
        <v>523</v>
      </c>
      <c r="AB435" t="s">
        <v>357</v>
      </c>
      <c r="AC435" t="s">
        <v>7</v>
      </c>
      <c r="AD435" t="s">
        <v>7</v>
      </c>
      <c r="AE435" t="s">
        <v>7</v>
      </c>
      <c r="AF435" t="s">
        <v>1858</v>
      </c>
      <c r="AG435" t="s">
        <v>252</v>
      </c>
      <c r="AH435">
        <v>2</v>
      </c>
      <c r="AI435" t="s">
        <v>253</v>
      </c>
      <c r="AJ435" t="s">
        <v>254</v>
      </c>
      <c r="AK435" t="s">
        <v>583</v>
      </c>
      <c r="AL435" t="s">
        <v>159</v>
      </c>
      <c r="AM435" t="s">
        <v>616</v>
      </c>
      <c r="AN435"/>
      <c r="AO435" s="17">
        <v>46231</v>
      </c>
      <c r="AP435" s="37">
        <v>0.40347222222222223</v>
      </c>
      <c r="AQ435" s="17">
        <v>46233</v>
      </c>
      <c r="AR435" s="37">
        <v>0.6118055555555556</v>
      </c>
      <c r="AS435" t="s">
        <v>204</v>
      </c>
      <c r="AT435" t="s">
        <v>631</v>
      </c>
      <c r="AU435" t="s">
        <v>628</v>
      </c>
      <c r="AV435" t="s">
        <v>641</v>
      </c>
      <c r="AX435">
        <v>1.3</v>
      </c>
      <c r="AY435" t="s">
        <v>126</v>
      </c>
      <c r="AZ435" t="s">
        <v>127</v>
      </c>
      <c r="BA435" t="s">
        <v>236</v>
      </c>
      <c r="BB435" t="s">
        <v>689</v>
      </c>
      <c r="BJ435"/>
      <c r="BK435"/>
    </row>
    <row r="436" spans="1:63" x14ac:dyDescent="0.3">
      <c r="A436" s="17">
        <v>46235</v>
      </c>
      <c r="B436" t="s">
        <v>144</v>
      </c>
      <c r="C436" t="s">
        <v>353</v>
      </c>
      <c r="D436" t="s">
        <v>282</v>
      </c>
      <c r="E436" t="s">
        <v>195</v>
      </c>
      <c r="F436" t="s">
        <v>314</v>
      </c>
      <c r="G436" t="s">
        <v>944</v>
      </c>
      <c r="H436" t="s">
        <v>463</v>
      </c>
      <c r="I436" t="s">
        <v>429</v>
      </c>
      <c r="J436">
        <v>1092</v>
      </c>
      <c r="K436">
        <v>1092</v>
      </c>
      <c r="L436" t="s">
        <v>945</v>
      </c>
      <c r="M436" s="15">
        <v>46231.310787037037</v>
      </c>
      <c r="N436" s="15">
        <v>46238.333333333336</v>
      </c>
      <c r="O436" s="15">
        <v>46231.40347222222</v>
      </c>
      <c r="P436" s="15">
        <v>46233.611805555556</v>
      </c>
      <c r="Q436" s="15"/>
      <c r="S436" t="s">
        <v>410</v>
      </c>
      <c r="T436" t="s">
        <v>1855</v>
      </c>
      <c r="U436" t="s">
        <v>1856</v>
      </c>
      <c r="V436" t="s">
        <v>375</v>
      </c>
      <c r="W436">
        <v>2011</v>
      </c>
      <c r="X436" t="s">
        <v>361</v>
      </c>
      <c r="Y436" t="s">
        <v>265</v>
      </c>
      <c r="Z436" t="s">
        <v>523</v>
      </c>
      <c r="AB436" t="s">
        <v>357</v>
      </c>
      <c r="AC436" t="s">
        <v>7</v>
      </c>
      <c r="AD436" t="s">
        <v>7</v>
      </c>
      <c r="AE436" t="s">
        <v>7</v>
      </c>
      <c r="AF436" t="s">
        <v>1859</v>
      </c>
      <c r="AG436" t="s">
        <v>252</v>
      </c>
      <c r="AH436">
        <v>2</v>
      </c>
      <c r="AI436" t="s">
        <v>253</v>
      </c>
      <c r="AJ436" t="s">
        <v>251</v>
      </c>
      <c r="AK436" t="s">
        <v>583</v>
      </c>
      <c r="AL436" t="s">
        <v>159</v>
      </c>
      <c r="AM436" t="s">
        <v>615</v>
      </c>
      <c r="AN436">
        <v>4</v>
      </c>
      <c r="AO436" s="17">
        <v>46231</v>
      </c>
      <c r="AP436" s="37">
        <v>0.40347222222222223</v>
      </c>
      <c r="AQ436" s="17">
        <v>46233</v>
      </c>
      <c r="AR436" s="37">
        <v>0.6118055555555556</v>
      </c>
      <c r="AS436" t="s">
        <v>204</v>
      </c>
      <c r="AT436" t="s">
        <v>631</v>
      </c>
      <c r="AU436" t="s">
        <v>628</v>
      </c>
      <c r="AV436" t="s">
        <v>638</v>
      </c>
      <c r="AW436">
        <v>1</v>
      </c>
      <c r="AX436">
        <v>1092</v>
      </c>
      <c r="AY436" t="s">
        <v>125</v>
      </c>
      <c r="AZ436" t="s">
        <v>122</v>
      </c>
      <c r="BA436" t="s">
        <v>235</v>
      </c>
      <c r="BB436" t="s">
        <v>689</v>
      </c>
      <c r="BJ436"/>
      <c r="BK436"/>
    </row>
    <row r="437" spans="1:63" x14ac:dyDescent="0.3">
      <c r="A437" s="17">
        <v>46235</v>
      </c>
      <c r="B437" t="s">
        <v>144</v>
      </c>
      <c r="C437" t="s">
        <v>353</v>
      </c>
      <c r="D437" t="s">
        <v>63</v>
      </c>
      <c r="E437" t="s">
        <v>95</v>
      </c>
      <c r="F437" t="s">
        <v>314</v>
      </c>
      <c r="G437" t="s">
        <v>948</v>
      </c>
      <c r="H437" t="s">
        <v>463</v>
      </c>
      <c r="I437" t="s">
        <v>429</v>
      </c>
      <c r="J437">
        <v>4</v>
      </c>
      <c r="K437">
        <v>4</v>
      </c>
      <c r="L437" t="s">
        <v>949</v>
      </c>
      <c r="M437" s="15">
        <v>46230.596712962964</v>
      </c>
      <c r="N437" s="15">
        <v>46237.59652777778</v>
      </c>
      <c r="O437" s="15">
        <v>46230.690266203703</v>
      </c>
      <c r="P437" s="15">
        <v>46232.591666666667</v>
      </c>
      <c r="Q437" s="15"/>
      <c r="S437" t="s">
        <v>410</v>
      </c>
      <c r="U437" t="s">
        <v>478</v>
      </c>
      <c r="V437" t="s">
        <v>375</v>
      </c>
      <c r="W437">
        <v>2011</v>
      </c>
      <c r="X437" t="s">
        <v>361</v>
      </c>
      <c r="Y437" t="s">
        <v>265</v>
      </c>
      <c r="Z437" t="s">
        <v>523</v>
      </c>
      <c r="AB437" t="s">
        <v>357</v>
      </c>
      <c r="AC437" t="s">
        <v>7</v>
      </c>
      <c r="AD437" t="s">
        <v>7</v>
      </c>
      <c r="AE437" t="s">
        <v>7</v>
      </c>
      <c r="AF437" t="s">
        <v>1860</v>
      </c>
      <c r="AG437" t="s">
        <v>252</v>
      </c>
      <c r="AH437">
        <v>2</v>
      </c>
      <c r="AI437" t="s">
        <v>253</v>
      </c>
      <c r="AJ437" t="s">
        <v>254</v>
      </c>
      <c r="AK437" t="s">
        <v>583</v>
      </c>
      <c r="AL437" t="s">
        <v>159</v>
      </c>
      <c r="AM437" t="s">
        <v>617</v>
      </c>
      <c r="AN437"/>
      <c r="AO437" s="17">
        <v>46230</v>
      </c>
      <c r="AP437" s="37">
        <v>0.69026620370370373</v>
      </c>
      <c r="AQ437" s="17">
        <v>46232</v>
      </c>
      <c r="AR437" s="37">
        <v>0.59166666666666667</v>
      </c>
      <c r="AS437" t="s">
        <v>204</v>
      </c>
      <c r="AT437" t="s">
        <v>631</v>
      </c>
      <c r="AU437" t="s">
        <v>628</v>
      </c>
      <c r="AV437" t="s">
        <v>637</v>
      </c>
      <c r="AX437">
        <v>4</v>
      </c>
      <c r="AY437" t="s">
        <v>111</v>
      </c>
      <c r="AZ437" t="s">
        <v>96</v>
      </c>
      <c r="BA437" t="s">
        <v>228</v>
      </c>
      <c r="BB437" t="s">
        <v>689</v>
      </c>
      <c r="BJ437"/>
      <c r="BK437"/>
    </row>
    <row r="438" spans="1:63" x14ac:dyDescent="0.3">
      <c r="A438" s="17">
        <v>46235</v>
      </c>
      <c r="B438" t="s">
        <v>144</v>
      </c>
      <c r="C438" t="s">
        <v>353</v>
      </c>
      <c r="D438" t="s">
        <v>57</v>
      </c>
      <c r="E438" t="s">
        <v>117</v>
      </c>
      <c r="F438" t="s">
        <v>314</v>
      </c>
      <c r="G438" t="s">
        <v>948</v>
      </c>
      <c r="H438" t="s">
        <v>463</v>
      </c>
      <c r="I438" t="s">
        <v>429</v>
      </c>
      <c r="J438">
        <v>4</v>
      </c>
      <c r="K438">
        <v>4</v>
      </c>
      <c r="L438" t="s">
        <v>949</v>
      </c>
      <c r="M438" s="15">
        <v>46230.596712962964</v>
      </c>
      <c r="N438" s="15">
        <v>46237.59652777778</v>
      </c>
      <c r="O438" s="15">
        <v>46230.690266203703</v>
      </c>
      <c r="P438" s="15">
        <v>46232.591666666667</v>
      </c>
      <c r="Q438" s="15"/>
      <c r="S438" t="s">
        <v>410</v>
      </c>
      <c r="U438" t="s">
        <v>478</v>
      </c>
      <c r="V438" t="s">
        <v>375</v>
      </c>
      <c r="W438">
        <v>2011</v>
      </c>
      <c r="X438" t="s">
        <v>361</v>
      </c>
      <c r="Y438" t="s">
        <v>265</v>
      </c>
      <c r="Z438" t="s">
        <v>523</v>
      </c>
      <c r="AB438" t="s">
        <v>357</v>
      </c>
      <c r="AC438" t="s">
        <v>7</v>
      </c>
      <c r="AD438" t="s">
        <v>7</v>
      </c>
      <c r="AE438" t="s">
        <v>7</v>
      </c>
      <c r="AF438" t="s">
        <v>1861</v>
      </c>
      <c r="AG438" t="s">
        <v>252</v>
      </c>
      <c r="AH438">
        <v>2</v>
      </c>
      <c r="AI438" t="s">
        <v>253</v>
      </c>
      <c r="AJ438" t="s">
        <v>254</v>
      </c>
      <c r="AK438" t="s">
        <v>583</v>
      </c>
      <c r="AL438" t="s">
        <v>159</v>
      </c>
      <c r="AM438" t="s">
        <v>616</v>
      </c>
      <c r="AN438"/>
      <c r="AO438" s="17">
        <v>46230</v>
      </c>
      <c r="AP438" s="37">
        <v>0.69026620370370373</v>
      </c>
      <c r="AQ438" s="17">
        <v>46232</v>
      </c>
      <c r="AR438" s="37">
        <v>0.59166666666666667</v>
      </c>
      <c r="AS438" t="s">
        <v>204</v>
      </c>
      <c r="AT438" t="s">
        <v>631</v>
      </c>
      <c r="AU438" t="s">
        <v>628</v>
      </c>
      <c r="AV438" t="s">
        <v>641</v>
      </c>
      <c r="AX438">
        <v>1</v>
      </c>
      <c r="AY438" t="s">
        <v>126</v>
      </c>
      <c r="AZ438" t="s">
        <v>127</v>
      </c>
      <c r="BA438" t="s">
        <v>236</v>
      </c>
      <c r="BB438" t="s">
        <v>689</v>
      </c>
      <c r="BJ438"/>
      <c r="BK438"/>
    </row>
    <row r="439" spans="1:63" x14ac:dyDescent="0.3">
      <c r="A439" s="17">
        <v>46235</v>
      </c>
      <c r="B439" t="s">
        <v>144</v>
      </c>
      <c r="C439" t="s">
        <v>353</v>
      </c>
      <c r="D439" t="s">
        <v>282</v>
      </c>
      <c r="E439" t="s">
        <v>195</v>
      </c>
      <c r="F439" t="s">
        <v>314</v>
      </c>
      <c r="G439" t="s">
        <v>948</v>
      </c>
      <c r="H439" t="s">
        <v>463</v>
      </c>
      <c r="I439" t="s">
        <v>429</v>
      </c>
      <c r="J439">
        <v>409</v>
      </c>
      <c r="K439">
        <v>409</v>
      </c>
      <c r="L439" t="s">
        <v>949</v>
      </c>
      <c r="M439" s="15">
        <v>46230.596712962964</v>
      </c>
      <c r="N439" s="15">
        <v>46237.59652777778</v>
      </c>
      <c r="O439" s="15">
        <v>46230.690266203703</v>
      </c>
      <c r="P439" s="15">
        <v>46232.591666666667</v>
      </c>
      <c r="Q439" s="15"/>
      <c r="S439" t="s">
        <v>410</v>
      </c>
      <c r="U439" t="s">
        <v>478</v>
      </c>
      <c r="V439" t="s">
        <v>375</v>
      </c>
      <c r="W439">
        <v>2011</v>
      </c>
      <c r="X439" t="s">
        <v>361</v>
      </c>
      <c r="Y439" t="s">
        <v>265</v>
      </c>
      <c r="Z439" t="s">
        <v>523</v>
      </c>
      <c r="AB439" t="s">
        <v>357</v>
      </c>
      <c r="AC439" t="s">
        <v>7</v>
      </c>
      <c r="AD439" t="s">
        <v>7</v>
      </c>
      <c r="AE439" t="s">
        <v>7</v>
      </c>
      <c r="AF439" t="s">
        <v>1862</v>
      </c>
      <c r="AG439" t="s">
        <v>252</v>
      </c>
      <c r="AH439">
        <v>2</v>
      </c>
      <c r="AI439" t="s">
        <v>253</v>
      </c>
      <c r="AJ439" t="s">
        <v>251</v>
      </c>
      <c r="AK439" t="s">
        <v>583</v>
      </c>
      <c r="AL439" t="s">
        <v>159</v>
      </c>
      <c r="AM439" t="s">
        <v>615</v>
      </c>
      <c r="AN439">
        <v>4</v>
      </c>
      <c r="AO439" s="17">
        <v>46230</v>
      </c>
      <c r="AP439" s="37">
        <v>0.69026620370370373</v>
      </c>
      <c r="AQ439" s="17">
        <v>46232</v>
      </c>
      <c r="AR439" s="37">
        <v>0.59166666666666667</v>
      </c>
      <c r="AS439" t="s">
        <v>204</v>
      </c>
      <c r="AT439" t="s">
        <v>631</v>
      </c>
      <c r="AU439" t="s">
        <v>628</v>
      </c>
      <c r="AV439" t="s">
        <v>638</v>
      </c>
      <c r="AW439">
        <v>1</v>
      </c>
      <c r="AX439">
        <v>409</v>
      </c>
      <c r="AY439" t="s">
        <v>125</v>
      </c>
      <c r="AZ439" t="s">
        <v>122</v>
      </c>
      <c r="BA439" t="s">
        <v>235</v>
      </c>
      <c r="BB439" t="s">
        <v>689</v>
      </c>
      <c r="BJ439"/>
      <c r="BK439"/>
    </row>
    <row r="440" spans="1:63" x14ac:dyDescent="0.3">
      <c r="A440" s="17">
        <v>46235</v>
      </c>
      <c r="B440" t="s">
        <v>144</v>
      </c>
      <c r="C440" t="s">
        <v>353</v>
      </c>
      <c r="D440" t="s">
        <v>63</v>
      </c>
      <c r="E440" t="s">
        <v>95</v>
      </c>
      <c r="F440" t="s">
        <v>314</v>
      </c>
      <c r="G440" t="s">
        <v>946</v>
      </c>
      <c r="H440" t="s">
        <v>463</v>
      </c>
      <c r="I440" t="s">
        <v>429</v>
      </c>
      <c r="J440">
        <v>14</v>
      </c>
      <c r="K440">
        <v>14</v>
      </c>
      <c r="L440" t="s">
        <v>947</v>
      </c>
      <c r="M440" s="15">
        <v>46230.594074074077</v>
      </c>
      <c r="N440" s="15">
        <v>46237.59375</v>
      </c>
      <c r="O440" s="15">
        <v>46231.398611111108</v>
      </c>
      <c r="P440" s="15">
        <v>46232.455960648149</v>
      </c>
      <c r="Q440" s="15">
        <v>46232.682638888888</v>
      </c>
      <c r="S440" t="s">
        <v>410</v>
      </c>
      <c r="T440" t="s">
        <v>1863</v>
      </c>
      <c r="U440" t="s">
        <v>1864</v>
      </c>
      <c r="V440" t="s">
        <v>375</v>
      </c>
      <c r="W440">
        <v>2011</v>
      </c>
      <c r="X440" t="s">
        <v>361</v>
      </c>
      <c r="Y440" t="s">
        <v>265</v>
      </c>
      <c r="Z440" t="s">
        <v>523</v>
      </c>
      <c r="AB440" t="s">
        <v>357</v>
      </c>
      <c r="AC440" t="s">
        <v>7</v>
      </c>
      <c r="AD440" t="s">
        <v>7</v>
      </c>
      <c r="AE440" t="s">
        <v>7</v>
      </c>
      <c r="AF440" t="s">
        <v>1865</v>
      </c>
      <c r="AG440" t="s">
        <v>252</v>
      </c>
      <c r="AH440">
        <v>2</v>
      </c>
      <c r="AI440" t="s">
        <v>253</v>
      </c>
      <c r="AJ440" t="s">
        <v>254</v>
      </c>
      <c r="AK440" t="s">
        <v>583</v>
      </c>
      <c r="AL440" t="s">
        <v>159</v>
      </c>
      <c r="AM440" t="s">
        <v>617</v>
      </c>
      <c r="AN440"/>
      <c r="AO440" s="17">
        <v>46231</v>
      </c>
      <c r="AP440" s="37">
        <v>0.39861111111111114</v>
      </c>
      <c r="AQ440" s="17">
        <v>46232</v>
      </c>
      <c r="AR440" s="37">
        <v>0.45596064814814813</v>
      </c>
      <c r="AS440" t="s">
        <v>204</v>
      </c>
      <c r="AT440" t="s">
        <v>631</v>
      </c>
      <c r="AU440" t="s">
        <v>628</v>
      </c>
      <c r="AV440" t="s">
        <v>637</v>
      </c>
      <c r="AX440">
        <v>14</v>
      </c>
      <c r="AY440" t="s">
        <v>111</v>
      </c>
      <c r="AZ440" t="s">
        <v>96</v>
      </c>
      <c r="BA440" t="s">
        <v>228</v>
      </c>
      <c r="BB440" t="s">
        <v>689</v>
      </c>
      <c r="BJ440"/>
      <c r="BK440"/>
    </row>
    <row r="441" spans="1:63" x14ac:dyDescent="0.3">
      <c r="A441" s="17">
        <v>46235</v>
      </c>
      <c r="B441" t="s">
        <v>144</v>
      </c>
      <c r="C441" t="s">
        <v>353</v>
      </c>
      <c r="D441" t="s">
        <v>57</v>
      </c>
      <c r="E441" t="s">
        <v>117</v>
      </c>
      <c r="F441" t="s">
        <v>314</v>
      </c>
      <c r="G441" t="s">
        <v>946</v>
      </c>
      <c r="H441" t="s">
        <v>463</v>
      </c>
      <c r="I441" t="s">
        <v>429</v>
      </c>
      <c r="J441">
        <v>14</v>
      </c>
      <c r="K441">
        <v>14</v>
      </c>
      <c r="L441" t="s">
        <v>947</v>
      </c>
      <c r="M441" s="15">
        <v>46230.594074074077</v>
      </c>
      <c r="N441" s="15">
        <v>46237.59375</v>
      </c>
      <c r="O441" s="15">
        <v>46231.398611111108</v>
      </c>
      <c r="P441" s="15">
        <v>46232.455960648149</v>
      </c>
      <c r="Q441" s="15">
        <v>46232.682638888888</v>
      </c>
      <c r="S441" t="s">
        <v>410</v>
      </c>
      <c r="T441" t="s">
        <v>1863</v>
      </c>
      <c r="U441" t="s">
        <v>1864</v>
      </c>
      <c r="V441" t="s">
        <v>375</v>
      </c>
      <c r="W441">
        <v>2011</v>
      </c>
      <c r="X441" t="s">
        <v>361</v>
      </c>
      <c r="Y441" t="s">
        <v>265</v>
      </c>
      <c r="Z441" t="s">
        <v>523</v>
      </c>
      <c r="AB441" t="s">
        <v>357</v>
      </c>
      <c r="AC441" t="s">
        <v>7</v>
      </c>
      <c r="AD441" t="s">
        <v>7</v>
      </c>
      <c r="AE441" t="s">
        <v>7</v>
      </c>
      <c r="AF441" t="s">
        <v>1866</v>
      </c>
      <c r="AG441" t="s">
        <v>252</v>
      </c>
      <c r="AH441">
        <v>2</v>
      </c>
      <c r="AI441" t="s">
        <v>253</v>
      </c>
      <c r="AJ441" t="s">
        <v>254</v>
      </c>
      <c r="AK441" t="s">
        <v>583</v>
      </c>
      <c r="AL441" t="s">
        <v>159</v>
      </c>
      <c r="AM441" t="s">
        <v>616</v>
      </c>
      <c r="AN441"/>
      <c r="AO441" s="17">
        <v>46231</v>
      </c>
      <c r="AP441" s="37">
        <v>0.39861111111111114</v>
      </c>
      <c r="AQ441" s="17">
        <v>46232</v>
      </c>
      <c r="AR441" s="37">
        <v>0.45596064814814813</v>
      </c>
      <c r="AS441" t="s">
        <v>204</v>
      </c>
      <c r="AT441" t="s">
        <v>631</v>
      </c>
      <c r="AU441" t="s">
        <v>628</v>
      </c>
      <c r="AV441" t="s">
        <v>641</v>
      </c>
      <c r="AX441">
        <v>1.4</v>
      </c>
      <c r="AY441" t="s">
        <v>126</v>
      </c>
      <c r="AZ441" t="s">
        <v>127</v>
      </c>
      <c r="BA441" t="s">
        <v>236</v>
      </c>
      <c r="BB441" t="s">
        <v>689</v>
      </c>
      <c r="BJ441"/>
      <c r="BK441"/>
    </row>
    <row r="442" spans="1:63" x14ac:dyDescent="0.3">
      <c r="A442" s="17">
        <v>46235</v>
      </c>
      <c r="B442" t="s">
        <v>144</v>
      </c>
      <c r="C442" t="s">
        <v>353</v>
      </c>
      <c r="D442" t="s">
        <v>282</v>
      </c>
      <c r="E442" t="s">
        <v>195</v>
      </c>
      <c r="F442" t="s">
        <v>314</v>
      </c>
      <c r="G442" t="s">
        <v>946</v>
      </c>
      <c r="H442" t="s">
        <v>463</v>
      </c>
      <c r="I442" t="s">
        <v>429</v>
      </c>
      <c r="J442">
        <v>1096</v>
      </c>
      <c r="K442">
        <v>1096</v>
      </c>
      <c r="L442" t="s">
        <v>947</v>
      </c>
      <c r="M442" s="15">
        <v>46230.594074074077</v>
      </c>
      <c r="N442" s="15">
        <v>46237.59375</v>
      </c>
      <c r="O442" s="15">
        <v>46231.398611111108</v>
      </c>
      <c r="P442" s="15">
        <v>46232.455960648149</v>
      </c>
      <c r="Q442" s="15">
        <v>46232.682638888888</v>
      </c>
      <c r="S442" t="s">
        <v>410</v>
      </c>
      <c r="T442" t="s">
        <v>1863</v>
      </c>
      <c r="U442" t="s">
        <v>1864</v>
      </c>
      <c r="V442" t="s">
        <v>375</v>
      </c>
      <c r="W442">
        <v>2011</v>
      </c>
      <c r="X442" t="s">
        <v>361</v>
      </c>
      <c r="Y442" t="s">
        <v>265</v>
      </c>
      <c r="Z442" t="s">
        <v>523</v>
      </c>
      <c r="AB442" t="s">
        <v>357</v>
      </c>
      <c r="AC442" t="s">
        <v>7</v>
      </c>
      <c r="AD442" t="s">
        <v>7</v>
      </c>
      <c r="AE442" t="s">
        <v>7</v>
      </c>
      <c r="AF442" t="s">
        <v>1867</v>
      </c>
      <c r="AG442" t="s">
        <v>252</v>
      </c>
      <c r="AH442">
        <v>2</v>
      </c>
      <c r="AI442" t="s">
        <v>253</v>
      </c>
      <c r="AJ442" t="s">
        <v>251</v>
      </c>
      <c r="AK442" t="s">
        <v>583</v>
      </c>
      <c r="AL442" t="s">
        <v>159</v>
      </c>
      <c r="AM442" t="s">
        <v>615</v>
      </c>
      <c r="AN442">
        <v>4</v>
      </c>
      <c r="AO442" s="17">
        <v>46231</v>
      </c>
      <c r="AP442" s="37">
        <v>0.39861111111111114</v>
      </c>
      <c r="AQ442" s="17">
        <v>46232</v>
      </c>
      <c r="AR442" s="37">
        <v>0.45596064814814813</v>
      </c>
      <c r="AS442" t="s">
        <v>204</v>
      </c>
      <c r="AT442" t="s">
        <v>631</v>
      </c>
      <c r="AU442" t="s">
        <v>628</v>
      </c>
      <c r="AV442" t="s">
        <v>638</v>
      </c>
      <c r="AW442">
        <v>1</v>
      </c>
      <c r="AX442">
        <v>1096</v>
      </c>
      <c r="AY442" t="s">
        <v>125</v>
      </c>
      <c r="AZ442" t="s">
        <v>122</v>
      </c>
      <c r="BA442" t="s">
        <v>235</v>
      </c>
      <c r="BB442" t="s">
        <v>689</v>
      </c>
      <c r="BJ442"/>
      <c r="BK442"/>
    </row>
    <row r="443" spans="1:63" x14ac:dyDescent="0.3">
      <c r="A443" s="17">
        <v>46235</v>
      </c>
      <c r="B443" t="s">
        <v>144</v>
      </c>
      <c r="C443" t="s">
        <v>353</v>
      </c>
      <c r="D443" t="s">
        <v>63</v>
      </c>
      <c r="E443" t="s">
        <v>95</v>
      </c>
      <c r="F443" t="s">
        <v>314</v>
      </c>
      <c r="G443" t="s">
        <v>950</v>
      </c>
      <c r="H443" t="s">
        <v>418</v>
      </c>
      <c r="I443" t="s">
        <v>419</v>
      </c>
      <c r="J443">
        <v>1</v>
      </c>
      <c r="K443">
        <v>1</v>
      </c>
      <c r="L443" t="s">
        <v>951</v>
      </c>
      <c r="M443" s="15">
        <v>46192.397974537038</v>
      </c>
      <c r="N443" s="15">
        <v>46199.397916666669</v>
      </c>
      <c r="O443" s="15">
        <v>46192.704861111109</v>
      </c>
      <c r="P443" s="15">
        <v>46219.397222222222</v>
      </c>
      <c r="Q443" s="15"/>
      <c r="S443" t="s">
        <v>410</v>
      </c>
      <c r="T443" t="s">
        <v>1868</v>
      </c>
      <c r="U443" t="s">
        <v>1869</v>
      </c>
      <c r="V443" t="s">
        <v>375</v>
      </c>
      <c r="W443">
        <v>2011</v>
      </c>
      <c r="X443" t="s">
        <v>361</v>
      </c>
      <c r="Y443" t="s">
        <v>265</v>
      </c>
      <c r="Z443" t="s">
        <v>523</v>
      </c>
      <c r="AB443" t="s">
        <v>357</v>
      </c>
      <c r="AC443" t="s">
        <v>7</v>
      </c>
      <c r="AD443" t="s">
        <v>7</v>
      </c>
      <c r="AE443" t="s">
        <v>7</v>
      </c>
      <c r="AF443" t="s">
        <v>1870</v>
      </c>
      <c r="AG443" t="s">
        <v>252</v>
      </c>
      <c r="AH443">
        <v>2</v>
      </c>
      <c r="AI443" t="s">
        <v>253</v>
      </c>
      <c r="AJ443" t="s">
        <v>254</v>
      </c>
      <c r="AK443" t="s">
        <v>583</v>
      </c>
      <c r="AL443" t="s">
        <v>159</v>
      </c>
      <c r="AM443" t="s">
        <v>617</v>
      </c>
      <c r="AN443"/>
      <c r="AO443" s="17">
        <v>46192</v>
      </c>
      <c r="AP443" s="37">
        <v>0.70486111111111116</v>
      </c>
      <c r="AQ443" s="17">
        <v>46219</v>
      </c>
      <c r="AR443" s="37">
        <v>0.3972222222222222</v>
      </c>
      <c r="AS443" t="s">
        <v>204</v>
      </c>
      <c r="AT443" t="s">
        <v>631</v>
      </c>
      <c r="AU443" t="s">
        <v>628</v>
      </c>
      <c r="AV443" t="s">
        <v>637</v>
      </c>
      <c r="AX443">
        <v>1</v>
      </c>
      <c r="AY443" t="s">
        <v>111</v>
      </c>
      <c r="AZ443" t="s">
        <v>96</v>
      </c>
      <c r="BA443" t="s">
        <v>228</v>
      </c>
      <c r="BB443" t="s">
        <v>689</v>
      </c>
      <c r="BE443">
        <v>1</v>
      </c>
      <c r="BJ443"/>
      <c r="BK443"/>
    </row>
    <row r="444" spans="1:63" x14ac:dyDescent="0.3">
      <c r="A444" s="17">
        <v>46235</v>
      </c>
      <c r="B444" t="s">
        <v>144</v>
      </c>
      <c r="C444" t="s">
        <v>353</v>
      </c>
      <c r="D444" t="s">
        <v>57</v>
      </c>
      <c r="E444" t="s">
        <v>117</v>
      </c>
      <c r="F444" t="s">
        <v>314</v>
      </c>
      <c r="G444" t="s">
        <v>950</v>
      </c>
      <c r="H444" t="s">
        <v>418</v>
      </c>
      <c r="I444" t="s">
        <v>419</v>
      </c>
      <c r="J444">
        <v>1</v>
      </c>
      <c r="K444">
        <v>1</v>
      </c>
      <c r="L444" t="s">
        <v>951</v>
      </c>
      <c r="M444" s="15">
        <v>46192.397974537038</v>
      </c>
      <c r="N444" s="15">
        <v>46199.397916666669</v>
      </c>
      <c r="O444" s="15">
        <v>46192.704861111109</v>
      </c>
      <c r="P444" s="15">
        <v>46219.397222222222</v>
      </c>
      <c r="Q444" s="15"/>
      <c r="S444" t="s">
        <v>410</v>
      </c>
      <c r="T444" t="s">
        <v>1868</v>
      </c>
      <c r="U444" t="s">
        <v>1869</v>
      </c>
      <c r="V444" t="s">
        <v>375</v>
      </c>
      <c r="W444">
        <v>2011</v>
      </c>
      <c r="X444" t="s">
        <v>361</v>
      </c>
      <c r="Y444" t="s">
        <v>265</v>
      </c>
      <c r="Z444" t="s">
        <v>523</v>
      </c>
      <c r="AB444" t="s">
        <v>357</v>
      </c>
      <c r="AC444" t="s">
        <v>7</v>
      </c>
      <c r="AD444" t="s">
        <v>7</v>
      </c>
      <c r="AE444" t="s">
        <v>7</v>
      </c>
      <c r="AF444" t="s">
        <v>1871</v>
      </c>
      <c r="AG444" t="s">
        <v>252</v>
      </c>
      <c r="AH444">
        <v>2</v>
      </c>
      <c r="AI444" t="s">
        <v>253</v>
      </c>
      <c r="AJ444" t="s">
        <v>254</v>
      </c>
      <c r="AK444" t="s">
        <v>583</v>
      </c>
      <c r="AL444" t="s">
        <v>159</v>
      </c>
      <c r="AM444" t="s">
        <v>616</v>
      </c>
      <c r="AN444"/>
      <c r="AO444" s="17">
        <v>46192</v>
      </c>
      <c r="AP444" s="37">
        <v>0.70486111111111116</v>
      </c>
      <c r="AQ444" s="17">
        <v>46219</v>
      </c>
      <c r="AR444" s="37">
        <v>0.3972222222222222</v>
      </c>
      <c r="AS444" t="s">
        <v>204</v>
      </c>
      <c r="AT444" t="s">
        <v>631</v>
      </c>
      <c r="AU444" t="s">
        <v>628</v>
      </c>
      <c r="AV444" t="s">
        <v>641</v>
      </c>
      <c r="AX444">
        <v>1</v>
      </c>
      <c r="AY444" t="s">
        <v>126</v>
      </c>
      <c r="AZ444" t="s">
        <v>127</v>
      </c>
      <c r="BA444" t="s">
        <v>236</v>
      </c>
      <c r="BB444" t="s">
        <v>689</v>
      </c>
      <c r="BJ444"/>
      <c r="BK444"/>
    </row>
    <row r="445" spans="1:63" x14ac:dyDescent="0.3">
      <c r="A445" s="17">
        <v>46235</v>
      </c>
      <c r="B445" t="s">
        <v>144</v>
      </c>
      <c r="C445" t="s">
        <v>353</v>
      </c>
      <c r="D445" t="s">
        <v>282</v>
      </c>
      <c r="E445" t="s">
        <v>195</v>
      </c>
      <c r="F445" t="s">
        <v>314</v>
      </c>
      <c r="G445" t="s">
        <v>950</v>
      </c>
      <c r="H445" t="s">
        <v>418</v>
      </c>
      <c r="I445" t="s">
        <v>419</v>
      </c>
      <c r="J445">
        <v>1</v>
      </c>
      <c r="K445">
        <v>1</v>
      </c>
      <c r="L445" t="s">
        <v>951</v>
      </c>
      <c r="M445" s="15">
        <v>46192.397974537038</v>
      </c>
      <c r="N445" s="15">
        <v>46199.397916666669</v>
      </c>
      <c r="O445" s="15">
        <v>46192.704861111109</v>
      </c>
      <c r="P445" s="15">
        <v>46219.397222222222</v>
      </c>
      <c r="Q445" s="15"/>
      <c r="S445" t="s">
        <v>410</v>
      </c>
      <c r="T445" t="s">
        <v>1868</v>
      </c>
      <c r="U445" t="s">
        <v>1869</v>
      </c>
      <c r="V445" t="s">
        <v>375</v>
      </c>
      <c r="W445">
        <v>2011</v>
      </c>
      <c r="X445" t="s">
        <v>361</v>
      </c>
      <c r="Y445" t="s">
        <v>265</v>
      </c>
      <c r="Z445" t="s">
        <v>523</v>
      </c>
      <c r="AB445" t="s">
        <v>357</v>
      </c>
      <c r="AC445" t="s">
        <v>7</v>
      </c>
      <c r="AD445" t="s">
        <v>7</v>
      </c>
      <c r="AE445" t="s">
        <v>7</v>
      </c>
      <c r="AF445" t="s">
        <v>1872</v>
      </c>
      <c r="AG445" t="s">
        <v>252</v>
      </c>
      <c r="AH445">
        <v>2</v>
      </c>
      <c r="AI445" t="s">
        <v>253</v>
      </c>
      <c r="AJ445" t="s">
        <v>251</v>
      </c>
      <c r="AK445" t="s">
        <v>583</v>
      </c>
      <c r="AL445" t="s">
        <v>159</v>
      </c>
      <c r="AM445" t="s">
        <v>615</v>
      </c>
      <c r="AN445">
        <v>4</v>
      </c>
      <c r="AO445" s="17">
        <v>46192</v>
      </c>
      <c r="AP445" s="37">
        <v>0.70486111111111116</v>
      </c>
      <c r="AQ445" s="17">
        <v>46219</v>
      </c>
      <c r="AR445" s="37">
        <v>0.3972222222222222</v>
      </c>
      <c r="AS445" t="s">
        <v>204</v>
      </c>
      <c r="AT445" t="s">
        <v>630</v>
      </c>
      <c r="AU445" t="s">
        <v>628</v>
      </c>
      <c r="AV445" t="s">
        <v>638</v>
      </c>
      <c r="AW445">
        <v>1</v>
      </c>
      <c r="AX445">
        <v>1</v>
      </c>
      <c r="AY445" t="s">
        <v>125</v>
      </c>
      <c r="AZ445" t="s">
        <v>122</v>
      </c>
      <c r="BA445" t="s">
        <v>235</v>
      </c>
      <c r="BB445" t="s">
        <v>689</v>
      </c>
      <c r="BJ445"/>
      <c r="BK445"/>
    </row>
    <row r="446" spans="1:63" x14ac:dyDescent="0.3">
      <c r="A446" s="17">
        <v>46235</v>
      </c>
      <c r="B446" t="s">
        <v>144</v>
      </c>
      <c r="C446" t="s">
        <v>353</v>
      </c>
      <c r="D446" t="s">
        <v>63</v>
      </c>
      <c r="E446" t="s">
        <v>95</v>
      </c>
      <c r="F446" t="s">
        <v>314</v>
      </c>
      <c r="G446" t="s">
        <v>950</v>
      </c>
      <c r="H446" t="s">
        <v>418</v>
      </c>
      <c r="I446" t="s">
        <v>419</v>
      </c>
      <c r="J446">
        <v>2</v>
      </c>
      <c r="K446">
        <v>1</v>
      </c>
      <c r="L446" t="s">
        <v>951</v>
      </c>
      <c r="M446" s="15">
        <v>46192.397974537038</v>
      </c>
      <c r="N446" s="15">
        <v>46199.397916666669</v>
      </c>
      <c r="O446" s="15">
        <v>46192.704861111109</v>
      </c>
      <c r="P446" s="15">
        <v>46219.397222222222</v>
      </c>
      <c r="Q446" s="15"/>
      <c r="S446" t="s">
        <v>410</v>
      </c>
      <c r="T446" t="s">
        <v>1873</v>
      </c>
      <c r="U446" t="s">
        <v>1874</v>
      </c>
      <c r="V446" t="s">
        <v>375</v>
      </c>
      <c r="W446">
        <v>2011</v>
      </c>
      <c r="X446" t="s">
        <v>361</v>
      </c>
      <c r="Y446" t="s">
        <v>265</v>
      </c>
      <c r="Z446" t="s">
        <v>523</v>
      </c>
      <c r="AB446" t="s">
        <v>357</v>
      </c>
      <c r="AC446" t="s">
        <v>7</v>
      </c>
      <c r="AD446" t="s">
        <v>7</v>
      </c>
      <c r="AE446" t="s">
        <v>7</v>
      </c>
      <c r="AF446" t="s">
        <v>1870</v>
      </c>
      <c r="AG446" t="s">
        <v>253</v>
      </c>
      <c r="AH446">
        <v>2</v>
      </c>
      <c r="AI446" t="s">
        <v>253</v>
      </c>
      <c r="AJ446" t="s">
        <v>254</v>
      </c>
      <c r="AK446" t="s">
        <v>583</v>
      </c>
      <c r="AL446" t="s">
        <v>159</v>
      </c>
      <c r="AM446" t="s">
        <v>617</v>
      </c>
      <c r="AN446"/>
      <c r="AO446" s="17">
        <v>46192</v>
      </c>
      <c r="AP446" s="37">
        <v>0.70486111111111116</v>
      </c>
      <c r="AQ446" s="17">
        <v>46219</v>
      </c>
      <c r="AR446" s="37">
        <v>0.3972222222222222</v>
      </c>
      <c r="AS446" t="s">
        <v>627</v>
      </c>
      <c r="AU446" t="s">
        <v>628</v>
      </c>
      <c r="AV446" t="s">
        <v>637</v>
      </c>
      <c r="AX446">
        <v>1</v>
      </c>
      <c r="AY446" t="s">
        <v>111</v>
      </c>
      <c r="AZ446" t="s">
        <v>96</v>
      </c>
      <c r="BA446" t="s">
        <v>228</v>
      </c>
      <c r="BB446" t="s">
        <v>689</v>
      </c>
      <c r="BJ446"/>
      <c r="BK446"/>
    </row>
    <row r="447" spans="1:63" x14ac:dyDescent="0.3">
      <c r="A447" s="17">
        <v>46235</v>
      </c>
      <c r="B447" t="s">
        <v>144</v>
      </c>
      <c r="C447" t="s">
        <v>353</v>
      </c>
      <c r="D447" t="s">
        <v>57</v>
      </c>
      <c r="E447" t="s">
        <v>117</v>
      </c>
      <c r="F447" t="s">
        <v>314</v>
      </c>
      <c r="G447" t="s">
        <v>950</v>
      </c>
      <c r="H447" t="s">
        <v>418</v>
      </c>
      <c r="I447" t="s">
        <v>419</v>
      </c>
      <c r="J447">
        <v>2</v>
      </c>
      <c r="K447">
        <v>1</v>
      </c>
      <c r="L447" t="s">
        <v>951</v>
      </c>
      <c r="M447" s="15">
        <v>46192.397974537038</v>
      </c>
      <c r="N447" s="15">
        <v>46199.397916666669</v>
      </c>
      <c r="O447" s="15">
        <v>46192.704861111109</v>
      </c>
      <c r="P447" s="15">
        <v>46219.397222222222</v>
      </c>
      <c r="Q447" s="15"/>
      <c r="S447" t="s">
        <v>410</v>
      </c>
      <c r="T447" t="s">
        <v>1873</v>
      </c>
      <c r="U447" t="s">
        <v>1874</v>
      </c>
      <c r="V447" t="s">
        <v>375</v>
      </c>
      <c r="W447">
        <v>2011</v>
      </c>
      <c r="X447" t="s">
        <v>361</v>
      </c>
      <c r="Y447" t="s">
        <v>265</v>
      </c>
      <c r="Z447" t="s">
        <v>523</v>
      </c>
      <c r="AB447" t="s">
        <v>357</v>
      </c>
      <c r="AC447" t="s">
        <v>7</v>
      </c>
      <c r="AD447" t="s">
        <v>7</v>
      </c>
      <c r="AE447" t="s">
        <v>7</v>
      </c>
      <c r="AF447" t="s">
        <v>1871</v>
      </c>
      <c r="AG447" t="s">
        <v>253</v>
      </c>
      <c r="AH447">
        <v>2</v>
      </c>
      <c r="AI447" t="s">
        <v>253</v>
      </c>
      <c r="AJ447" t="s">
        <v>254</v>
      </c>
      <c r="AK447" t="s">
        <v>583</v>
      </c>
      <c r="AL447" t="s">
        <v>159</v>
      </c>
      <c r="AM447" t="s">
        <v>616</v>
      </c>
      <c r="AN447"/>
      <c r="AO447" s="17">
        <v>46192</v>
      </c>
      <c r="AP447" s="37">
        <v>0.70486111111111116</v>
      </c>
      <c r="AQ447" s="17">
        <v>46219</v>
      </c>
      <c r="AR447" s="37">
        <v>0.3972222222222222</v>
      </c>
      <c r="AS447" t="s">
        <v>627</v>
      </c>
      <c r="AU447" t="s">
        <v>628</v>
      </c>
      <c r="AV447" t="s">
        <v>641</v>
      </c>
      <c r="AX447">
        <v>1</v>
      </c>
      <c r="AY447" t="s">
        <v>126</v>
      </c>
      <c r="AZ447" t="s">
        <v>127</v>
      </c>
      <c r="BA447" t="s">
        <v>236</v>
      </c>
      <c r="BB447" t="s">
        <v>689</v>
      </c>
      <c r="BJ447"/>
      <c r="BK447"/>
    </row>
    <row r="448" spans="1:63" x14ac:dyDescent="0.3">
      <c r="A448" s="17">
        <v>46235</v>
      </c>
      <c r="B448" t="s">
        <v>144</v>
      </c>
      <c r="C448" t="s">
        <v>353</v>
      </c>
      <c r="D448" t="s">
        <v>282</v>
      </c>
      <c r="E448" t="s">
        <v>195</v>
      </c>
      <c r="F448" t="s">
        <v>314</v>
      </c>
      <c r="G448" t="s">
        <v>950</v>
      </c>
      <c r="H448" t="s">
        <v>418</v>
      </c>
      <c r="I448" t="s">
        <v>419</v>
      </c>
      <c r="J448">
        <v>6</v>
      </c>
      <c r="K448">
        <v>5</v>
      </c>
      <c r="L448" t="s">
        <v>951</v>
      </c>
      <c r="M448" s="15">
        <v>46192.397974537038</v>
      </c>
      <c r="N448" s="15">
        <v>46199.397916666669</v>
      </c>
      <c r="O448" s="15">
        <v>46192.704861111109</v>
      </c>
      <c r="P448" s="15">
        <v>46219.397222222222</v>
      </c>
      <c r="Q448" s="15"/>
      <c r="S448" t="s">
        <v>410</v>
      </c>
      <c r="T448" t="s">
        <v>1873</v>
      </c>
      <c r="U448" t="s">
        <v>1874</v>
      </c>
      <c r="V448" t="s">
        <v>375</v>
      </c>
      <c r="W448">
        <v>2011</v>
      </c>
      <c r="X448" t="s">
        <v>361</v>
      </c>
      <c r="Y448" t="s">
        <v>265</v>
      </c>
      <c r="Z448" t="s">
        <v>523</v>
      </c>
      <c r="AB448" t="s">
        <v>357</v>
      </c>
      <c r="AC448" t="s">
        <v>7</v>
      </c>
      <c r="AD448" t="s">
        <v>7</v>
      </c>
      <c r="AE448" t="s">
        <v>7</v>
      </c>
      <c r="AF448" t="s">
        <v>1872</v>
      </c>
      <c r="AG448" t="s">
        <v>253</v>
      </c>
      <c r="AH448">
        <v>2</v>
      </c>
      <c r="AI448" t="s">
        <v>253</v>
      </c>
      <c r="AJ448" t="s">
        <v>251</v>
      </c>
      <c r="AK448" t="s">
        <v>583</v>
      </c>
      <c r="AL448" t="s">
        <v>159</v>
      </c>
      <c r="AM448" t="s">
        <v>615</v>
      </c>
      <c r="AN448">
        <v>4</v>
      </c>
      <c r="AO448" s="17">
        <v>46192</v>
      </c>
      <c r="AP448" s="37">
        <v>0.70486111111111116</v>
      </c>
      <c r="AQ448" s="17">
        <v>46219</v>
      </c>
      <c r="AR448" s="37">
        <v>0.3972222222222222</v>
      </c>
      <c r="AS448" t="s">
        <v>627</v>
      </c>
      <c r="AU448" t="s">
        <v>628</v>
      </c>
      <c r="AV448" t="s">
        <v>638</v>
      </c>
      <c r="AW448">
        <v>1</v>
      </c>
      <c r="AX448">
        <v>5</v>
      </c>
      <c r="AY448" t="s">
        <v>125</v>
      </c>
      <c r="AZ448" t="s">
        <v>122</v>
      </c>
      <c r="BA448" t="s">
        <v>235</v>
      </c>
      <c r="BB448" t="s">
        <v>689</v>
      </c>
      <c r="BJ448"/>
      <c r="BK448"/>
    </row>
    <row r="449" spans="1:63" x14ac:dyDescent="0.3">
      <c r="A449" s="17">
        <v>46235</v>
      </c>
      <c r="B449" t="s">
        <v>144</v>
      </c>
      <c r="C449" t="s">
        <v>353</v>
      </c>
      <c r="D449" t="s">
        <v>63</v>
      </c>
      <c r="E449" t="s">
        <v>95</v>
      </c>
      <c r="F449" t="s">
        <v>314</v>
      </c>
      <c r="G449" t="s">
        <v>929</v>
      </c>
      <c r="H449" t="s">
        <v>463</v>
      </c>
      <c r="I449" t="s">
        <v>429</v>
      </c>
      <c r="J449">
        <v>16</v>
      </c>
      <c r="K449">
        <v>16</v>
      </c>
      <c r="L449" t="s">
        <v>930</v>
      </c>
      <c r="M449" s="15">
        <v>46176.3434837963</v>
      </c>
      <c r="N449" s="15">
        <v>46183.343055555553</v>
      </c>
      <c r="O449" s="15">
        <v>46176.640972222223</v>
      </c>
      <c r="P449" s="15">
        <v>46232.525000000001</v>
      </c>
      <c r="Q449" s="15"/>
      <c r="S449" t="s">
        <v>410</v>
      </c>
      <c r="T449" t="s">
        <v>465</v>
      </c>
      <c r="U449" t="s">
        <v>1838</v>
      </c>
      <c r="V449" t="s">
        <v>375</v>
      </c>
      <c r="W449">
        <v>2011</v>
      </c>
      <c r="X449" t="s">
        <v>361</v>
      </c>
      <c r="Y449" t="s">
        <v>265</v>
      </c>
      <c r="Z449" t="s">
        <v>523</v>
      </c>
      <c r="AB449" t="s">
        <v>357</v>
      </c>
      <c r="AC449" t="s">
        <v>7</v>
      </c>
      <c r="AD449" t="s">
        <v>7</v>
      </c>
      <c r="AE449" t="s">
        <v>7</v>
      </c>
      <c r="AF449" t="s">
        <v>1875</v>
      </c>
      <c r="AG449" t="s">
        <v>252</v>
      </c>
      <c r="AH449">
        <v>2</v>
      </c>
      <c r="AI449" t="s">
        <v>253</v>
      </c>
      <c r="AJ449" t="s">
        <v>254</v>
      </c>
      <c r="AK449" t="s">
        <v>583</v>
      </c>
      <c r="AL449" t="s">
        <v>159</v>
      </c>
      <c r="AM449" t="s">
        <v>617</v>
      </c>
      <c r="AN449"/>
      <c r="AO449" s="17">
        <v>46176</v>
      </c>
      <c r="AP449" s="37">
        <v>0.64097222222222228</v>
      </c>
      <c r="AQ449" s="17">
        <v>46232</v>
      </c>
      <c r="AR449" s="37">
        <v>0.52500000000000002</v>
      </c>
      <c r="AS449" t="s">
        <v>204</v>
      </c>
      <c r="AT449" t="s">
        <v>631</v>
      </c>
      <c r="AU449" t="s">
        <v>628</v>
      </c>
      <c r="AV449" t="s">
        <v>637</v>
      </c>
      <c r="AX449">
        <v>16</v>
      </c>
      <c r="AY449" t="s">
        <v>111</v>
      </c>
      <c r="AZ449" t="s">
        <v>96</v>
      </c>
      <c r="BA449" t="s">
        <v>228</v>
      </c>
      <c r="BB449" t="s">
        <v>689</v>
      </c>
      <c r="BJ449"/>
      <c r="BK449"/>
    </row>
    <row r="450" spans="1:63" x14ac:dyDescent="0.3">
      <c r="A450" s="17">
        <v>46235</v>
      </c>
      <c r="B450" t="s">
        <v>144</v>
      </c>
      <c r="C450" t="s">
        <v>353</v>
      </c>
      <c r="D450" t="s">
        <v>57</v>
      </c>
      <c r="E450" t="s">
        <v>117</v>
      </c>
      <c r="F450" t="s">
        <v>314</v>
      </c>
      <c r="G450" t="s">
        <v>929</v>
      </c>
      <c r="H450" t="s">
        <v>463</v>
      </c>
      <c r="I450" t="s">
        <v>429</v>
      </c>
      <c r="J450">
        <v>16</v>
      </c>
      <c r="K450">
        <v>16</v>
      </c>
      <c r="L450" t="s">
        <v>930</v>
      </c>
      <c r="M450" s="15">
        <v>46176.3434837963</v>
      </c>
      <c r="N450" s="15">
        <v>46183.343055555553</v>
      </c>
      <c r="O450" s="15">
        <v>46176.640972222223</v>
      </c>
      <c r="P450" s="15">
        <v>46232.525000000001</v>
      </c>
      <c r="Q450" s="15"/>
      <c r="S450" t="s">
        <v>410</v>
      </c>
      <c r="T450" t="s">
        <v>465</v>
      </c>
      <c r="U450" t="s">
        <v>1838</v>
      </c>
      <c r="V450" t="s">
        <v>375</v>
      </c>
      <c r="W450">
        <v>2011</v>
      </c>
      <c r="X450" t="s">
        <v>361</v>
      </c>
      <c r="Y450" t="s">
        <v>265</v>
      </c>
      <c r="Z450" t="s">
        <v>523</v>
      </c>
      <c r="AB450" t="s">
        <v>357</v>
      </c>
      <c r="AC450" t="s">
        <v>7</v>
      </c>
      <c r="AD450" t="s">
        <v>7</v>
      </c>
      <c r="AE450" t="s">
        <v>7</v>
      </c>
      <c r="AF450" t="s">
        <v>1876</v>
      </c>
      <c r="AG450" t="s">
        <v>252</v>
      </c>
      <c r="AH450">
        <v>2</v>
      </c>
      <c r="AI450" t="s">
        <v>253</v>
      </c>
      <c r="AJ450" t="s">
        <v>254</v>
      </c>
      <c r="AK450" t="s">
        <v>583</v>
      </c>
      <c r="AL450" t="s">
        <v>159</v>
      </c>
      <c r="AM450" t="s">
        <v>616</v>
      </c>
      <c r="AN450"/>
      <c r="AO450" s="17">
        <v>46176</v>
      </c>
      <c r="AP450" s="37">
        <v>0.64097222222222228</v>
      </c>
      <c r="AQ450" s="17">
        <v>46232</v>
      </c>
      <c r="AR450" s="37">
        <v>0.52500000000000002</v>
      </c>
      <c r="AS450" t="s">
        <v>204</v>
      </c>
      <c r="AT450" t="s">
        <v>631</v>
      </c>
      <c r="AU450" t="s">
        <v>628</v>
      </c>
      <c r="AV450" t="s">
        <v>641</v>
      </c>
      <c r="AX450">
        <v>1.6</v>
      </c>
      <c r="AY450" t="s">
        <v>126</v>
      </c>
      <c r="AZ450" t="s">
        <v>127</v>
      </c>
      <c r="BA450" t="s">
        <v>236</v>
      </c>
      <c r="BB450" t="s">
        <v>689</v>
      </c>
      <c r="BJ450"/>
      <c r="BK450"/>
    </row>
    <row r="451" spans="1:63" x14ac:dyDescent="0.3">
      <c r="A451" s="17">
        <v>46230</v>
      </c>
      <c r="B451" t="s">
        <v>144</v>
      </c>
      <c r="C451" t="s">
        <v>353</v>
      </c>
      <c r="D451" t="s">
        <v>282</v>
      </c>
      <c r="E451" t="s">
        <v>195</v>
      </c>
      <c r="F451" t="s">
        <v>314</v>
      </c>
      <c r="G451" t="s">
        <v>941</v>
      </c>
      <c r="H451" t="s">
        <v>1877</v>
      </c>
      <c r="I451" t="s">
        <v>942</v>
      </c>
      <c r="J451">
        <v>2565</v>
      </c>
      <c r="K451">
        <v>2565</v>
      </c>
      <c r="L451" t="s">
        <v>943</v>
      </c>
      <c r="M451" s="15">
        <v>46232.494386574072</v>
      </c>
      <c r="N451" s="15">
        <v>46239.493750000001</v>
      </c>
      <c r="O451" s="15">
        <v>46232.61041666667</v>
      </c>
      <c r="P451" s="15">
        <v>46237.611111111109</v>
      </c>
      <c r="Q451" s="15"/>
      <c r="S451" t="s">
        <v>410</v>
      </c>
      <c r="U451" t="s">
        <v>1878</v>
      </c>
      <c r="V451" t="s">
        <v>375</v>
      </c>
      <c r="W451">
        <v>2011</v>
      </c>
      <c r="X451" t="s">
        <v>361</v>
      </c>
      <c r="Y451" t="s">
        <v>265</v>
      </c>
      <c r="Z451" t="s">
        <v>523</v>
      </c>
      <c r="AB451" t="s">
        <v>357</v>
      </c>
      <c r="AC451" t="s">
        <v>7</v>
      </c>
      <c r="AD451" t="s">
        <v>7</v>
      </c>
      <c r="AE451" t="s">
        <v>7</v>
      </c>
      <c r="AF451" t="s">
        <v>1879</v>
      </c>
      <c r="AG451" t="s">
        <v>252</v>
      </c>
      <c r="AH451">
        <v>2</v>
      </c>
      <c r="AI451" t="s">
        <v>253</v>
      </c>
      <c r="AJ451" t="s">
        <v>251</v>
      </c>
      <c r="AK451" t="s">
        <v>583</v>
      </c>
      <c r="AL451" t="s">
        <v>159</v>
      </c>
      <c r="AM451" t="s">
        <v>615</v>
      </c>
      <c r="AN451">
        <v>4</v>
      </c>
      <c r="AO451" s="17">
        <v>46232</v>
      </c>
      <c r="AP451" s="37">
        <v>0.61041666666666672</v>
      </c>
      <c r="AQ451" s="17">
        <v>46237</v>
      </c>
      <c r="AR451" s="37">
        <v>0.61111111111111116</v>
      </c>
      <c r="AS451" t="s">
        <v>204</v>
      </c>
      <c r="AT451" t="s">
        <v>631</v>
      </c>
      <c r="AU451" t="s">
        <v>628</v>
      </c>
      <c r="AV451" t="s">
        <v>638</v>
      </c>
      <c r="AW451">
        <v>1</v>
      </c>
      <c r="AX451">
        <v>2565</v>
      </c>
      <c r="AY451" t="s">
        <v>125</v>
      </c>
      <c r="AZ451" t="s">
        <v>122</v>
      </c>
      <c r="BA451" t="s">
        <v>235</v>
      </c>
      <c r="BB451" t="s">
        <v>689</v>
      </c>
      <c r="BE451">
        <v>260.13</v>
      </c>
      <c r="BJ451"/>
      <c r="BK451"/>
    </row>
    <row r="452" spans="1:63" x14ac:dyDescent="0.3">
      <c r="A452" s="17">
        <v>46235</v>
      </c>
      <c r="B452" t="s">
        <v>144</v>
      </c>
      <c r="C452" t="s">
        <v>353</v>
      </c>
      <c r="D452" t="s">
        <v>51</v>
      </c>
      <c r="E452" t="s">
        <v>261</v>
      </c>
      <c r="F452" t="s">
        <v>314</v>
      </c>
      <c r="G452" t="s">
        <v>952</v>
      </c>
      <c r="H452" t="s">
        <v>1880</v>
      </c>
      <c r="I452" t="s">
        <v>420</v>
      </c>
      <c r="J452">
        <v>80</v>
      </c>
      <c r="K452">
        <v>80</v>
      </c>
      <c r="L452" t="s">
        <v>953</v>
      </c>
      <c r="M452" s="15">
        <v>46223.473726851851</v>
      </c>
      <c r="N452" s="15">
        <v>46230.473611111112</v>
      </c>
      <c r="O452" s="15">
        <v>46223.613449074073</v>
      </c>
      <c r="P452" s="15">
        <v>46223.613449074073</v>
      </c>
      <c r="Q452" s="15"/>
      <c r="R452" t="s">
        <v>319</v>
      </c>
      <c r="S452" t="s">
        <v>410</v>
      </c>
      <c r="U452" t="s">
        <v>484</v>
      </c>
      <c r="V452" t="s">
        <v>375</v>
      </c>
      <c r="W452">
        <v>2011</v>
      </c>
      <c r="X452" t="s">
        <v>361</v>
      </c>
      <c r="Y452" t="s">
        <v>265</v>
      </c>
      <c r="Z452" t="s">
        <v>523</v>
      </c>
      <c r="AB452" t="s">
        <v>357</v>
      </c>
      <c r="AC452" t="s">
        <v>7</v>
      </c>
      <c r="AD452" t="s">
        <v>7</v>
      </c>
      <c r="AE452" t="s">
        <v>7</v>
      </c>
      <c r="AF452" t="s">
        <v>1881</v>
      </c>
      <c r="AG452" t="s">
        <v>252</v>
      </c>
      <c r="AH452">
        <v>1</v>
      </c>
      <c r="AI452" t="s">
        <v>253</v>
      </c>
      <c r="AJ452" t="s">
        <v>251</v>
      </c>
      <c r="AK452" t="s">
        <v>583</v>
      </c>
      <c r="AL452" t="s">
        <v>159</v>
      </c>
      <c r="AM452" t="s">
        <v>1841</v>
      </c>
      <c r="AN452">
        <v>2</v>
      </c>
      <c r="AO452" s="17">
        <v>46223</v>
      </c>
      <c r="AP452" s="37">
        <v>0.61344907407407412</v>
      </c>
      <c r="AQ452" s="17">
        <v>46223</v>
      </c>
      <c r="AR452" s="37">
        <v>0.61344907407407412</v>
      </c>
      <c r="AS452" t="s">
        <v>204</v>
      </c>
      <c r="AT452" t="s">
        <v>631</v>
      </c>
      <c r="AU452" t="s">
        <v>628</v>
      </c>
      <c r="AV452" t="s">
        <v>635</v>
      </c>
      <c r="AY452" t="s">
        <v>7</v>
      </c>
      <c r="AZ452" t="s">
        <v>241</v>
      </c>
      <c r="BA452" t="s">
        <v>7</v>
      </c>
      <c r="BB452" t="s">
        <v>689</v>
      </c>
      <c r="BE452">
        <v>0</v>
      </c>
      <c r="BJ452"/>
      <c r="BK452"/>
    </row>
    <row r="453" spans="1:63" x14ac:dyDescent="0.3">
      <c r="A453" s="17">
        <v>46230</v>
      </c>
      <c r="B453" t="s">
        <v>144</v>
      </c>
      <c r="C453" t="s">
        <v>353</v>
      </c>
      <c r="D453" t="s">
        <v>57</v>
      </c>
      <c r="E453" t="s">
        <v>117</v>
      </c>
      <c r="F453" t="s">
        <v>314</v>
      </c>
      <c r="G453" t="s">
        <v>941</v>
      </c>
      <c r="H453" t="s">
        <v>1877</v>
      </c>
      <c r="I453" t="s">
        <v>942</v>
      </c>
      <c r="J453">
        <v>33</v>
      </c>
      <c r="K453">
        <v>33</v>
      </c>
      <c r="L453" t="s">
        <v>943</v>
      </c>
      <c r="M453" s="15">
        <v>46232.494386574072</v>
      </c>
      <c r="N453" s="15">
        <v>46239.493750000001</v>
      </c>
      <c r="O453" s="15">
        <v>46232.61041666667</v>
      </c>
      <c r="P453" s="15">
        <v>46237.611111111109</v>
      </c>
      <c r="Q453" s="15"/>
      <c r="S453" t="s">
        <v>410</v>
      </c>
      <c r="U453" t="s">
        <v>1878</v>
      </c>
      <c r="V453" t="s">
        <v>375</v>
      </c>
      <c r="W453">
        <v>2011</v>
      </c>
      <c r="X453" t="s">
        <v>361</v>
      </c>
      <c r="Y453" t="s">
        <v>265</v>
      </c>
      <c r="Z453" t="s">
        <v>523</v>
      </c>
      <c r="AB453" t="s">
        <v>357</v>
      </c>
      <c r="AC453" t="s">
        <v>7</v>
      </c>
      <c r="AD453" t="s">
        <v>7</v>
      </c>
      <c r="AE453" t="s">
        <v>7</v>
      </c>
      <c r="AF453" t="s">
        <v>1882</v>
      </c>
      <c r="AG453" t="s">
        <v>252</v>
      </c>
      <c r="AH453">
        <v>2</v>
      </c>
      <c r="AI453" t="s">
        <v>253</v>
      </c>
      <c r="AJ453" t="s">
        <v>254</v>
      </c>
      <c r="AK453" t="s">
        <v>583</v>
      </c>
      <c r="AL453" t="s">
        <v>159</v>
      </c>
      <c r="AM453" t="s">
        <v>616</v>
      </c>
      <c r="AN453"/>
      <c r="AO453" s="17">
        <v>46232</v>
      </c>
      <c r="AP453" s="37">
        <v>0.61041666666666672</v>
      </c>
      <c r="AQ453" s="17">
        <v>46237</v>
      </c>
      <c r="AR453" s="37">
        <v>0.61111111111111116</v>
      </c>
      <c r="AS453" t="s">
        <v>204</v>
      </c>
      <c r="AT453" t="s">
        <v>631</v>
      </c>
      <c r="AU453" t="s">
        <v>628</v>
      </c>
      <c r="AV453" t="s">
        <v>641</v>
      </c>
      <c r="AX453">
        <v>3.3</v>
      </c>
      <c r="AY453" t="s">
        <v>126</v>
      </c>
      <c r="AZ453" t="s">
        <v>127</v>
      </c>
      <c r="BA453" t="s">
        <v>236</v>
      </c>
      <c r="BB453" t="s">
        <v>689</v>
      </c>
      <c r="BJ453"/>
      <c r="BK453"/>
    </row>
    <row r="454" spans="1:63" x14ac:dyDescent="0.3">
      <c r="A454" s="17">
        <v>46230</v>
      </c>
      <c r="B454" t="s">
        <v>144</v>
      </c>
      <c r="C454" t="s">
        <v>353</v>
      </c>
      <c r="D454" t="s">
        <v>282</v>
      </c>
      <c r="E454" t="s">
        <v>195</v>
      </c>
      <c r="F454" t="s">
        <v>314</v>
      </c>
      <c r="G454" t="s">
        <v>941</v>
      </c>
      <c r="H454" t="s">
        <v>1877</v>
      </c>
      <c r="I454" t="s">
        <v>942</v>
      </c>
      <c r="J454">
        <v>2425</v>
      </c>
      <c r="K454">
        <v>2425</v>
      </c>
      <c r="L454" t="s">
        <v>943</v>
      </c>
      <c r="M454" s="15">
        <v>46232.494386574072</v>
      </c>
      <c r="N454" s="15">
        <v>46239.493750000001</v>
      </c>
      <c r="O454" s="15">
        <v>46232.61041666667</v>
      </c>
      <c r="P454" s="15">
        <v>46258.618750000001</v>
      </c>
      <c r="Q454" s="15"/>
      <c r="S454" t="s">
        <v>410</v>
      </c>
      <c r="U454" t="s">
        <v>1883</v>
      </c>
      <c r="V454" t="s">
        <v>375</v>
      </c>
      <c r="W454">
        <v>2011</v>
      </c>
      <c r="X454" t="s">
        <v>361</v>
      </c>
      <c r="Y454" t="s">
        <v>265</v>
      </c>
      <c r="Z454" t="s">
        <v>523</v>
      </c>
      <c r="AB454" t="s">
        <v>357</v>
      </c>
      <c r="AC454" t="s">
        <v>7</v>
      </c>
      <c r="AD454" t="s">
        <v>7</v>
      </c>
      <c r="AE454" t="s">
        <v>7</v>
      </c>
      <c r="AF454" t="s">
        <v>1879</v>
      </c>
      <c r="AG454" t="s">
        <v>253</v>
      </c>
      <c r="AH454">
        <v>2</v>
      </c>
      <c r="AI454" t="s">
        <v>253</v>
      </c>
      <c r="AJ454" t="s">
        <v>251</v>
      </c>
      <c r="AK454" t="s">
        <v>583</v>
      </c>
      <c r="AL454" t="s">
        <v>159</v>
      </c>
      <c r="AM454" t="s">
        <v>615</v>
      </c>
      <c r="AN454">
        <v>4</v>
      </c>
      <c r="AO454" s="17">
        <v>46232</v>
      </c>
      <c r="AP454" s="37">
        <v>0.61041666666666672</v>
      </c>
      <c r="AQ454" s="17">
        <v>46258</v>
      </c>
      <c r="AR454" s="37">
        <v>0.61875000000000002</v>
      </c>
      <c r="AS454" t="s">
        <v>627</v>
      </c>
      <c r="AU454" t="s">
        <v>628</v>
      </c>
      <c r="AV454" t="s">
        <v>638</v>
      </c>
      <c r="AW454">
        <v>1</v>
      </c>
      <c r="AX454">
        <v>2425</v>
      </c>
      <c r="AY454" t="s">
        <v>125</v>
      </c>
      <c r="AZ454" t="s">
        <v>122</v>
      </c>
      <c r="BA454" t="s">
        <v>235</v>
      </c>
      <c r="BB454" t="s">
        <v>689</v>
      </c>
      <c r="BE454">
        <v>247.16</v>
      </c>
      <c r="BJ454"/>
      <c r="BK454"/>
    </row>
    <row r="455" spans="1:63" x14ac:dyDescent="0.3">
      <c r="A455" s="17">
        <v>46235</v>
      </c>
      <c r="B455" t="s">
        <v>144</v>
      </c>
      <c r="C455" t="s">
        <v>353</v>
      </c>
      <c r="D455" t="s">
        <v>51</v>
      </c>
      <c r="E455" t="s">
        <v>261</v>
      </c>
      <c r="F455" t="s">
        <v>314</v>
      </c>
      <c r="G455" t="s">
        <v>954</v>
      </c>
      <c r="H455" t="s">
        <v>475</v>
      </c>
      <c r="I455" t="s">
        <v>476</v>
      </c>
      <c r="J455">
        <v>200</v>
      </c>
      <c r="K455">
        <v>200</v>
      </c>
      <c r="L455" t="s">
        <v>955</v>
      </c>
      <c r="M455" s="15">
        <v>46220.3280787037</v>
      </c>
      <c r="N455" s="15">
        <v>46227.333333333336</v>
      </c>
      <c r="O455" s="15">
        <v>46220.679861111108</v>
      </c>
      <c r="P455" s="15">
        <v>46226.486805555556</v>
      </c>
      <c r="Q455" s="15"/>
      <c r="S455" t="s">
        <v>409</v>
      </c>
      <c r="V455" t="s">
        <v>409</v>
      </c>
      <c r="X455" t="s">
        <v>390</v>
      </c>
      <c r="Y455" t="s">
        <v>298</v>
      </c>
      <c r="Z455" t="s">
        <v>523</v>
      </c>
      <c r="AB455" t="s">
        <v>357</v>
      </c>
      <c r="AC455" t="s">
        <v>7</v>
      </c>
      <c r="AD455" t="s">
        <v>7</v>
      </c>
      <c r="AE455" t="s">
        <v>7</v>
      </c>
      <c r="AF455" t="s">
        <v>1884</v>
      </c>
      <c r="AG455" t="s">
        <v>252</v>
      </c>
      <c r="AH455">
        <v>1</v>
      </c>
      <c r="AI455" t="s">
        <v>253</v>
      </c>
      <c r="AJ455" t="s">
        <v>251</v>
      </c>
      <c r="AK455" t="s">
        <v>593</v>
      </c>
      <c r="AL455" t="s">
        <v>207</v>
      </c>
      <c r="AM455" t="s">
        <v>619</v>
      </c>
      <c r="AN455">
        <v>3</v>
      </c>
      <c r="AO455" s="17">
        <v>46220</v>
      </c>
      <c r="AP455" s="37">
        <v>0.67986111111111114</v>
      </c>
      <c r="AQ455" s="17">
        <v>46226</v>
      </c>
      <c r="AR455" s="37">
        <v>0.48680555555555555</v>
      </c>
      <c r="AS455" t="s">
        <v>204</v>
      </c>
      <c r="AT455" t="s">
        <v>630</v>
      </c>
      <c r="AU455" t="s">
        <v>628</v>
      </c>
      <c r="AV455" t="s">
        <v>635</v>
      </c>
      <c r="AY455" t="s">
        <v>7</v>
      </c>
      <c r="AZ455" t="s">
        <v>241</v>
      </c>
      <c r="BA455" t="s">
        <v>7</v>
      </c>
      <c r="BB455" t="s">
        <v>694</v>
      </c>
      <c r="BE455">
        <v>0</v>
      </c>
      <c r="BJ455"/>
      <c r="BK455"/>
    </row>
    <row r="456" spans="1:63" x14ac:dyDescent="0.3">
      <c r="A456" s="17">
        <v>46230</v>
      </c>
      <c r="B456" t="s">
        <v>144</v>
      </c>
      <c r="C456" t="s">
        <v>353</v>
      </c>
      <c r="D456" t="s">
        <v>63</v>
      </c>
      <c r="E456" t="s">
        <v>95</v>
      </c>
      <c r="F456" t="s">
        <v>314</v>
      </c>
      <c r="G456" t="s">
        <v>921</v>
      </c>
      <c r="H456" t="s">
        <v>418</v>
      </c>
      <c r="I456" t="s">
        <v>419</v>
      </c>
      <c r="J456">
        <v>1</v>
      </c>
      <c r="K456">
        <v>1</v>
      </c>
      <c r="L456" t="s">
        <v>922</v>
      </c>
      <c r="M456" s="15">
        <v>46253.600624999999</v>
      </c>
      <c r="N456" s="15">
        <v>46260.6</v>
      </c>
      <c r="O456" s="15">
        <v>46254.588888888888</v>
      </c>
      <c r="P456" s="15">
        <v>46258.355555555558</v>
      </c>
      <c r="Q456" s="15"/>
      <c r="S456" t="s">
        <v>410</v>
      </c>
      <c r="U456" t="s">
        <v>1885</v>
      </c>
      <c r="V456" t="s">
        <v>375</v>
      </c>
      <c r="W456">
        <v>2011</v>
      </c>
      <c r="X456" t="s">
        <v>361</v>
      </c>
      <c r="Y456" t="s">
        <v>265</v>
      </c>
      <c r="Z456" t="s">
        <v>523</v>
      </c>
      <c r="AB456" t="s">
        <v>357</v>
      </c>
      <c r="AC456" t="s">
        <v>7</v>
      </c>
      <c r="AD456" t="s">
        <v>7</v>
      </c>
      <c r="AE456" t="s">
        <v>7</v>
      </c>
      <c r="AF456" t="s">
        <v>1886</v>
      </c>
      <c r="AG456" t="s">
        <v>252</v>
      </c>
      <c r="AH456">
        <v>2</v>
      </c>
      <c r="AI456" t="s">
        <v>253</v>
      </c>
      <c r="AJ456" t="s">
        <v>254</v>
      </c>
      <c r="AK456" t="s">
        <v>583</v>
      </c>
      <c r="AL456" t="s">
        <v>159</v>
      </c>
      <c r="AM456" t="s">
        <v>617</v>
      </c>
      <c r="AN456"/>
      <c r="AO456" s="17">
        <v>46254</v>
      </c>
      <c r="AP456" s="37">
        <v>0.58888888888888891</v>
      </c>
      <c r="AQ456" s="17">
        <v>46258</v>
      </c>
      <c r="AR456" s="37">
        <v>0.35555555555555557</v>
      </c>
      <c r="AS456" t="s">
        <v>204</v>
      </c>
      <c r="AT456" t="s">
        <v>631</v>
      </c>
      <c r="AU456" t="s">
        <v>628</v>
      </c>
      <c r="AV456" t="s">
        <v>637</v>
      </c>
      <c r="AX456">
        <v>1</v>
      </c>
      <c r="AY456" t="s">
        <v>111</v>
      </c>
      <c r="AZ456" t="s">
        <v>96</v>
      </c>
      <c r="BA456" t="s">
        <v>228</v>
      </c>
      <c r="BB456" t="s">
        <v>689</v>
      </c>
      <c r="BJ456"/>
      <c r="BK456"/>
    </row>
    <row r="457" spans="1:63" x14ac:dyDescent="0.3">
      <c r="A457" s="17">
        <v>46230</v>
      </c>
      <c r="B457" t="s">
        <v>144</v>
      </c>
      <c r="C457" t="s">
        <v>353</v>
      </c>
      <c r="D457" t="s">
        <v>57</v>
      </c>
      <c r="E457" t="s">
        <v>117</v>
      </c>
      <c r="F457" t="s">
        <v>314</v>
      </c>
      <c r="G457" t="s">
        <v>921</v>
      </c>
      <c r="H457" t="s">
        <v>418</v>
      </c>
      <c r="I457" t="s">
        <v>419</v>
      </c>
      <c r="J457">
        <v>1</v>
      </c>
      <c r="K457">
        <v>1</v>
      </c>
      <c r="L457" t="s">
        <v>922</v>
      </c>
      <c r="M457" s="15">
        <v>46253.600624999999</v>
      </c>
      <c r="N457" s="15">
        <v>46260.6</v>
      </c>
      <c r="O457" s="15">
        <v>46254.588888888888</v>
      </c>
      <c r="P457" s="15">
        <v>46258.355555555558</v>
      </c>
      <c r="Q457" s="15"/>
      <c r="S457" t="s">
        <v>410</v>
      </c>
      <c r="U457" t="s">
        <v>1885</v>
      </c>
      <c r="V457" t="s">
        <v>375</v>
      </c>
      <c r="W457">
        <v>2011</v>
      </c>
      <c r="X457" t="s">
        <v>361</v>
      </c>
      <c r="Y457" t="s">
        <v>265</v>
      </c>
      <c r="Z457" t="s">
        <v>523</v>
      </c>
      <c r="AB457" t="s">
        <v>357</v>
      </c>
      <c r="AC457" t="s">
        <v>7</v>
      </c>
      <c r="AD457" t="s">
        <v>7</v>
      </c>
      <c r="AE457" t="s">
        <v>7</v>
      </c>
      <c r="AF457" t="s">
        <v>1887</v>
      </c>
      <c r="AG457" t="s">
        <v>252</v>
      </c>
      <c r="AH457">
        <v>2</v>
      </c>
      <c r="AI457" t="s">
        <v>253</v>
      </c>
      <c r="AJ457" t="s">
        <v>254</v>
      </c>
      <c r="AK457" t="s">
        <v>583</v>
      </c>
      <c r="AL457" t="s">
        <v>159</v>
      </c>
      <c r="AM457" t="s">
        <v>616</v>
      </c>
      <c r="AN457"/>
      <c r="AO457" s="17">
        <v>46254</v>
      </c>
      <c r="AP457" s="37">
        <v>0.58888888888888891</v>
      </c>
      <c r="AQ457" s="17">
        <v>46258</v>
      </c>
      <c r="AR457" s="37">
        <v>0.35555555555555557</v>
      </c>
      <c r="AS457" t="s">
        <v>204</v>
      </c>
      <c r="AT457" t="s">
        <v>631</v>
      </c>
      <c r="AU457" t="s">
        <v>628</v>
      </c>
      <c r="AV457" t="s">
        <v>641</v>
      </c>
      <c r="AX457">
        <v>1</v>
      </c>
      <c r="AY457" t="s">
        <v>126</v>
      </c>
      <c r="AZ457" t="s">
        <v>127</v>
      </c>
      <c r="BA457" t="s">
        <v>236</v>
      </c>
      <c r="BB457" t="s">
        <v>689</v>
      </c>
      <c r="BJ457"/>
      <c r="BK457"/>
    </row>
    <row r="458" spans="1:63" x14ac:dyDescent="0.3">
      <c r="A458" s="17">
        <v>46230</v>
      </c>
      <c r="B458" t="s">
        <v>144</v>
      </c>
      <c r="C458" t="s">
        <v>353</v>
      </c>
      <c r="D458" t="s">
        <v>282</v>
      </c>
      <c r="E458" t="s">
        <v>195</v>
      </c>
      <c r="F458" t="s">
        <v>314</v>
      </c>
      <c r="G458" t="s">
        <v>921</v>
      </c>
      <c r="H458" t="s">
        <v>418</v>
      </c>
      <c r="I458" t="s">
        <v>419</v>
      </c>
      <c r="J458">
        <v>5</v>
      </c>
      <c r="K458">
        <v>5</v>
      </c>
      <c r="L458" t="s">
        <v>922</v>
      </c>
      <c r="M458" s="15">
        <v>46253.600624999999</v>
      </c>
      <c r="N458" s="15">
        <v>46260.6</v>
      </c>
      <c r="O458" s="15">
        <v>46254.588888888888</v>
      </c>
      <c r="P458" s="15">
        <v>46258.355555555558</v>
      </c>
      <c r="Q458" s="15"/>
      <c r="S458" t="s">
        <v>410</v>
      </c>
      <c r="U458" t="s">
        <v>1885</v>
      </c>
      <c r="V458" t="s">
        <v>375</v>
      </c>
      <c r="W458">
        <v>2011</v>
      </c>
      <c r="X458" t="s">
        <v>361</v>
      </c>
      <c r="Y458" t="s">
        <v>265</v>
      </c>
      <c r="Z458" t="s">
        <v>523</v>
      </c>
      <c r="AB458" t="s">
        <v>357</v>
      </c>
      <c r="AC458" t="s">
        <v>7</v>
      </c>
      <c r="AD458" t="s">
        <v>7</v>
      </c>
      <c r="AE458" t="s">
        <v>7</v>
      </c>
      <c r="AF458" t="s">
        <v>1888</v>
      </c>
      <c r="AG458" t="s">
        <v>252</v>
      </c>
      <c r="AH458">
        <v>2</v>
      </c>
      <c r="AI458" t="s">
        <v>253</v>
      </c>
      <c r="AJ458" t="s">
        <v>251</v>
      </c>
      <c r="AK458" t="s">
        <v>583</v>
      </c>
      <c r="AL458" t="s">
        <v>159</v>
      </c>
      <c r="AM458" t="s">
        <v>615</v>
      </c>
      <c r="AN458">
        <v>4</v>
      </c>
      <c r="AO458" s="17">
        <v>46254</v>
      </c>
      <c r="AP458" s="37">
        <v>0.58888888888888891</v>
      </c>
      <c r="AQ458" s="17">
        <v>46258</v>
      </c>
      <c r="AR458" s="37">
        <v>0.35555555555555557</v>
      </c>
      <c r="AS458" t="s">
        <v>204</v>
      </c>
      <c r="AT458" t="s">
        <v>631</v>
      </c>
      <c r="AU458" t="s">
        <v>628</v>
      </c>
      <c r="AV458" t="s">
        <v>638</v>
      </c>
      <c r="AW458">
        <v>1</v>
      </c>
      <c r="AX458">
        <v>5</v>
      </c>
      <c r="AY458" t="s">
        <v>125</v>
      </c>
      <c r="AZ458" t="s">
        <v>122</v>
      </c>
      <c r="BA458" t="s">
        <v>235</v>
      </c>
      <c r="BB458" t="s">
        <v>689</v>
      </c>
      <c r="BJ458"/>
      <c r="BK458"/>
    </row>
    <row r="459" spans="1:63" x14ac:dyDescent="0.3">
      <c r="A459" s="17">
        <v>46230</v>
      </c>
      <c r="B459" t="s">
        <v>144</v>
      </c>
      <c r="C459" t="s">
        <v>353</v>
      </c>
      <c r="D459" t="s">
        <v>63</v>
      </c>
      <c r="E459" t="s">
        <v>95</v>
      </c>
      <c r="F459" t="s">
        <v>314</v>
      </c>
      <c r="G459" t="s">
        <v>956</v>
      </c>
      <c r="H459" t="s">
        <v>463</v>
      </c>
      <c r="I459" t="s">
        <v>429</v>
      </c>
      <c r="J459">
        <v>9</v>
      </c>
      <c r="K459">
        <v>9</v>
      </c>
      <c r="L459" t="s">
        <v>957</v>
      </c>
      <c r="M459" s="15">
        <v>46251.363252314812</v>
      </c>
      <c r="N459" s="15">
        <v>46258.363194444442</v>
      </c>
      <c r="O459" s="15">
        <v>46252.660416666666</v>
      </c>
      <c r="P459" s="15">
        <v>46253.341666666667</v>
      </c>
      <c r="Q459" s="15"/>
      <c r="S459" t="s">
        <v>410</v>
      </c>
      <c r="U459" t="s">
        <v>1889</v>
      </c>
      <c r="V459" t="s">
        <v>375</v>
      </c>
      <c r="W459">
        <v>2011</v>
      </c>
      <c r="X459" t="s">
        <v>361</v>
      </c>
      <c r="Y459" t="s">
        <v>265</v>
      </c>
      <c r="Z459" t="s">
        <v>523</v>
      </c>
      <c r="AB459" t="s">
        <v>357</v>
      </c>
      <c r="AC459" t="s">
        <v>7</v>
      </c>
      <c r="AD459" t="s">
        <v>7</v>
      </c>
      <c r="AE459" t="s">
        <v>7</v>
      </c>
      <c r="AF459" t="s">
        <v>1890</v>
      </c>
      <c r="AG459" t="s">
        <v>252</v>
      </c>
      <c r="AH459">
        <v>2</v>
      </c>
      <c r="AI459" t="s">
        <v>253</v>
      </c>
      <c r="AJ459" t="s">
        <v>254</v>
      </c>
      <c r="AK459" t="s">
        <v>583</v>
      </c>
      <c r="AL459" t="s">
        <v>159</v>
      </c>
      <c r="AM459" t="s">
        <v>617</v>
      </c>
      <c r="AN459"/>
      <c r="AO459" s="17">
        <v>46252</v>
      </c>
      <c r="AP459" s="37">
        <v>0.66041666666666665</v>
      </c>
      <c r="AQ459" s="17">
        <v>46253</v>
      </c>
      <c r="AR459" s="37">
        <v>0.34166666666666667</v>
      </c>
      <c r="AS459" t="s">
        <v>204</v>
      </c>
      <c r="AT459" t="s">
        <v>631</v>
      </c>
      <c r="AU459" t="s">
        <v>628</v>
      </c>
      <c r="AV459" t="s">
        <v>637</v>
      </c>
      <c r="AX459">
        <v>9</v>
      </c>
      <c r="AY459" t="s">
        <v>111</v>
      </c>
      <c r="AZ459" t="s">
        <v>96</v>
      </c>
      <c r="BA459" t="s">
        <v>228</v>
      </c>
      <c r="BB459" t="s">
        <v>689</v>
      </c>
      <c r="BE459">
        <v>76.400000000000006</v>
      </c>
      <c r="BJ459"/>
      <c r="BK459"/>
    </row>
    <row r="460" spans="1:63" x14ac:dyDescent="0.3">
      <c r="A460" s="17">
        <v>46230</v>
      </c>
      <c r="B460" t="s">
        <v>144</v>
      </c>
      <c r="C460" t="s">
        <v>353</v>
      </c>
      <c r="D460" t="s">
        <v>57</v>
      </c>
      <c r="E460" t="s">
        <v>117</v>
      </c>
      <c r="F460" t="s">
        <v>314</v>
      </c>
      <c r="G460" t="s">
        <v>956</v>
      </c>
      <c r="H460" t="s">
        <v>463</v>
      </c>
      <c r="I460" t="s">
        <v>429</v>
      </c>
      <c r="J460">
        <v>9</v>
      </c>
      <c r="K460">
        <v>9</v>
      </c>
      <c r="L460" t="s">
        <v>957</v>
      </c>
      <c r="M460" s="15">
        <v>46251.363252314812</v>
      </c>
      <c r="N460" s="15">
        <v>46258.363194444442</v>
      </c>
      <c r="O460" s="15">
        <v>46252.660416666666</v>
      </c>
      <c r="P460" s="15">
        <v>46253.341666666667</v>
      </c>
      <c r="Q460" s="15"/>
      <c r="S460" t="s">
        <v>410</v>
      </c>
      <c r="U460" t="s">
        <v>1889</v>
      </c>
      <c r="V460" t="s">
        <v>375</v>
      </c>
      <c r="W460">
        <v>2011</v>
      </c>
      <c r="X460" t="s">
        <v>361</v>
      </c>
      <c r="Y460" t="s">
        <v>265</v>
      </c>
      <c r="Z460" t="s">
        <v>523</v>
      </c>
      <c r="AB460" t="s">
        <v>357</v>
      </c>
      <c r="AC460" t="s">
        <v>7</v>
      </c>
      <c r="AD460" t="s">
        <v>7</v>
      </c>
      <c r="AE460" t="s">
        <v>7</v>
      </c>
      <c r="AF460" t="s">
        <v>1891</v>
      </c>
      <c r="AG460" t="s">
        <v>252</v>
      </c>
      <c r="AH460">
        <v>2</v>
      </c>
      <c r="AI460" t="s">
        <v>253</v>
      </c>
      <c r="AJ460" t="s">
        <v>254</v>
      </c>
      <c r="AK460" t="s">
        <v>583</v>
      </c>
      <c r="AL460" t="s">
        <v>159</v>
      </c>
      <c r="AM460" t="s">
        <v>616</v>
      </c>
      <c r="AN460"/>
      <c r="AO460" s="17">
        <v>46252</v>
      </c>
      <c r="AP460" s="37">
        <v>0.66041666666666665</v>
      </c>
      <c r="AQ460" s="17">
        <v>46253</v>
      </c>
      <c r="AR460" s="37">
        <v>0.34166666666666667</v>
      </c>
      <c r="AS460" t="s">
        <v>204</v>
      </c>
      <c r="AT460" t="s">
        <v>631</v>
      </c>
      <c r="AU460" t="s">
        <v>628</v>
      </c>
      <c r="AV460" t="s">
        <v>641</v>
      </c>
      <c r="AX460">
        <v>1</v>
      </c>
      <c r="AY460" t="s">
        <v>126</v>
      </c>
      <c r="AZ460" t="s">
        <v>127</v>
      </c>
      <c r="BA460" t="s">
        <v>236</v>
      </c>
      <c r="BB460" t="s">
        <v>689</v>
      </c>
      <c r="BJ460"/>
      <c r="BK460"/>
    </row>
    <row r="461" spans="1:63" x14ac:dyDescent="0.3">
      <c r="A461" s="17">
        <v>46230</v>
      </c>
      <c r="B461" t="s">
        <v>144</v>
      </c>
      <c r="C461" t="s">
        <v>353</v>
      </c>
      <c r="D461" t="s">
        <v>282</v>
      </c>
      <c r="E461" t="s">
        <v>195</v>
      </c>
      <c r="F461" t="s">
        <v>314</v>
      </c>
      <c r="G461" t="s">
        <v>956</v>
      </c>
      <c r="H461" t="s">
        <v>463</v>
      </c>
      <c r="I461" t="s">
        <v>429</v>
      </c>
      <c r="J461">
        <v>754</v>
      </c>
      <c r="K461">
        <v>754</v>
      </c>
      <c r="L461" t="s">
        <v>957</v>
      </c>
      <c r="M461" s="15">
        <v>46251.363252314812</v>
      </c>
      <c r="N461" s="15">
        <v>46258.363194444442</v>
      </c>
      <c r="O461" s="15">
        <v>46252.660416666666</v>
      </c>
      <c r="P461" s="15">
        <v>46253.341666666667</v>
      </c>
      <c r="Q461" s="15"/>
      <c r="S461" t="s">
        <v>410</v>
      </c>
      <c r="U461" t="s">
        <v>1889</v>
      </c>
      <c r="V461" t="s">
        <v>375</v>
      </c>
      <c r="W461">
        <v>2011</v>
      </c>
      <c r="X461" t="s">
        <v>361</v>
      </c>
      <c r="Y461" t="s">
        <v>265</v>
      </c>
      <c r="Z461" t="s">
        <v>523</v>
      </c>
      <c r="AB461" t="s">
        <v>357</v>
      </c>
      <c r="AC461" t="s">
        <v>7</v>
      </c>
      <c r="AD461" t="s">
        <v>7</v>
      </c>
      <c r="AE461" t="s">
        <v>7</v>
      </c>
      <c r="AF461" t="s">
        <v>1892</v>
      </c>
      <c r="AG461" t="s">
        <v>252</v>
      </c>
      <c r="AH461">
        <v>2</v>
      </c>
      <c r="AI461" t="s">
        <v>253</v>
      </c>
      <c r="AJ461" t="s">
        <v>251</v>
      </c>
      <c r="AK461" t="s">
        <v>583</v>
      </c>
      <c r="AL461" t="s">
        <v>159</v>
      </c>
      <c r="AM461" t="s">
        <v>615</v>
      </c>
      <c r="AN461">
        <v>4</v>
      </c>
      <c r="AO461" s="17">
        <v>46252</v>
      </c>
      <c r="AP461" s="37">
        <v>0.66041666666666665</v>
      </c>
      <c r="AQ461" s="17">
        <v>46253</v>
      </c>
      <c r="AR461" s="37">
        <v>0.34166666666666667</v>
      </c>
      <c r="AS461" t="s">
        <v>204</v>
      </c>
      <c r="AT461" t="s">
        <v>631</v>
      </c>
      <c r="AU461" t="s">
        <v>628</v>
      </c>
      <c r="AV461" t="s">
        <v>638</v>
      </c>
      <c r="AW461">
        <v>1</v>
      </c>
      <c r="AX461">
        <v>754</v>
      </c>
      <c r="AY461" t="s">
        <v>125</v>
      </c>
      <c r="AZ461" t="s">
        <v>122</v>
      </c>
      <c r="BA461" t="s">
        <v>235</v>
      </c>
      <c r="BB461" t="s">
        <v>689</v>
      </c>
      <c r="BJ461"/>
      <c r="BK461"/>
    </row>
    <row r="462" spans="1:63" x14ac:dyDescent="0.3">
      <c r="A462" s="17">
        <v>46230</v>
      </c>
      <c r="B462" t="s">
        <v>144</v>
      </c>
      <c r="C462" t="s">
        <v>353</v>
      </c>
      <c r="D462" t="s">
        <v>63</v>
      </c>
      <c r="E462" t="s">
        <v>95</v>
      </c>
      <c r="F462" t="s">
        <v>314</v>
      </c>
      <c r="G462" t="s">
        <v>927</v>
      </c>
      <c r="H462" t="s">
        <v>463</v>
      </c>
      <c r="I462" t="s">
        <v>429</v>
      </c>
      <c r="J462">
        <v>8</v>
      </c>
      <c r="K462">
        <v>8</v>
      </c>
      <c r="L462" t="s">
        <v>928</v>
      </c>
      <c r="M462" s="15">
        <v>46251.313101851854</v>
      </c>
      <c r="N462" s="15">
        <v>46258.333333333336</v>
      </c>
      <c r="O462" s="15">
        <v>46251.351388888892</v>
      </c>
      <c r="P462" s="15">
        <v>46251.582638888889</v>
      </c>
      <c r="Q462" s="15"/>
      <c r="S462" t="s">
        <v>410</v>
      </c>
      <c r="U462" t="s">
        <v>1893</v>
      </c>
      <c r="V462" t="s">
        <v>375</v>
      </c>
      <c r="W462">
        <v>2011</v>
      </c>
      <c r="X462" t="s">
        <v>361</v>
      </c>
      <c r="Y462" t="s">
        <v>265</v>
      </c>
      <c r="Z462" t="s">
        <v>523</v>
      </c>
      <c r="AB462" t="s">
        <v>357</v>
      </c>
      <c r="AC462" t="s">
        <v>7</v>
      </c>
      <c r="AD462" t="s">
        <v>7</v>
      </c>
      <c r="AE462" t="s">
        <v>7</v>
      </c>
      <c r="AF462" t="s">
        <v>1894</v>
      </c>
      <c r="AG462" t="s">
        <v>252</v>
      </c>
      <c r="AH462">
        <v>2</v>
      </c>
      <c r="AI462" t="s">
        <v>253</v>
      </c>
      <c r="AJ462" t="s">
        <v>254</v>
      </c>
      <c r="AK462" t="s">
        <v>583</v>
      </c>
      <c r="AL462" t="s">
        <v>159</v>
      </c>
      <c r="AM462" t="s">
        <v>617</v>
      </c>
      <c r="AN462"/>
      <c r="AO462" s="17">
        <v>46251</v>
      </c>
      <c r="AP462" s="37">
        <v>0.35138888888888886</v>
      </c>
      <c r="AQ462" s="17">
        <v>46251</v>
      </c>
      <c r="AR462" s="37">
        <v>0.58263888888888893</v>
      </c>
      <c r="AS462" t="s">
        <v>204</v>
      </c>
      <c r="AT462" t="s">
        <v>631</v>
      </c>
      <c r="AU462" t="s">
        <v>628</v>
      </c>
      <c r="AV462" t="s">
        <v>637</v>
      </c>
      <c r="AX462">
        <v>8</v>
      </c>
      <c r="AY462" t="s">
        <v>111</v>
      </c>
      <c r="AZ462" t="s">
        <v>96</v>
      </c>
      <c r="BA462" t="s">
        <v>228</v>
      </c>
      <c r="BB462" t="s">
        <v>689</v>
      </c>
      <c r="BE462">
        <v>63</v>
      </c>
      <c r="BJ462"/>
      <c r="BK462"/>
    </row>
    <row r="463" spans="1:63" x14ac:dyDescent="0.3">
      <c r="A463" s="17">
        <v>46230</v>
      </c>
      <c r="B463" t="s">
        <v>144</v>
      </c>
      <c r="C463" t="s">
        <v>353</v>
      </c>
      <c r="D463" t="s">
        <v>57</v>
      </c>
      <c r="E463" t="s">
        <v>117</v>
      </c>
      <c r="F463" t="s">
        <v>314</v>
      </c>
      <c r="G463" t="s">
        <v>927</v>
      </c>
      <c r="H463" t="s">
        <v>463</v>
      </c>
      <c r="I463" t="s">
        <v>429</v>
      </c>
      <c r="J463">
        <v>8</v>
      </c>
      <c r="K463">
        <v>8</v>
      </c>
      <c r="L463" t="s">
        <v>928</v>
      </c>
      <c r="M463" s="15">
        <v>46251.313101851854</v>
      </c>
      <c r="N463" s="15">
        <v>46258.333333333336</v>
      </c>
      <c r="O463" s="15">
        <v>46251.351388888892</v>
      </c>
      <c r="P463" s="15">
        <v>46251.582638888889</v>
      </c>
      <c r="Q463" s="15"/>
      <c r="S463" t="s">
        <v>410</v>
      </c>
      <c r="U463" t="s">
        <v>1893</v>
      </c>
      <c r="V463" t="s">
        <v>375</v>
      </c>
      <c r="W463">
        <v>2011</v>
      </c>
      <c r="X463" t="s">
        <v>361</v>
      </c>
      <c r="Y463" t="s">
        <v>265</v>
      </c>
      <c r="Z463" t="s">
        <v>523</v>
      </c>
      <c r="AB463" t="s">
        <v>357</v>
      </c>
      <c r="AC463" t="s">
        <v>7</v>
      </c>
      <c r="AD463" t="s">
        <v>7</v>
      </c>
      <c r="AE463" t="s">
        <v>7</v>
      </c>
      <c r="AF463" t="s">
        <v>1895</v>
      </c>
      <c r="AG463" t="s">
        <v>252</v>
      </c>
      <c r="AH463">
        <v>2</v>
      </c>
      <c r="AI463" t="s">
        <v>253</v>
      </c>
      <c r="AJ463" t="s">
        <v>254</v>
      </c>
      <c r="AK463" t="s">
        <v>583</v>
      </c>
      <c r="AL463" t="s">
        <v>159</v>
      </c>
      <c r="AM463" t="s">
        <v>616</v>
      </c>
      <c r="AN463"/>
      <c r="AO463" s="17">
        <v>46251</v>
      </c>
      <c r="AP463" s="37">
        <v>0.35138888888888886</v>
      </c>
      <c r="AQ463" s="17">
        <v>46251</v>
      </c>
      <c r="AR463" s="37">
        <v>0.58263888888888893</v>
      </c>
      <c r="AS463" t="s">
        <v>204</v>
      </c>
      <c r="AT463" t="s">
        <v>631</v>
      </c>
      <c r="AU463" t="s">
        <v>628</v>
      </c>
      <c r="AV463" t="s">
        <v>641</v>
      </c>
      <c r="AX463">
        <v>1</v>
      </c>
      <c r="AY463" t="s">
        <v>126</v>
      </c>
      <c r="AZ463" t="s">
        <v>127</v>
      </c>
      <c r="BA463" t="s">
        <v>236</v>
      </c>
      <c r="BB463" t="s">
        <v>689</v>
      </c>
      <c r="BJ463"/>
      <c r="BK463"/>
    </row>
    <row r="464" spans="1:63" x14ac:dyDescent="0.3">
      <c r="A464" s="17">
        <v>46230</v>
      </c>
      <c r="B464" t="s">
        <v>144</v>
      </c>
      <c r="C464" t="s">
        <v>353</v>
      </c>
      <c r="D464" t="s">
        <v>282</v>
      </c>
      <c r="E464" t="s">
        <v>195</v>
      </c>
      <c r="F464" t="s">
        <v>314</v>
      </c>
      <c r="G464" t="s">
        <v>927</v>
      </c>
      <c r="H464" t="s">
        <v>463</v>
      </c>
      <c r="I464" t="s">
        <v>429</v>
      </c>
      <c r="J464">
        <v>621</v>
      </c>
      <c r="K464">
        <v>621</v>
      </c>
      <c r="L464" t="s">
        <v>928</v>
      </c>
      <c r="M464" s="15">
        <v>46251.313101851854</v>
      </c>
      <c r="N464" s="15">
        <v>46258.333333333336</v>
      </c>
      <c r="O464" s="15">
        <v>46251.351388888892</v>
      </c>
      <c r="P464" s="15">
        <v>46251.582638888889</v>
      </c>
      <c r="Q464" s="15"/>
      <c r="S464" t="s">
        <v>410</v>
      </c>
      <c r="U464" t="s">
        <v>1893</v>
      </c>
      <c r="V464" t="s">
        <v>375</v>
      </c>
      <c r="W464">
        <v>2011</v>
      </c>
      <c r="X464" t="s">
        <v>361</v>
      </c>
      <c r="Y464" t="s">
        <v>265</v>
      </c>
      <c r="Z464" t="s">
        <v>523</v>
      </c>
      <c r="AB464" t="s">
        <v>357</v>
      </c>
      <c r="AC464" t="s">
        <v>7</v>
      </c>
      <c r="AD464" t="s">
        <v>7</v>
      </c>
      <c r="AE464" t="s">
        <v>7</v>
      </c>
      <c r="AF464" t="s">
        <v>1896</v>
      </c>
      <c r="AG464" t="s">
        <v>252</v>
      </c>
      <c r="AH464">
        <v>2</v>
      </c>
      <c r="AI464" t="s">
        <v>253</v>
      </c>
      <c r="AJ464" t="s">
        <v>251</v>
      </c>
      <c r="AK464" t="s">
        <v>583</v>
      </c>
      <c r="AL464" t="s">
        <v>159</v>
      </c>
      <c r="AM464" t="s">
        <v>615</v>
      </c>
      <c r="AN464">
        <v>4</v>
      </c>
      <c r="AO464" s="17">
        <v>46251</v>
      </c>
      <c r="AP464" s="37">
        <v>0.35138888888888886</v>
      </c>
      <c r="AQ464" s="17">
        <v>46251</v>
      </c>
      <c r="AR464" s="37">
        <v>0.58263888888888893</v>
      </c>
      <c r="AS464" t="s">
        <v>204</v>
      </c>
      <c r="AT464" t="s">
        <v>631</v>
      </c>
      <c r="AU464" t="s">
        <v>628</v>
      </c>
      <c r="AV464" t="s">
        <v>638</v>
      </c>
      <c r="AW464">
        <v>1</v>
      </c>
      <c r="AX464">
        <v>621</v>
      </c>
      <c r="AY464" t="s">
        <v>125</v>
      </c>
      <c r="AZ464" t="s">
        <v>122</v>
      </c>
      <c r="BA464" t="s">
        <v>235</v>
      </c>
      <c r="BB464" t="s">
        <v>689</v>
      </c>
      <c r="BJ464"/>
      <c r="BK464"/>
    </row>
    <row r="465" spans="1:63" x14ac:dyDescent="0.3">
      <c r="A465" s="17">
        <v>46237</v>
      </c>
      <c r="B465" t="s">
        <v>144</v>
      </c>
      <c r="C465" t="s">
        <v>353</v>
      </c>
      <c r="D465" t="s">
        <v>57</v>
      </c>
      <c r="E465" t="s">
        <v>117</v>
      </c>
      <c r="F465" t="s">
        <v>314</v>
      </c>
      <c r="G465" t="s">
        <v>912</v>
      </c>
      <c r="H465" t="s">
        <v>1821</v>
      </c>
      <c r="I465" t="s">
        <v>913</v>
      </c>
      <c r="J465">
        <v>1</v>
      </c>
      <c r="K465">
        <v>1</v>
      </c>
      <c r="L465" t="s">
        <v>914</v>
      </c>
      <c r="M465" s="15">
        <v>46247.459618055553</v>
      </c>
      <c r="N465" s="15">
        <v>46254.459027777775</v>
      </c>
      <c r="O465" s="15">
        <v>46247.561030092591</v>
      </c>
      <c r="P465" s="15">
        <v>46254.421527777777</v>
      </c>
      <c r="Q465" s="15"/>
      <c r="S465" t="s">
        <v>410</v>
      </c>
      <c r="V465" t="s">
        <v>375</v>
      </c>
      <c r="W465">
        <v>2011</v>
      </c>
      <c r="X465" t="s">
        <v>361</v>
      </c>
      <c r="Y465" t="s">
        <v>265</v>
      </c>
      <c r="Z465" t="s">
        <v>523</v>
      </c>
      <c r="AB465" t="s">
        <v>357</v>
      </c>
      <c r="AC465" t="s">
        <v>7</v>
      </c>
      <c r="AD465" t="s">
        <v>7</v>
      </c>
      <c r="AE465" t="s">
        <v>7</v>
      </c>
      <c r="AF465" t="s">
        <v>1897</v>
      </c>
      <c r="AG465" t="s">
        <v>252</v>
      </c>
      <c r="AH465">
        <v>2</v>
      </c>
      <c r="AI465" t="s">
        <v>253</v>
      </c>
      <c r="AJ465" t="s">
        <v>254</v>
      </c>
      <c r="AK465" t="s">
        <v>583</v>
      </c>
      <c r="AL465" t="s">
        <v>159</v>
      </c>
      <c r="AM465" t="s">
        <v>616</v>
      </c>
      <c r="AN465"/>
      <c r="AO465" s="17">
        <v>46247</v>
      </c>
      <c r="AP465" s="37">
        <v>0.56103009259259262</v>
      </c>
      <c r="AQ465" s="17">
        <v>46254</v>
      </c>
      <c r="AR465" s="37">
        <v>0.42152777777777778</v>
      </c>
      <c r="AS465" t="s">
        <v>204</v>
      </c>
      <c r="AT465" t="s">
        <v>631</v>
      </c>
      <c r="AU465" t="s">
        <v>628</v>
      </c>
      <c r="AV465" t="s">
        <v>641</v>
      </c>
      <c r="AX465">
        <v>1</v>
      </c>
      <c r="AY465" t="s">
        <v>126</v>
      </c>
      <c r="AZ465" t="s">
        <v>127</v>
      </c>
      <c r="BA465" t="s">
        <v>236</v>
      </c>
      <c r="BB465" t="s">
        <v>689</v>
      </c>
      <c r="BJ465"/>
      <c r="BK465"/>
    </row>
    <row r="466" spans="1:63" x14ac:dyDescent="0.3">
      <c r="A466" s="17">
        <v>46230</v>
      </c>
      <c r="B466" t="s">
        <v>144</v>
      </c>
      <c r="C466" t="s">
        <v>353</v>
      </c>
      <c r="D466" t="s">
        <v>63</v>
      </c>
      <c r="E466" t="s">
        <v>95</v>
      </c>
      <c r="F466" t="s">
        <v>314</v>
      </c>
      <c r="G466" t="s">
        <v>958</v>
      </c>
      <c r="H466" t="s">
        <v>445</v>
      </c>
      <c r="I466" t="s">
        <v>420</v>
      </c>
      <c r="J466">
        <v>59</v>
      </c>
      <c r="K466">
        <v>59</v>
      </c>
      <c r="L466" t="s">
        <v>959</v>
      </c>
      <c r="M466" s="15">
        <v>46233.7187037037</v>
      </c>
      <c r="N466" s="15">
        <v>46241.333333333336</v>
      </c>
      <c r="O466" s="15">
        <v>46234.474305555559</v>
      </c>
      <c r="P466" s="15">
        <v>46238.618750000001</v>
      </c>
      <c r="Q466" s="15"/>
      <c r="S466" t="s">
        <v>410</v>
      </c>
      <c r="U466" t="s">
        <v>1898</v>
      </c>
      <c r="V466" t="s">
        <v>375</v>
      </c>
      <c r="W466">
        <v>2011</v>
      </c>
      <c r="X466" t="s">
        <v>361</v>
      </c>
      <c r="Y466" t="s">
        <v>265</v>
      </c>
      <c r="Z466" t="s">
        <v>523</v>
      </c>
      <c r="AB466" t="s">
        <v>357</v>
      </c>
      <c r="AC466" t="s">
        <v>7</v>
      </c>
      <c r="AD466" t="s">
        <v>7</v>
      </c>
      <c r="AE466" t="s">
        <v>7</v>
      </c>
      <c r="AF466" t="s">
        <v>1899</v>
      </c>
      <c r="AG466" t="s">
        <v>252</v>
      </c>
      <c r="AH466">
        <v>2</v>
      </c>
      <c r="AI466" t="s">
        <v>253</v>
      </c>
      <c r="AJ466" t="s">
        <v>254</v>
      </c>
      <c r="AK466" t="s">
        <v>583</v>
      </c>
      <c r="AL466" t="s">
        <v>159</v>
      </c>
      <c r="AM466" t="s">
        <v>617</v>
      </c>
      <c r="AN466"/>
      <c r="AO466" s="17">
        <v>46234</v>
      </c>
      <c r="AP466" s="37">
        <v>0.47430555555555554</v>
      </c>
      <c r="AQ466" s="17">
        <v>46238</v>
      </c>
      <c r="AR466" s="37">
        <v>0.61875000000000002</v>
      </c>
      <c r="AS466" t="s">
        <v>204</v>
      </c>
      <c r="AT466" t="s">
        <v>631</v>
      </c>
      <c r="AU466" t="s">
        <v>628</v>
      </c>
      <c r="AV466" t="s">
        <v>637</v>
      </c>
      <c r="AX466">
        <v>59</v>
      </c>
      <c r="AY466" t="s">
        <v>111</v>
      </c>
      <c r="AZ466" t="s">
        <v>96</v>
      </c>
      <c r="BA466" t="s">
        <v>228</v>
      </c>
      <c r="BB466" t="s">
        <v>689</v>
      </c>
      <c r="BE466">
        <v>457.78000000000003</v>
      </c>
      <c r="BJ466"/>
      <c r="BK466"/>
    </row>
    <row r="467" spans="1:63" x14ac:dyDescent="0.3">
      <c r="A467" s="17">
        <v>46230</v>
      </c>
      <c r="B467" t="s">
        <v>144</v>
      </c>
      <c r="C467" t="s">
        <v>353</v>
      </c>
      <c r="D467" t="s">
        <v>57</v>
      </c>
      <c r="E467" t="s">
        <v>117</v>
      </c>
      <c r="F467" t="s">
        <v>314</v>
      </c>
      <c r="G467" t="s">
        <v>958</v>
      </c>
      <c r="H467" t="s">
        <v>445</v>
      </c>
      <c r="I467" t="s">
        <v>420</v>
      </c>
      <c r="J467">
        <v>59</v>
      </c>
      <c r="K467">
        <v>59</v>
      </c>
      <c r="L467" t="s">
        <v>959</v>
      </c>
      <c r="M467" s="15">
        <v>46233.7187037037</v>
      </c>
      <c r="N467" s="15">
        <v>46241.333333333336</v>
      </c>
      <c r="O467" s="15">
        <v>46234.474305555559</v>
      </c>
      <c r="P467" s="15">
        <v>46238.618750000001</v>
      </c>
      <c r="Q467" s="15"/>
      <c r="S467" t="s">
        <v>410</v>
      </c>
      <c r="U467" t="s">
        <v>1898</v>
      </c>
      <c r="V467" t="s">
        <v>375</v>
      </c>
      <c r="W467">
        <v>2011</v>
      </c>
      <c r="X467" t="s">
        <v>361</v>
      </c>
      <c r="Y467" t="s">
        <v>265</v>
      </c>
      <c r="Z467" t="s">
        <v>523</v>
      </c>
      <c r="AB467" t="s">
        <v>357</v>
      </c>
      <c r="AC467" t="s">
        <v>7</v>
      </c>
      <c r="AD467" t="s">
        <v>7</v>
      </c>
      <c r="AE467" t="s">
        <v>7</v>
      </c>
      <c r="AF467" t="s">
        <v>1900</v>
      </c>
      <c r="AG467" t="s">
        <v>252</v>
      </c>
      <c r="AH467">
        <v>2</v>
      </c>
      <c r="AI467" t="s">
        <v>253</v>
      </c>
      <c r="AJ467" t="s">
        <v>254</v>
      </c>
      <c r="AK467" t="s">
        <v>583</v>
      </c>
      <c r="AL467" t="s">
        <v>159</v>
      </c>
      <c r="AM467" t="s">
        <v>616</v>
      </c>
      <c r="AN467"/>
      <c r="AO467" s="17">
        <v>46234</v>
      </c>
      <c r="AP467" s="37">
        <v>0.47430555555555554</v>
      </c>
      <c r="AQ467" s="17">
        <v>46238</v>
      </c>
      <c r="AR467" s="37">
        <v>0.61875000000000002</v>
      </c>
      <c r="AS467" t="s">
        <v>204</v>
      </c>
      <c r="AT467" t="s">
        <v>631</v>
      </c>
      <c r="AU467" t="s">
        <v>628</v>
      </c>
      <c r="AV467" t="s">
        <v>641</v>
      </c>
      <c r="AX467">
        <v>5.9</v>
      </c>
      <c r="AY467" t="s">
        <v>126</v>
      </c>
      <c r="AZ467" t="s">
        <v>127</v>
      </c>
      <c r="BA467" t="s">
        <v>236</v>
      </c>
      <c r="BB467" t="s">
        <v>689</v>
      </c>
      <c r="BJ467"/>
      <c r="BK467"/>
    </row>
    <row r="468" spans="1:63" x14ac:dyDescent="0.3">
      <c r="A468" s="17">
        <v>46230</v>
      </c>
      <c r="B468" t="s">
        <v>144</v>
      </c>
      <c r="C468" t="s">
        <v>353</v>
      </c>
      <c r="D468" t="s">
        <v>282</v>
      </c>
      <c r="E468" t="s">
        <v>195</v>
      </c>
      <c r="F468" t="s">
        <v>314</v>
      </c>
      <c r="G468" t="s">
        <v>958</v>
      </c>
      <c r="H468" t="s">
        <v>445</v>
      </c>
      <c r="I468" t="s">
        <v>420</v>
      </c>
      <c r="J468">
        <v>2601</v>
      </c>
      <c r="K468">
        <v>2601</v>
      </c>
      <c r="L468" t="s">
        <v>959</v>
      </c>
      <c r="M468" s="15">
        <v>46233.7187037037</v>
      </c>
      <c r="N468" s="15">
        <v>46241.333333333336</v>
      </c>
      <c r="O468" s="15">
        <v>46234.474305555559</v>
      </c>
      <c r="P468" s="15">
        <v>46238.618750000001</v>
      </c>
      <c r="Q468" s="15"/>
      <c r="S468" t="s">
        <v>410</v>
      </c>
      <c r="U468" t="s">
        <v>1898</v>
      </c>
      <c r="V468" t="s">
        <v>375</v>
      </c>
      <c r="W468">
        <v>2011</v>
      </c>
      <c r="X468" t="s">
        <v>361</v>
      </c>
      <c r="Y468" t="s">
        <v>265</v>
      </c>
      <c r="Z468" t="s">
        <v>523</v>
      </c>
      <c r="AB468" t="s">
        <v>357</v>
      </c>
      <c r="AC468" t="s">
        <v>7</v>
      </c>
      <c r="AD468" t="s">
        <v>7</v>
      </c>
      <c r="AE468" t="s">
        <v>7</v>
      </c>
      <c r="AF468" t="s">
        <v>1901</v>
      </c>
      <c r="AG468" t="s">
        <v>252</v>
      </c>
      <c r="AH468">
        <v>2</v>
      </c>
      <c r="AI468" t="s">
        <v>253</v>
      </c>
      <c r="AJ468" t="s">
        <v>251</v>
      </c>
      <c r="AK468" t="s">
        <v>583</v>
      </c>
      <c r="AL468" t="s">
        <v>159</v>
      </c>
      <c r="AM468" t="s">
        <v>615</v>
      </c>
      <c r="AN468">
        <v>4</v>
      </c>
      <c r="AO468" s="17">
        <v>46234</v>
      </c>
      <c r="AP468" s="37">
        <v>0.47430555555555554</v>
      </c>
      <c r="AQ468" s="17">
        <v>46238</v>
      </c>
      <c r="AR468" s="37">
        <v>0.61875000000000002</v>
      </c>
      <c r="AS468" t="s">
        <v>204</v>
      </c>
      <c r="AT468" t="s">
        <v>631</v>
      </c>
      <c r="AU468" t="s">
        <v>628</v>
      </c>
      <c r="AV468" t="s">
        <v>638</v>
      </c>
      <c r="AW468">
        <v>1</v>
      </c>
      <c r="AX468">
        <v>2601</v>
      </c>
      <c r="AY468" t="s">
        <v>125</v>
      </c>
      <c r="AZ468" t="s">
        <v>122</v>
      </c>
      <c r="BA468" t="s">
        <v>235</v>
      </c>
      <c r="BB468" t="s">
        <v>689</v>
      </c>
      <c r="BJ468"/>
      <c r="BK468"/>
    </row>
    <row r="469" spans="1:63" x14ac:dyDescent="0.3">
      <c r="A469" s="17">
        <v>46230</v>
      </c>
      <c r="B469" t="s">
        <v>144</v>
      </c>
      <c r="C469" t="s">
        <v>353</v>
      </c>
      <c r="D469" t="s">
        <v>63</v>
      </c>
      <c r="E469" t="s">
        <v>95</v>
      </c>
      <c r="F469" t="s">
        <v>314</v>
      </c>
      <c r="G469" t="s">
        <v>960</v>
      </c>
      <c r="H469" t="s">
        <v>445</v>
      </c>
      <c r="I469" t="s">
        <v>420</v>
      </c>
      <c r="J469">
        <v>49</v>
      </c>
      <c r="K469">
        <v>49</v>
      </c>
      <c r="L469" t="s">
        <v>961</v>
      </c>
      <c r="M469" s="15">
        <v>46233.717141203706</v>
      </c>
      <c r="N469" s="15">
        <v>46241.333333333336</v>
      </c>
      <c r="O469" s="15">
        <v>46234.470833333333</v>
      </c>
      <c r="P469" s="15">
        <v>46238.338888888888</v>
      </c>
      <c r="Q469" s="15"/>
      <c r="S469" t="s">
        <v>410</v>
      </c>
      <c r="U469" t="s">
        <v>1902</v>
      </c>
      <c r="V469" t="s">
        <v>375</v>
      </c>
      <c r="W469">
        <v>2011</v>
      </c>
      <c r="X469" t="s">
        <v>361</v>
      </c>
      <c r="Y469" t="s">
        <v>265</v>
      </c>
      <c r="Z469" t="s">
        <v>523</v>
      </c>
      <c r="AB469" t="s">
        <v>357</v>
      </c>
      <c r="AC469" t="s">
        <v>7</v>
      </c>
      <c r="AD469" t="s">
        <v>7</v>
      </c>
      <c r="AE469" t="s">
        <v>7</v>
      </c>
      <c r="AF469" t="s">
        <v>1903</v>
      </c>
      <c r="AG469" t="s">
        <v>252</v>
      </c>
      <c r="AH469">
        <v>2</v>
      </c>
      <c r="AI469" t="s">
        <v>253</v>
      </c>
      <c r="AJ469" t="s">
        <v>254</v>
      </c>
      <c r="AK469" t="s">
        <v>583</v>
      </c>
      <c r="AL469" t="s">
        <v>159</v>
      </c>
      <c r="AM469" t="s">
        <v>617</v>
      </c>
      <c r="AN469"/>
      <c r="AO469" s="17">
        <v>46234</v>
      </c>
      <c r="AP469" s="37">
        <v>0.47083333333333333</v>
      </c>
      <c r="AQ469" s="17">
        <v>46238</v>
      </c>
      <c r="AR469" s="37">
        <v>0.33888888888888891</v>
      </c>
      <c r="AS469" t="s">
        <v>204</v>
      </c>
      <c r="AT469" t="s">
        <v>631</v>
      </c>
      <c r="AU469" t="s">
        <v>628</v>
      </c>
      <c r="AV469" t="s">
        <v>637</v>
      </c>
      <c r="AX469">
        <v>49</v>
      </c>
      <c r="AY469" t="s">
        <v>111</v>
      </c>
      <c r="AZ469" t="s">
        <v>96</v>
      </c>
      <c r="BA469" t="s">
        <v>228</v>
      </c>
      <c r="BB469" t="s">
        <v>689</v>
      </c>
      <c r="BJ469"/>
      <c r="BK469"/>
    </row>
    <row r="470" spans="1:63" x14ac:dyDescent="0.3">
      <c r="A470" s="17">
        <v>46230</v>
      </c>
      <c r="B470" t="s">
        <v>144</v>
      </c>
      <c r="C470" t="s">
        <v>353</v>
      </c>
      <c r="D470" t="s">
        <v>57</v>
      </c>
      <c r="E470" t="s">
        <v>117</v>
      </c>
      <c r="F470" t="s">
        <v>314</v>
      </c>
      <c r="G470" t="s">
        <v>960</v>
      </c>
      <c r="H470" t="s">
        <v>445</v>
      </c>
      <c r="I470" t="s">
        <v>420</v>
      </c>
      <c r="J470">
        <v>49</v>
      </c>
      <c r="K470">
        <v>49</v>
      </c>
      <c r="L470" t="s">
        <v>961</v>
      </c>
      <c r="M470" s="15">
        <v>46233.717141203706</v>
      </c>
      <c r="N470" s="15">
        <v>46241.333333333336</v>
      </c>
      <c r="O470" s="15">
        <v>46234.470833333333</v>
      </c>
      <c r="P470" s="15">
        <v>46238.338888888888</v>
      </c>
      <c r="Q470" s="15"/>
      <c r="S470" t="s">
        <v>410</v>
      </c>
      <c r="U470" t="s">
        <v>1902</v>
      </c>
      <c r="V470" t="s">
        <v>375</v>
      </c>
      <c r="W470">
        <v>2011</v>
      </c>
      <c r="X470" t="s">
        <v>361</v>
      </c>
      <c r="Y470" t="s">
        <v>265</v>
      </c>
      <c r="Z470" t="s">
        <v>523</v>
      </c>
      <c r="AB470" t="s">
        <v>357</v>
      </c>
      <c r="AC470" t="s">
        <v>7</v>
      </c>
      <c r="AD470" t="s">
        <v>7</v>
      </c>
      <c r="AE470" t="s">
        <v>7</v>
      </c>
      <c r="AF470" t="s">
        <v>1904</v>
      </c>
      <c r="AG470" t="s">
        <v>252</v>
      </c>
      <c r="AH470">
        <v>2</v>
      </c>
      <c r="AI470" t="s">
        <v>253</v>
      </c>
      <c r="AJ470" t="s">
        <v>254</v>
      </c>
      <c r="AK470" t="s">
        <v>583</v>
      </c>
      <c r="AL470" t="s">
        <v>159</v>
      </c>
      <c r="AM470" t="s">
        <v>616</v>
      </c>
      <c r="AN470"/>
      <c r="AO470" s="17">
        <v>46234</v>
      </c>
      <c r="AP470" s="37">
        <v>0.47083333333333333</v>
      </c>
      <c r="AQ470" s="17">
        <v>46238</v>
      </c>
      <c r="AR470" s="37">
        <v>0.33888888888888891</v>
      </c>
      <c r="AS470" t="s">
        <v>204</v>
      </c>
      <c r="AT470" t="s">
        <v>631</v>
      </c>
      <c r="AU470" t="s">
        <v>628</v>
      </c>
      <c r="AV470" t="s">
        <v>641</v>
      </c>
      <c r="AX470">
        <v>4.9000000000000004</v>
      </c>
      <c r="AY470" t="s">
        <v>126</v>
      </c>
      <c r="AZ470" t="s">
        <v>127</v>
      </c>
      <c r="BA470" t="s">
        <v>236</v>
      </c>
      <c r="BB470" t="s">
        <v>689</v>
      </c>
      <c r="BJ470"/>
      <c r="BK470"/>
    </row>
    <row r="471" spans="1:63" x14ac:dyDescent="0.3">
      <c r="A471" s="17">
        <v>46230</v>
      </c>
      <c r="B471" t="s">
        <v>144</v>
      </c>
      <c r="C471" t="s">
        <v>353</v>
      </c>
      <c r="D471" t="s">
        <v>282</v>
      </c>
      <c r="E471" t="s">
        <v>195</v>
      </c>
      <c r="F471" t="s">
        <v>314</v>
      </c>
      <c r="G471" t="s">
        <v>960</v>
      </c>
      <c r="H471" t="s">
        <v>445</v>
      </c>
      <c r="I471" t="s">
        <v>420</v>
      </c>
      <c r="J471">
        <v>1858</v>
      </c>
      <c r="K471">
        <v>1858</v>
      </c>
      <c r="L471" t="s">
        <v>961</v>
      </c>
      <c r="M471" s="15">
        <v>46233.717141203706</v>
      </c>
      <c r="N471" s="15">
        <v>46241.333333333336</v>
      </c>
      <c r="O471" s="15">
        <v>46234.470833333333</v>
      </c>
      <c r="P471" s="15">
        <v>46238.338888888888</v>
      </c>
      <c r="Q471" s="15"/>
      <c r="S471" t="s">
        <v>410</v>
      </c>
      <c r="U471" t="s">
        <v>1902</v>
      </c>
      <c r="V471" t="s">
        <v>375</v>
      </c>
      <c r="W471">
        <v>2011</v>
      </c>
      <c r="X471" t="s">
        <v>361</v>
      </c>
      <c r="Y471" t="s">
        <v>265</v>
      </c>
      <c r="Z471" t="s">
        <v>523</v>
      </c>
      <c r="AB471" t="s">
        <v>357</v>
      </c>
      <c r="AC471" t="s">
        <v>7</v>
      </c>
      <c r="AD471" t="s">
        <v>7</v>
      </c>
      <c r="AE471" t="s">
        <v>7</v>
      </c>
      <c r="AF471" t="s">
        <v>1905</v>
      </c>
      <c r="AG471" t="s">
        <v>252</v>
      </c>
      <c r="AH471">
        <v>2</v>
      </c>
      <c r="AI471" t="s">
        <v>253</v>
      </c>
      <c r="AJ471" t="s">
        <v>251</v>
      </c>
      <c r="AK471" t="s">
        <v>583</v>
      </c>
      <c r="AL471" t="s">
        <v>159</v>
      </c>
      <c r="AM471" t="s">
        <v>615</v>
      </c>
      <c r="AN471">
        <v>4</v>
      </c>
      <c r="AO471" s="17">
        <v>46234</v>
      </c>
      <c r="AP471" s="37">
        <v>0.47083333333333333</v>
      </c>
      <c r="AQ471" s="17">
        <v>46238</v>
      </c>
      <c r="AR471" s="37">
        <v>0.33888888888888891</v>
      </c>
      <c r="AS471" t="s">
        <v>204</v>
      </c>
      <c r="AT471" t="s">
        <v>631</v>
      </c>
      <c r="AU471" t="s">
        <v>628</v>
      </c>
      <c r="AV471" t="s">
        <v>638</v>
      </c>
      <c r="AW471">
        <v>1</v>
      </c>
      <c r="AX471">
        <v>1858</v>
      </c>
      <c r="AY471" t="s">
        <v>125</v>
      </c>
      <c r="AZ471" t="s">
        <v>122</v>
      </c>
      <c r="BA471" t="s">
        <v>235</v>
      </c>
      <c r="BB471" t="s">
        <v>689</v>
      </c>
      <c r="BJ471"/>
      <c r="BK471"/>
    </row>
    <row r="472" spans="1:63" x14ac:dyDescent="0.3">
      <c r="A472" s="17">
        <v>46230</v>
      </c>
      <c r="B472" t="s">
        <v>144</v>
      </c>
      <c r="C472" t="s">
        <v>353</v>
      </c>
      <c r="D472" t="s">
        <v>63</v>
      </c>
      <c r="E472" t="s">
        <v>95</v>
      </c>
      <c r="F472" t="s">
        <v>314</v>
      </c>
      <c r="G472" t="s">
        <v>941</v>
      </c>
      <c r="H472" t="s">
        <v>1877</v>
      </c>
      <c r="I472" t="s">
        <v>942</v>
      </c>
      <c r="J472">
        <v>24</v>
      </c>
      <c r="K472">
        <v>24</v>
      </c>
      <c r="L472" t="s">
        <v>943</v>
      </c>
      <c r="M472" s="15">
        <v>46232.494386574072</v>
      </c>
      <c r="N472" s="15">
        <v>46239.493750000001</v>
      </c>
      <c r="O472" s="15">
        <v>46232.61041666667</v>
      </c>
      <c r="P472" s="15">
        <v>46234.609722222223</v>
      </c>
      <c r="Q472" s="15"/>
      <c r="S472" t="s">
        <v>410</v>
      </c>
      <c r="U472" t="s">
        <v>1906</v>
      </c>
      <c r="V472" t="s">
        <v>375</v>
      </c>
      <c r="W472">
        <v>2011</v>
      </c>
      <c r="X472" t="s">
        <v>361</v>
      </c>
      <c r="Y472" t="s">
        <v>265</v>
      </c>
      <c r="Z472" t="s">
        <v>523</v>
      </c>
      <c r="AB472" t="s">
        <v>357</v>
      </c>
      <c r="AC472" t="s">
        <v>7</v>
      </c>
      <c r="AD472" t="s">
        <v>7</v>
      </c>
      <c r="AE472" t="s">
        <v>7</v>
      </c>
      <c r="AF472" t="s">
        <v>1907</v>
      </c>
      <c r="AG472" t="s">
        <v>252</v>
      </c>
      <c r="AH472">
        <v>2</v>
      </c>
      <c r="AI472" t="s">
        <v>253</v>
      </c>
      <c r="AJ472" t="s">
        <v>254</v>
      </c>
      <c r="AK472" t="s">
        <v>583</v>
      </c>
      <c r="AL472" t="s">
        <v>159</v>
      </c>
      <c r="AM472" t="s">
        <v>617</v>
      </c>
      <c r="AN472"/>
      <c r="AO472" s="17">
        <v>46232</v>
      </c>
      <c r="AP472" s="37">
        <v>0.61041666666666672</v>
      </c>
      <c r="AQ472" s="17">
        <v>46234</v>
      </c>
      <c r="AR472" s="37">
        <v>0.60972222222222228</v>
      </c>
      <c r="AS472" t="s">
        <v>204</v>
      </c>
      <c r="AT472" t="s">
        <v>631</v>
      </c>
      <c r="AU472" t="s">
        <v>628</v>
      </c>
      <c r="AV472" t="s">
        <v>637</v>
      </c>
      <c r="AX472">
        <v>24</v>
      </c>
      <c r="AY472" t="s">
        <v>111</v>
      </c>
      <c r="AZ472" t="s">
        <v>96</v>
      </c>
      <c r="BA472" t="s">
        <v>228</v>
      </c>
      <c r="BB472" t="s">
        <v>689</v>
      </c>
      <c r="BJ472"/>
      <c r="BK472"/>
    </row>
    <row r="473" spans="1:63" x14ac:dyDescent="0.3">
      <c r="A473" s="17">
        <v>46230</v>
      </c>
      <c r="B473" t="s">
        <v>144</v>
      </c>
      <c r="C473" t="s">
        <v>353</v>
      </c>
      <c r="D473" t="s">
        <v>57</v>
      </c>
      <c r="E473" t="s">
        <v>117</v>
      </c>
      <c r="F473" t="s">
        <v>314</v>
      </c>
      <c r="G473" t="s">
        <v>941</v>
      </c>
      <c r="H473" t="s">
        <v>1877</v>
      </c>
      <c r="I473" t="s">
        <v>942</v>
      </c>
      <c r="J473">
        <v>24</v>
      </c>
      <c r="K473">
        <v>24</v>
      </c>
      <c r="L473" t="s">
        <v>943</v>
      </c>
      <c r="M473" s="15">
        <v>46232.494386574072</v>
      </c>
      <c r="N473" s="15">
        <v>46239.493750000001</v>
      </c>
      <c r="O473" s="15">
        <v>46232.61041666667</v>
      </c>
      <c r="P473" s="15">
        <v>46234.609722222223</v>
      </c>
      <c r="Q473" s="15"/>
      <c r="S473" t="s">
        <v>410</v>
      </c>
      <c r="U473" t="s">
        <v>1906</v>
      </c>
      <c r="V473" t="s">
        <v>375</v>
      </c>
      <c r="W473">
        <v>2011</v>
      </c>
      <c r="X473" t="s">
        <v>361</v>
      </c>
      <c r="Y473" t="s">
        <v>265</v>
      </c>
      <c r="Z473" t="s">
        <v>523</v>
      </c>
      <c r="AB473" t="s">
        <v>357</v>
      </c>
      <c r="AC473" t="s">
        <v>7</v>
      </c>
      <c r="AD473" t="s">
        <v>7</v>
      </c>
      <c r="AE473" t="s">
        <v>7</v>
      </c>
      <c r="AF473" t="s">
        <v>1882</v>
      </c>
      <c r="AG473" t="s">
        <v>253</v>
      </c>
      <c r="AH473">
        <v>2</v>
      </c>
      <c r="AI473" t="s">
        <v>253</v>
      </c>
      <c r="AJ473" t="s">
        <v>254</v>
      </c>
      <c r="AK473" t="s">
        <v>583</v>
      </c>
      <c r="AL473" t="s">
        <v>159</v>
      </c>
      <c r="AM473" t="s">
        <v>616</v>
      </c>
      <c r="AN473"/>
      <c r="AO473" s="17">
        <v>46232</v>
      </c>
      <c r="AP473" s="37">
        <v>0.61041666666666672</v>
      </c>
      <c r="AQ473" s="17">
        <v>46234</v>
      </c>
      <c r="AR473" s="37">
        <v>0.60972222222222228</v>
      </c>
      <c r="AS473" t="s">
        <v>627</v>
      </c>
      <c r="AU473" t="s">
        <v>628</v>
      </c>
      <c r="AV473" t="s">
        <v>641</v>
      </c>
      <c r="AX473">
        <v>2.4</v>
      </c>
      <c r="AY473" t="s">
        <v>126</v>
      </c>
      <c r="AZ473" t="s">
        <v>127</v>
      </c>
      <c r="BA473" t="s">
        <v>236</v>
      </c>
      <c r="BB473" t="s">
        <v>689</v>
      </c>
      <c r="BJ473"/>
      <c r="BK473"/>
    </row>
    <row r="474" spans="1:63" x14ac:dyDescent="0.3">
      <c r="A474" s="17">
        <v>46230</v>
      </c>
      <c r="B474" t="s">
        <v>144</v>
      </c>
      <c r="C474" t="s">
        <v>353</v>
      </c>
      <c r="D474" t="s">
        <v>282</v>
      </c>
      <c r="E474" t="s">
        <v>195</v>
      </c>
      <c r="F474" t="s">
        <v>314</v>
      </c>
      <c r="G474" t="s">
        <v>941</v>
      </c>
      <c r="H474" t="s">
        <v>1877</v>
      </c>
      <c r="I474" t="s">
        <v>942</v>
      </c>
      <c r="J474">
        <v>1610</v>
      </c>
      <c r="K474">
        <v>1610</v>
      </c>
      <c r="L474" t="s">
        <v>943</v>
      </c>
      <c r="M474" s="15">
        <v>46232.494386574072</v>
      </c>
      <c r="N474" s="15">
        <v>46239.493750000001</v>
      </c>
      <c r="O474" s="15">
        <v>46232.61041666667</v>
      </c>
      <c r="P474" s="15">
        <v>46234.609722222223</v>
      </c>
      <c r="Q474" s="15"/>
      <c r="S474" t="s">
        <v>410</v>
      </c>
      <c r="U474" t="s">
        <v>1906</v>
      </c>
      <c r="V474" t="s">
        <v>375</v>
      </c>
      <c r="W474">
        <v>2011</v>
      </c>
      <c r="X474" t="s">
        <v>361</v>
      </c>
      <c r="Y474" t="s">
        <v>265</v>
      </c>
      <c r="Z474" t="s">
        <v>523</v>
      </c>
      <c r="AB474" t="s">
        <v>357</v>
      </c>
      <c r="AC474" t="s">
        <v>7</v>
      </c>
      <c r="AD474" t="s">
        <v>7</v>
      </c>
      <c r="AE474" t="s">
        <v>7</v>
      </c>
      <c r="AF474" t="s">
        <v>1879</v>
      </c>
      <c r="AG474" t="s">
        <v>253</v>
      </c>
      <c r="AH474">
        <v>2</v>
      </c>
      <c r="AI474" t="s">
        <v>253</v>
      </c>
      <c r="AJ474" t="s">
        <v>251</v>
      </c>
      <c r="AK474" t="s">
        <v>583</v>
      </c>
      <c r="AL474" t="s">
        <v>159</v>
      </c>
      <c r="AM474" t="s">
        <v>615</v>
      </c>
      <c r="AN474">
        <v>4</v>
      </c>
      <c r="AO474" s="17">
        <v>46232</v>
      </c>
      <c r="AP474" s="37">
        <v>0.61041666666666672</v>
      </c>
      <c r="AQ474" s="17">
        <v>46234</v>
      </c>
      <c r="AR474" s="37">
        <v>0.60972222222222228</v>
      </c>
      <c r="AS474" t="s">
        <v>627</v>
      </c>
      <c r="AU474" t="s">
        <v>628</v>
      </c>
      <c r="AV474" t="s">
        <v>638</v>
      </c>
      <c r="AW474">
        <v>1</v>
      </c>
      <c r="AX474">
        <v>1610</v>
      </c>
      <c r="AY474" t="s">
        <v>125</v>
      </c>
      <c r="AZ474" t="s">
        <v>122</v>
      </c>
      <c r="BA474" t="s">
        <v>235</v>
      </c>
      <c r="BB474" t="s">
        <v>689</v>
      </c>
      <c r="BJ474"/>
      <c r="BK474"/>
    </row>
    <row r="475" spans="1:63" x14ac:dyDescent="0.3">
      <c r="A475" s="17">
        <v>46230</v>
      </c>
      <c r="B475" t="s">
        <v>144</v>
      </c>
      <c r="C475" t="s">
        <v>353</v>
      </c>
      <c r="D475" t="s">
        <v>63</v>
      </c>
      <c r="E475" t="s">
        <v>95</v>
      </c>
      <c r="F475" t="s">
        <v>314</v>
      </c>
      <c r="G475" t="s">
        <v>941</v>
      </c>
      <c r="H475" t="s">
        <v>1877</v>
      </c>
      <c r="I475" t="s">
        <v>942</v>
      </c>
      <c r="J475">
        <v>24</v>
      </c>
      <c r="K475">
        <v>24</v>
      </c>
      <c r="L475" t="s">
        <v>943</v>
      </c>
      <c r="M475" s="15">
        <v>46232.494386574072</v>
      </c>
      <c r="N475" s="15">
        <v>46239.493750000001</v>
      </c>
      <c r="O475" s="15">
        <v>46232.61041666667</v>
      </c>
      <c r="P475" s="15">
        <v>46234.683333333334</v>
      </c>
      <c r="Q475" s="15"/>
      <c r="S475" t="s">
        <v>410</v>
      </c>
      <c r="U475" t="s">
        <v>1908</v>
      </c>
      <c r="V475" t="s">
        <v>375</v>
      </c>
      <c r="W475">
        <v>2011</v>
      </c>
      <c r="X475" t="s">
        <v>361</v>
      </c>
      <c r="Y475" t="s">
        <v>265</v>
      </c>
      <c r="Z475" t="s">
        <v>523</v>
      </c>
      <c r="AB475" t="s">
        <v>357</v>
      </c>
      <c r="AC475" t="s">
        <v>7</v>
      </c>
      <c r="AD475" t="s">
        <v>7</v>
      </c>
      <c r="AE475" t="s">
        <v>7</v>
      </c>
      <c r="AF475" t="s">
        <v>1907</v>
      </c>
      <c r="AG475" t="s">
        <v>253</v>
      </c>
      <c r="AH475">
        <v>2</v>
      </c>
      <c r="AI475" t="s">
        <v>253</v>
      </c>
      <c r="AJ475" t="s">
        <v>254</v>
      </c>
      <c r="AK475" t="s">
        <v>583</v>
      </c>
      <c r="AL475" t="s">
        <v>159</v>
      </c>
      <c r="AM475" t="s">
        <v>617</v>
      </c>
      <c r="AN475"/>
      <c r="AO475" s="17">
        <v>46232</v>
      </c>
      <c r="AP475" s="37">
        <v>0.61041666666666672</v>
      </c>
      <c r="AQ475" s="17">
        <v>46234</v>
      </c>
      <c r="AR475" s="37">
        <v>0.68333333333333335</v>
      </c>
      <c r="AS475" t="s">
        <v>627</v>
      </c>
      <c r="AU475" t="s">
        <v>628</v>
      </c>
      <c r="AV475" t="s">
        <v>637</v>
      </c>
      <c r="AX475">
        <v>24</v>
      </c>
      <c r="AY475" t="s">
        <v>111</v>
      </c>
      <c r="AZ475" t="s">
        <v>96</v>
      </c>
      <c r="BA475" t="s">
        <v>228</v>
      </c>
      <c r="BB475" t="s">
        <v>689</v>
      </c>
      <c r="BJ475"/>
      <c r="BK475"/>
    </row>
    <row r="476" spans="1:63" x14ac:dyDescent="0.3">
      <c r="A476" s="17">
        <v>46230</v>
      </c>
      <c r="B476" t="s">
        <v>144</v>
      </c>
      <c r="C476" t="s">
        <v>353</v>
      </c>
      <c r="D476" t="s">
        <v>57</v>
      </c>
      <c r="E476" t="s">
        <v>117</v>
      </c>
      <c r="F476" t="s">
        <v>314</v>
      </c>
      <c r="G476" t="s">
        <v>941</v>
      </c>
      <c r="H476" t="s">
        <v>1877</v>
      </c>
      <c r="I476" t="s">
        <v>942</v>
      </c>
      <c r="J476">
        <v>24</v>
      </c>
      <c r="K476">
        <v>24</v>
      </c>
      <c r="L476" t="s">
        <v>943</v>
      </c>
      <c r="M476" s="15">
        <v>46232.494386574072</v>
      </c>
      <c r="N476" s="15">
        <v>46239.493750000001</v>
      </c>
      <c r="O476" s="15">
        <v>46232.61041666667</v>
      </c>
      <c r="P476" s="15">
        <v>46234.683333333334</v>
      </c>
      <c r="Q476" s="15"/>
      <c r="S476" t="s">
        <v>410</v>
      </c>
      <c r="U476" t="s">
        <v>1908</v>
      </c>
      <c r="V476" t="s">
        <v>375</v>
      </c>
      <c r="W476">
        <v>2011</v>
      </c>
      <c r="X476" t="s">
        <v>361</v>
      </c>
      <c r="Y476" t="s">
        <v>265</v>
      </c>
      <c r="Z476" t="s">
        <v>523</v>
      </c>
      <c r="AB476" t="s">
        <v>357</v>
      </c>
      <c r="AC476" t="s">
        <v>7</v>
      </c>
      <c r="AD476" t="s">
        <v>7</v>
      </c>
      <c r="AE476" t="s">
        <v>7</v>
      </c>
      <c r="AF476" t="s">
        <v>1882</v>
      </c>
      <c r="AG476" t="s">
        <v>253</v>
      </c>
      <c r="AH476">
        <v>2</v>
      </c>
      <c r="AI476" t="s">
        <v>253</v>
      </c>
      <c r="AJ476" t="s">
        <v>254</v>
      </c>
      <c r="AK476" t="s">
        <v>583</v>
      </c>
      <c r="AL476" t="s">
        <v>159</v>
      </c>
      <c r="AM476" t="s">
        <v>616</v>
      </c>
      <c r="AN476"/>
      <c r="AO476" s="17">
        <v>46232</v>
      </c>
      <c r="AP476" s="37">
        <v>0.61041666666666672</v>
      </c>
      <c r="AQ476" s="17">
        <v>46234</v>
      </c>
      <c r="AR476" s="37">
        <v>0.68333333333333335</v>
      </c>
      <c r="AS476" t="s">
        <v>627</v>
      </c>
      <c r="AU476" t="s">
        <v>628</v>
      </c>
      <c r="AV476" t="s">
        <v>641</v>
      </c>
      <c r="AX476">
        <v>2.4</v>
      </c>
      <c r="AY476" t="s">
        <v>126</v>
      </c>
      <c r="AZ476" t="s">
        <v>127</v>
      </c>
      <c r="BA476" t="s">
        <v>236</v>
      </c>
      <c r="BB476" t="s">
        <v>689</v>
      </c>
      <c r="BJ476"/>
      <c r="BK476"/>
    </row>
    <row r="477" spans="1:63" x14ac:dyDescent="0.3">
      <c r="A477" s="17">
        <v>46230</v>
      </c>
      <c r="B477" t="s">
        <v>144</v>
      </c>
      <c r="C477" t="s">
        <v>353</v>
      </c>
      <c r="D477" t="s">
        <v>282</v>
      </c>
      <c r="E477" t="s">
        <v>195</v>
      </c>
      <c r="F477" t="s">
        <v>314</v>
      </c>
      <c r="G477" t="s">
        <v>941</v>
      </c>
      <c r="H477" t="s">
        <v>1877</v>
      </c>
      <c r="I477" t="s">
        <v>942</v>
      </c>
      <c r="J477">
        <v>2130</v>
      </c>
      <c r="K477">
        <v>2130</v>
      </c>
      <c r="L477" t="s">
        <v>943</v>
      </c>
      <c r="M477" s="15">
        <v>46232.494386574072</v>
      </c>
      <c r="N477" s="15">
        <v>46239.493750000001</v>
      </c>
      <c r="O477" s="15">
        <v>46232.61041666667</v>
      </c>
      <c r="P477" s="15">
        <v>46234.683333333334</v>
      </c>
      <c r="Q477" s="15"/>
      <c r="S477" t="s">
        <v>410</v>
      </c>
      <c r="U477" t="s">
        <v>1908</v>
      </c>
      <c r="V477" t="s">
        <v>375</v>
      </c>
      <c r="W477">
        <v>2011</v>
      </c>
      <c r="X477" t="s">
        <v>361</v>
      </c>
      <c r="Y477" t="s">
        <v>265</v>
      </c>
      <c r="Z477" t="s">
        <v>523</v>
      </c>
      <c r="AB477" t="s">
        <v>357</v>
      </c>
      <c r="AC477" t="s">
        <v>7</v>
      </c>
      <c r="AD477" t="s">
        <v>7</v>
      </c>
      <c r="AE477" t="s">
        <v>7</v>
      </c>
      <c r="AF477" t="s">
        <v>1879</v>
      </c>
      <c r="AG477" t="s">
        <v>253</v>
      </c>
      <c r="AH477">
        <v>2</v>
      </c>
      <c r="AI477" t="s">
        <v>253</v>
      </c>
      <c r="AJ477" t="s">
        <v>251</v>
      </c>
      <c r="AK477" t="s">
        <v>583</v>
      </c>
      <c r="AL477" t="s">
        <v>159</v>
      </c>
      <c r="AM477" t="s">
        <v>615</v>
      </c>
      <c r="AN477">
        <v>4</v>
      </c>
      <c r="AO477" s="17">
        <v>46232</v>
      </c>
      <c r="AP477" s="37">
        <v>0.61041666666666672</v>
      </c>
      <c r="AQ477" s="17">
        <v>46234</v>
      </c>
      <c r="AR477" s="37">
        <v>0.68333333333333335</v>
      </c>
      <c r="AS477" t="s">
        <v>627</v>
      </c>
      <c r="AU477" t="s">
        <v>628</v>
      </c>
      <c r="AV477" t="s">
        <v>638</v>
      </c>
      <c r="AW477">
        <v>1</v>
      </c>
      <c r="AX477">
        <v>2130</v>
      </c>
      <c r="AY477" t="s">
        <v>125</v>
      </c>
      <c r="AZ477" t="s">
        <v>122</v>
      </c>
      <c r="BA477" t="s">
        <v>235</v>
      </c>
      <c r="BB477" t="s">
        <v>689</v>
      </c>
      <c r="BJ477"/>
      <c r="BK477"/>
    </row>
    <row r="478" spans="1:63" x14ac:dyDescent="0.3">
      <c r="A478" s="17">
        <v>46230</v>
      </c>
      <c r="B478" t="s">
        <v>144</v>
      </c>
      <c r="C478" t="s">
        <v>353</v>
      </c>
      <c r="D478" t="s">
        <v>63</v>
      </c>
      <c r="E478" t="s">
        <v>95</v>
      </c>
      <c r="F478" t="s">
        <v>314</v>
      </c>
      <c r="G478" t="s">
        <v>941</v>
      </c>
      <c r="H478" t="s">
        <v>1877</v>
      </c>
      <c r="I478" t="s">
        <v>942</v>
      </c>
      <c r="J478">
        <v>36</v>
      </c>
      <c r="K478">
        <v>36</v>
      </c>
      <c r="L478" t="s">
        <v>943</v>
      </c>
      <c r="M478" s="15">
        <v>46232.494386574072</v>
      </c>
      <c r="N478" s="15">
        <v>46239.493750000001</v>
      </c>
      <c r="O478" s="15">
        <v>46232.61041666667</v>
      </c>
      <c r="P478" s="15">
        <v>46258.618750000001</v>
      </c>
      <c r="Q478" s="15"/>
      <c r="S478" t="s">
        <v>410</v>
      </c>
      <c r="U478" t="s">
        <v>1883</v>
      </c>
      <c r="V478" t="s">
        <v>375</v>
      </c>
      <c r="W478">
        <v>2011</v>
      </c>
      <c r="X478" t="s">
        <v>361</v>
      </c>
      <c r="Y478" t="s">
        <v>265</v>
      </c>
      <c r="Z478" t="s">
        <v>523</v>
      </c>
      <c r="AB478" t="s">
        <v>357</v>
      </c>
      <c r="AC478" t="s">
        <v>7</v>
      </c>
      <c r="AD478" t="s">
        <v>7</v>
      </c>
      <c r="AE478" t="s">
        <v>7</v>
      </c>
      <c r="AF478" t="s">
        <v>1907</v>
      </c>
      <c r="AG478" t="s">
        <v>253</v>
      </c>
      <c r="AH478">
        <v>2</v>
      </c>
      <c r="AI478" t="s">
        <v>253</v>
      </c>
      <c r="AJ478" t="s">
        <v>254</v>
      </c>
      <c r="AK478" t="s">
        <v>583</v>
      </c>
      <c r="AL478" t="s">
        <v>159</v>
      </c>
      <c r="AM478" t="s">
        <v>617</v>
      </c>
      <c r="AN478"/>
      <c r="AO478" s="17">
        <v>46232</v>
      </c>
      <c r="AP478" s="37">
        <v>0.61041666666666672</v>
      </c>
      <c r="AQ478" s="17">
        <v>46258</v>
      </c>
      <c r="AR478" s="37">
        <v>0.61875000000000002</v>
      </c>
      <c r="AS478" t="s">
        <v>627</v>
      </c>
      <c r="AU478" t="s">
        <v>628</v>
      </c>
      <c r="AV478" t="s">
        <v>637</v>
      </c>
      <c r="AX478">
        <v>36</v>
      </c>
      <c r="AY478" t="s">
        <v>111</v>
      </c>
      <c r="AZ478" t="s">
        <v>96</v>
      </c>
      <c r="BA478" t="s">
        <v>228</v>
      </c>
      <c r="BB478" t="s">
        <v>689</v>
      </c>
      <c r="BJ478"/>
      <c r="BK478"/>
    </row>
    <row r="479" spans="1:63" x14ac:dyDescent="0.3">
      <c r="A479" s="17">
        <v>46230</v>
      </c>
      <c r="B479" t="s">
        <v>144</v>
      </c>
      <c r="C479" t="s">
        <v>353</v>
      </c>
      <c r="D479" t="s">
        <v>57</v>
      </c>
      <c r="E479" t="s">
        <v>117</v>
      </c>
      <c r="F479" t="s">
        <v>314</v>
      </c>
      <c r="G479" t="s">
        <v>941</v>
      </c>
      <c r="H479" t="s">
        <v>1877</v>
      </c>
      <c r="I479" t="s">
        <v>942</v>
      </c>
      <c r="J479">
        <v>36</v>
      </c>
      <c r="K479">
        <v>36</v>
      </c>
      <c r="L479" t="s">
        <v>943</v>
      </c>
      <c r="M479" s="15">
        <v>46232.494386574072</v>
      </c>
      <c r="N479" s="15">
        <v>46239.493750000001</v>
      </c>
      <c r="O479" s="15">
        <v>46232.61041666667</v>
      </c>
      <c r="P479" s="15">
        <v>46258.618750000001</v>
      </c>
      <c r="Q479" s="15"/>
      <c r="S479" t="s">
        <v>410</v>
      </c>
      <c r="U479" t="s">
        <v>1883</v>
      </c>
      <c r="V479" t="s">
        <v>375</v>
      </c>
      <c r="W479">
        <v>2011</v>
      </c>
      <c r="X479" t="s">
        <v>361</v>
      </c>
      <c r="Y479" t="s">
        <v>265</v>
      </c>
      <c r="Z479" t="s">
        <v>523</v>
      </c>
      <c r="AB479" t="s">
        <v>357</v>
      </c>
      <c r="AC479" t="s">
        <v>7</v>
      </c>
      <c r="AD479" t="s">
        <v>7</v>
      </c>
      <c r="AE479" t="s">
        <v>7</v>
      </c>
      <c r="AF479" t="s">
        <v>1882</v>
      </c>
      <c r="AG479" t="s">
        <v>253</v>
      </c>
      <c r="AH479">
        <v>2</v>
      </c>
      <c r="AI479" t="s">
        <v>253</v>
      </c>
      <c r="AJ479" t="s">
        <v>254</v>
      </c>
      <c r="AK479" t="s">
        <v>583</v>
      </c>
      <c r="AL479" t="s">
        <v>159</v>
      </c>
      <c r="AM479" t="s">
        <v>616</v>
      </c>
      <c r="AN479"/>
      <c r="AO479" s="17">
        <v>46232</v>
      </c>
      <c r="AP479" s="37">
        <v>0.61041666666666672</v>
      </c>
      <c r="AQ479" s="17">
        <v>46258</v>
      </c>
      <c r="AR479" s="37">
        <v>0.61875000000000002</v>
      </c>
      <c r="AS479" t="s">
        <v>627</v>
      </c>
      <c r="AU479" t="s">
        <v>628</v>
      </c>
      <c r="AV479" t="s">
        <v>641</v>
      </c>
      <c r="AX479">
        <v>3.6</v>
      </c>
      <c r="AY479" t="s">
        <v>126</v>
      </c>
      <c r="AZ479" t="s">
        <v>127</v>
      </c>
      <c r="BA479" t="s">
        <v>236</v>
      </c>
      <c r="BB479" t="s">
        <v>689</v>
      </c>
      <c r="BJ479"/>
      <c r="BK479"/>
    </row>
    <row r="480" spans="1:63" x14ac:dyDescent="0.3">
      <c r="A480" s="17">
        <v>46230</v>
      </c>
      <c r="B480" t="s">
        <v>144</v>
      </c>
      <c r="C480" t="s">
        <v>353</v>
      </c>
      <c r="D480" t="s">
        <v>63</v>
      </c>
      <c r="E480" t="s">
        <v>95</v>
      </c>
      <c r="F480" t="s">
        <v>314</v>
      </c>
      <c r="G480" t="s">
        <v>941</v>
      </c>
      <c r="H480" t="s">
        <v>1877</v>
      </c>
      <c r="I480" t="s">
        <v>942</v>
      </c>
      <c r="J480">
        <v>33</v>
      </c>
      <c r="K480">
        <v>33</v>
      </c>
      <c r="L480" t="s">
        <v>943</v>
      </c>
      <c r="M480" s="15">
        <v>46232.494386574072</v>
      </c>
      <c r="N480" s="15">
        <v>46239.493750000001</v>
      </c>
      <c r="O480" s="15">
        <v>46232.61041666667</v>
      </c>
      <c r="P480" s="15">
        <v>46237.611111111109</v>
      </c>
      <c r="Q480" s="15"/>
      <c r="S480" t="s">
        <v>410</v>
      </c>
      <c r="U480" t="s">
        <v>1878</v>
      </c>
      <c r="V480" t="s">
        <v>375</v>
      </c>
      <c r="W480">
        <v>2011</v>
      </c>
      <c r="X480" t="s">
        <v>361</v>
      </c>
      <c r="Y480" t="s">
        <v>265</v>
      </c>
      <c r="Z480" t="s">
        <v>523</v>
      </c>
      <c r="AB480" t="s">
        <v>357</v>
      </c>
      <c r="AC480" t="s">
        <v>7</v>
      </c>
      <c r="AD480" t="s">
        <v>7</v>
      </c>
      <c r="AE480" t="s">
        <v>7</v>
      </c>
      <c r="AF480" t="s">
        <v>1907</v>
      </c>
      <c r="AG480" t="s">
        <v>253</v>
      </c>
      <c r="AH480">
        <v>2</v>
      </c>
      <c r="AI480" t="s">
        <v>253</v>
      </c>
      <c r="AJ480" t="s">
        <v>254</v>
      </c>
      <c r="AK480" t="s">
        <v>583</v>
      </c>
      <c r="AL480" t="s">
        <v>159</v>
      </c>
      <c r="AM480" t="s">
        <v>617</v>
      </c>
      <c r="AN480"/>
      <c r="AO480" s="17">
        <v>46232</v>
      </c>
      <c r="AP480" s="37">
        <v>0.61041666666666672</v>
      </c>
      <c r="AQ480" s="17">
        <v>46237</v>
      </c>
      <c r="AR480" s="37">
        <v>0.61111111111111116</v>
      </c>
      <c r="AS480" t="s">
        <v>627</v>
      </c>
      <c r="AU480" t="s">
        <v>628</v>
      </c>
      <c r="AV480" t="s">
        <v>637</v>
      </c>
      <c r="AX480">
        <v>33</v>
      </c>
      <c r="AY480" t="s">
        <v>111</v>
      </c>
      <c r="AZ480" t="s">
        <v>96</v>
      </c>
      <c r="BA480" t="s">
        <v>228</v>
      </c>
      <c r="BB480" t="s">
        <v>689</v>
      </c>
      <c r="BJ480"/>
      <c r="BK480"/>
    </row>
    <row r="481" spans="1:63" x14ac:dyDescent="0.3">
      <c r="A481" s="17">
        <v>46237</v>
      </c>
      <c r="B481" t="s">
        <v>144</v>
      </c>
      <c r="C481" t="s">
        <v>353</v>
      </c>
      <c r="D481" t="s">
        <v>63</v>
      </c>
      <c r="E481" t="s">
        <v>95</v>
      </c>
      <c r="F481" t="s">
        <v>314</v>
      </c>
      <c r="G481" t="s">
        <v>912</v>
      </c>
      <c r="H481" t="s">
        <v>1821</v>
      </c>
      <c r="I481" t="s">
        <v>913</v>
      </c>
      <c r="J481">
        <v>1</v>
      </c>
      <c r="K481">
        <v>1</v>
      </c>
      <c r="L481" t="s">
        <v>914</v>
      </c>
      <c r="M481" s="15">
        <v>46247.459618055553</v>
      </c>
      <c r="N481" s="15">
        <v>46254.459027777775</v>
      </c>
      <c r="O481" s="15">
        <v>46247.561030092591</v>
      </c>
      <c r="P481" s="15">
        <v>46254.421527777777</v>
      </c>
      <c r="Q481" s="15"/>
      <c r="S481" t="s">
        <v>410</v>
      </c>
      <c r="V481" t="s">
        <v>375</v>
      </c>
      <c r="W481">
        <v>2011</v>
      </c>
      <c r="X481" t="s">
        <v>361</v>
      </c>
      <c r="Y481" t="s">
        <v>265</v>
      </c>
      <c r="Z481" t="s">
        <v>523</v>
      </c>
      <c r="AB481" t="s">
        <v>357</v>
      </c>
      <c r="AC481" t="s">
        <v>7</v>
      </c>
      <c r="AD481" t="s">
        <v>7</v>
      </c>
      <c r="AE481" t="s">
        <v>7</v>
      </c>
      <c r="AF481" t="s">
        <v>1909</v>
      </c>
      <c r="AG481" t="s">
        <v>252</v>
      </c>
      <c r="AH481">
        <v>2</v>
      </c>
      <c r="AI481" t="s">
        <v>253</v>
      </c>
      <c r="AJ481" t="s">
        <v>254</v>
      </c>
      <c r="AK481" t="s">
        <v>583</v>
      </c>
      <c r="AL481" t="s">
        <v>159</v>
      </c>
      <c r="AM481" t="s">
        <v>617</v>
      </c>
      <c r="AN481"/>
      <c r="AO481" s="17">
        <v>46247</v>
      </c>
      <c r="AP481" s="37">
        <v>0.56103009259259262</v>
      </c>
      <c r="AQ481" s="17">
        <v>46254</v>
      </c>
      <c r="AR481" s="37">
        <v>0.42152777777777778</v>
      </c>
      <c r="AS481" t="s">
        <v>204</v>
      </c>
      <c r="AT481" t="s">
        <v>631</v>
      </c>
      <c r="AU481" t="s">
        <v>628</v>
      </c>
      <c r="AV481" t="s">
        <v>637</v>
      </c>
      <c r="AX481">
        <v>1</v>
      </c>
      <c r="AY481" t="s">
        <v>111</v>
      </c>
      <c r="AZ481" t="s">
        <v>96</v>
      </c>
      <c r="BA481" t="s">
        <v>228</v>
      </c>
      <c r="BB481" t="s">
        <v>689</v>
      </c>
      <c r="BJ481"/>
      <c r="BK481"/>
    </row>
    <row r="482" spans="1:63" x14ac:dyDescent="0.3">
      <c r="BJ482"/>
      <c r="BK482"/>
    </row>
    <row r="483" spans="1:63" x14ac:dyDescent="0.3">
      <c r="BJ483"/>
      <c r="BK483"/>
    </row>
    <row r="484" spans="1:63" x14ac:dyDescent="0.3">
      <c r="BJ484"/>
      <c r="BK484"/>
    </row>
    <row r="485" spans="1:63" x14ac:dyDescent="0.3">
      <c r="BJ485"/>
      <c r="BK485"/>
    </row>
    <row r="486" spans="1:63" x14ac:dyDescent="0.3">
      <c r="BJ486"/>
      <c r="BK486"/>
    </row>
    <row r="487" spans="1:63" x14ac:dyDescent="0.3">
      <c r="BJ487"/>
      <c r="BK487"/>
    </row>
    <row r="488" spans="1:63" x14ac:dyDescent="0.3">
      <c r="BJ488"/>
      <c r="BK488"/>
    </row>
    <row r="489" spans="1:63" x14ac:dyDescent="0.3">
      <c r="BJ489"/>
      <c r="BK489"/>
    </row>
    <row r="490" spans="1:63" x14ac:dyDescent="0.3">
      <c r="BJ490"/>
      <c r="BK490"/>
    </row>
    <row r="491" spans="1:63" x14ac:dyDescent="0.3">
      <c r="BJ491"/>
      <c r="BK491"/>
    </row>
    <row r="492" spans="1:63" x14ac:dyDescent="0.3">
      <c r="BJ492"/>
      <c r="BK492"/>
    </row>
    <row r="493" spans="1:63" x14ac:dyDescent="0.3">
      <c r="BJ493"/>
      <c r="BK493"/>
    </row>
    <row r="494" spans="1:63" x14ac:dyDescent="0.3">
      <c r="BJ494"/>
      <c r="BK494"/>
    </row>
    <row r="495" spans="1:63" x14ac:dyDescent="0.3">
      <c r="BJ495"/>
      <c r="BK495"/>
    </row>
    <row r="496" spans="1:63" x14ac:dyDescent="0.3">
      <c r="BJ496"/>
      <c r="BK496"/>
    </row>
    <row r="497" spans="62:63" x14ac:dyDescent="0.3">
      <c r="BJ497"/>
      <c r="BK497"/>
    </row>
    <row r="498" spans="62:63" x14ac:dyDescent="0.3">
      <c r="BJ498"/>
      <c r="BK498"/>
    </row>
    <row r="499" spans="62:63" x14ac:dyDescent="0.3">
      <c r="BJ499"/>
      <c r="BK499"/>
    </row>
    <row r="500" spans="62:63" x14ac:dyDescent="0.3">
      <c r="BJ500"/>
      <c r="BK500"/>
    </row>
    <row r="501" spans="62:63" x14ac:dyDescent="0.3">
      <c r="BJ501"/>
      <c r="BK501"/>
    </row>
    <row r="502" spans="62:63" x14ac:dyDescent="0.3">
      <c r="BJ502"/>
      <c r="BK502"/>
    </row>
    <row r="503" spans="62:63" x14ac:dyDescent="0.3">
      <c r="BJ503"/>
      <c r="BK503"/>
    </row>
    <row r="504" spans="62:63" x14ac:dyDescent="0.3">
      <c r="BJ504"/>
      <c r="BK504"/>
    </row>
    <row r="505" spans="62:63" x14ac:dyDescent="0.3">
      <c r="BJ505"/>
      <c r="BK505"/>
    </row>
    <row r="506" spans="62:63" x14ac:dyDescent="0.3">
      <c r="BJ506"/>
      <c r="BK506"/>
    </row>
    <row r="507" spans="62:63" x14ac:dyDescent="0.3">
      <c r="BJ507"/>
      <c r="BK507"/>
    </row>
    <row r="508" spans="62:63" x14ac:dyDescent="0.3">
      <c r="BJ508"/>
      <c r="BK508"/>
    </row>
    <row r="509" spans="62:63" x14ac:dyDescent="0.3">
      <c r="BJ509"/>
      <c r="BK509"/>
    </row>
    <row r="510" spans="62:63" x14ac:dyDescent="0.3">
      <c r="BJ510"/>
      <c r="BK510"/>
    </row>
    <row r="511" spans="62:63" x14ac:dyDescent="0.3">
      <c r="BJ511"/>
      <c r="BK511"/>
    </row>
    <row r="512" spans="62:63" x14ac:dyDescent="0.3">
      <c r="BJ512"/>
      <c r="BK512"/>
    </row>
    <row r="513" spans="62:63" x14ac:dyDescent="0.3">
      <c r="BJ513"/>
      <c r="BK513"/>
    </row>
    <row r="514" spans="62:63" x14ac:dyDescent="0.3">
      <c r="BJ514"/>
      <c r="BK514"/>
    </row>
    <row r="515" spans="62:63" x14ac:dyDescent="0.3">
      <c r="BJ515"/>
      <c r="BK515"/>
    </row>
    <row r="516" spans="62:63" x14ac:dyDescent="0.3">
      <c r="BJ516"/>
      <c r="BK516"/>
    </row>
    <row r="517" spans="62:63" x14ac:dyDescent="0.3">
      <c r="BJ517"/>
      <c r="BK517"/>
    </row>
    <row r="518" spans="62:63" x14ac:dyDescent="0.3">
      <c r="BJ518"/>
      <c r="BK518"/>
    </row>
    <row r="519" spans="62:63" x14ac:dyDescent="0.3">
      <c r="BJ519"/>
      <c r="BK519"/>
    </row>
    <row r="520" spans="62:63" x14ac:dyDescent="0.3">
      <c r="BJ520"/>
      <c r="BK520"/>
    </row>
    <row r="521" spans="62:63" x14ac:dyDescent="0.3">
      <c r="BJ521"/>
      <c r="BK521"/>
    </row>
    <row r="522" spans="62:63" x14ac:dyDescent="0.3">
      <c r="BJ522"/>
      <c r="BK522"/>
    </row>
    <row r="523" spans="62:63" x14ac:dyDescent="0.3">
      <c r="BJ523"/>
      <c r="BK523"/>
    </row>
    <row r="524" spans="62:63" x14ac:dyDescent="0.3">
      <c r="BJ524"/>
      <c r="BK524"/>
    </row>
    <row r="525" spans="62:63" x14ac:dyDescent="0.3">
      <c r="BJ525"/>
      <c r="BK525"/>
    </row>
    <row r="526" spans="62:63" x14ac:dyDescent="0.3">
      <c r="BJ526"/>
      <c r="BK526"/>
    </row>
    <row r="527" spans="62:63" x14ac:dyDescent="0.3">
      <c r="BJ527"/>
      <c r="BK527"/>
    </row>
    <row r="528" spans="62:63" x14ac:dyDescent="0.3">
      <c r="BJ528"/>
      <c r="BK528"/>
    </row>
    <row r="529" spans="62:63" x14ac:dyDescent="0.3">
      <c r="BJ529"/>
      <c r="BK529"/>
    </row>
    <row r="530" spans="62:63" x14ac:dyDescent="0.3">
      <c r="BJ530"/>
      <c r="BK530"/>
    </row>
    <row r="531" spans="62:63" x14ac:dyDescent="0.3">
      <c r="BJ531"/>
      <c r="BK531"/>
    </row>
    <row r="532" spans="62:63" x14ac:dyDescent="0.3">
      <c r="BJ532"/>
      <c r="BK532"/>
    </row>
    <row r="533" spans="62:63" x14ac:dyDescent="0.3">
      <c r="BJ533"/>
      <c r="BK533"/>
    </row>
    <row r="534" spans="62:63" x14ac:dyDescent="0.3">
      <c r="BJ534"/>
      <c r="BK534"/>
    </row>
    <row r="535" spans="62:63" x14ac:dyDescent="0.3">
      <c r="BJ535"/>
      <c r="BK535"/>
    </row>
    <row r="536" spans="62:63" x14ac:dyDescent="0.3">
      <c r="BJ536"/>
      <c r="BK536"/>
    </row>
    <row r="537" spans="62:63" x14ac:dyDescent="0.3">
      <c r="BJ537"/>
      <c r="BK537"/>
    </row>
    <row r="538" spans="62:63" x14ac:dyDescent="0.3">
      <c r="BJ538"/>
      <c r="BK538"/>
    </row>
    <row r="539" spans="62:63" x14ac:dyDescent="0.3">
      <c r="BJ539"/>
      <c r="BK539"/>
    </row>
    <row r="540" spans="62:63" x14ac:dyDescent="0.3">
      <c r="BJ540"/>
      <c r="BK540"/>
    </row>
    <row r="541" spans="62:63" x14ac:dyDescent="0.3">
      <c r="BJ541"/>
      <c r="BK541"/>
    </row>
    <row r="542" spans="62:63" x14ac:dyDescent="0.3">
      <c r="BJ542"/>
      <c r="BK542"/>
    </row>
    <row r="543" spans="62:63" x14ac:dyDescent="0.3">
      <c r="BJ543"/>
      <c r="BK543"/>
    </row>
    <row r="544" spans="62:63" x14ac:dyDescent="0.3">
      <c r="BJ544"/>
      <c r="BK544"/>
    </row>
    <row r="545" spans="62:63" x14ac:dyDescent="0.3">
      <c r="BJ545"/>
      <c r="BK545"/>
    </row>
    <row r="546" spans="62:63" x14ac:dyDescent="0.3">
      <c r="BJ546"/>
      <c r="BK546"/>
    </row>
    <row r="547" spans="62:63" x14ac:dyDescent="0.3">
      <c r="BJ547"/>
      <c r="BK547"/>
    </row>
    <row r="548" spans="62:63" x14ac:dyDescent="0.3">
      <c r="BJ548"/>
      <c r="BK548"/>
    </row>
    <row r="549" spans="62:63" x14ac:dyDescent="0.3">
      <c r="BJ549"/>
      <c r="BK549"/>
    </row>
    <row r="550" spans="62:63" x14ac:dyDescent="0.3">
      <c r="BJ550"/>
      <c r="BK550"/>
    </row>
    <row r="551" spans="62:63" x14ac:dyDescent="0.3">
      <c r="BJ551"/>
      <c r="BK551"/>
    </row>
    <row r="552" spans="62:63" x14ac:dyDescent="0.3">
      <c r="BJ552"/>
      <c r="BK552"/>
    </row>
    <row r="553" spans="62:63" x14ac:dyDescent="0.3">
      <c r="BJ553"/>
      <c r="BK553"/>
    </row>
    <row r="554" spans="62:63" x14ac:dyDescent="0.3">
      <c r="BJ554"/>
      <c r="BK554"/>
    </row>
    <row r="555" spans="62:63" x14ac:dyDescent="0.3">
      <c r="BJ555"/>
      <c r="BK555"/>
    </row>
    <row r="556" spans="62:63" x14ac:dyDescent="0.3">
      <c r="BJ556"/>
      <c r="BK556"/>
    </row>
    <row r="557" spans="62:63" x14ac:dyDescent="0.3">
      <c r="BJ557"/>
      <c r="BK557"/>
    </row>
    <row r="558" spans="62:63" x14ac:dyDescent="0.3">
      <c r="BJ558"/>
      <c r="BK558"/>
    </row>
    <row r="559" spans="62:63" x14ac:dyDescent="0.3">
      <c r="BJ559"/>
      <c r="BK559"/>
    </row>
    <row r="560" spans="62:63" x14ac:dyDescent="0.3">
      <c r="BJ560"/>
      <c r="BK560"/>
    </row>
    <row r="561" spans="62:63" x14ac:dyDescent="0.3">
      <c r="BJ561"/>
      <c r="BK561"/>
    </row>
    <row r="562" spans="62:63" x14ac:dyDescent="0.3">
      <c r="BJ562"/>
      <c r="BK562"/>
    </row>
    <row r="563" spans="62:63" x14ac:dyDescent="0.3">
      <c r="BJ563"/>
      <c r="BK563"/>
    </row>
    <row r="564" spans="62:63" x14ac:dyDescent="0.3">
      <c r="BJ564"/>
      <c r="BK564"/>
    </row>
    <row r="565" spans="62:63" x14ac:dyDescent="0.3">
      <c r="BJ565"/>
      <c r="BK565"/>
    </row>
    <row r="566" spans="62:63" x14ac:dyDescent="0.3">
      <c r="BJ566"/>
      <c r="BK566"/>
    </row>
    <row r="567" spans="62:63" x14ac:dyDescent="0.3">
      <c r="BJ567"/>
      <c r="BK567"/>
    </row>
    <row r="568" spans="62:63" x14ac:dyDescent="0.3">
      <c r="BJ568"/>
      <c r="BK568"/>
    </row>
    <row r="569" spans="62:63" x14ac:dyDescent="0.3">
      <c r="BJ569"/>
      <c r="BK569"/>
    </row>
    <row r="570" spans="62:63" x14ac:dyDescent="0.3">
      <c r="BJ570"/>
      <c r="BK570"/>
    </row>
    <row r="571" spans="62:63" x14ac:dyDescent="0.3">
      <c r="BJ571"/>
      <c r="BK571"/>
    </row>
    <row r="572" spans="62:63" x14ac:dyDescent="0.3">
      <c r="BJ572"/>
      <c r="BK572"/>
    </row>
    <row r="573" spans="62:63" x14ac:dyDescent="0.3">
      <c r="BJ573"/>
      <c r="BK573"/>
    </row>
    <row r="574" spans="62:63" x14ac:dyDescent="0.3">
      <c r="BJ574"/>
      <c r="BK574"/>
    </row>
    <row r="575" spans="62:63" x14ac:dyDescent="0.3">
      <c r="BJ575"/>
      <c r="BK575"/>
    </row>
    <row r="576" spans="62:63" x14ac:dyDescent="0.3">
      <c r="BJ576"/>
      <c r="BK576"/>
    </row>
    <row r="577" spans="62:63" x14ac:dyDescent="0.3">
      <c r="BJ577"/>
      <c r="BK577"/>
    </row>
    <row r="578" spans="62:63" x14ac:dyDescent="0.3">
      <c r="BJ578"/>
      <c r="BK578"/>
    </row>
    <row r="579" spans="62:63" x14ac:dyDescent="0.3">
      <c r="BJ579"/>
      <c r="BK579"/>
    </row>
    <row r="580" spans="62:63" x14ac:dyDescent="0.3">
      <c r="BJ580"/>
      <c r="BK580"/>
    </row>
    <row r="581" spans="62:63" x14ac:dyDescent="0.3">
      <c r="BJ581"/>
      <c r="BK581"/>
    </row>
    <row r="582" spans="62:63" x14ac:dyDescent="0.3">
      <c r="BJ582"/>
      <c r="BK582"/>
    </row>
    <row r="583" spans="62:63" x14ac:dyDescent="0.3">
      <c r="BJ583"/>
      <c r="BK583"/>
    </row>
    <row r="584" spans="62:63" x14ac:dyDescent="0.3">
      <c r="BJ584"/>
      <c r="BK584"/>
    </row>
    <row r="585" spans="62:63" x14ac:dyDescent="0.3">
      <c r="BJ585"/>
      <c r="BK585"/>
    </row>
    <row r="586" spans="62:63" x14ac:dyDescent="0.3">
      <c r="BJ586"/>
      <c r="BK586"/>
    </row>
    <row r="587" spans="62:63" x14ac:dyDescent="0.3">
      <c r="BJ587"/>
      <c r="BK587"/>
    </row>
    <row r="588" spans="62:63" x14ac:dyDescent="0.3">
      <c r="BJ588"/>
      <c r="BK588"/>
    </row>
    <row r="589" spans="62:63" x14ac:dyDescent="0.3">
      <c r="BJ589"/>
      <c r="BK589"/>
    </row>
    <row r="590" spans="62:63" x14ac:dyDescent="0.3">
      <c r="BJ590"/>
      <c r="BK590"/>
    </row>
    <row r="591" spans="62:63" x14ac:dyDescent="0.3">
      <c r="BJ591"/>
      <c r="BK591"/>
    </row>
    <row r="592" spans="62:63" x14ac:dyDescent="0.3">
      <c r="BJ592"/>
      <c r="BK592"/>
    </row>
    <row r="593" spans="62:63" x14ac:dyDescent="0.3">
      <c r="BJ593"/>
      <c r="BK593"/>
    </row>
    <row r="594" spans="62:63" x14ac:dyDescent="0.3">
      <c r="BJ594"/>
      <c r="BK594"/>
    </row>
    <row r="595" spans="62:63" x14ac:dyDescent="0.3">
      <c r="BJ595"/>
      <c r="BK595"/>
    </row>
    <row r="596" spans="62:63" x14ac:dyDescent="0.3">
      <c r="BJ596"/>
      <c r="BK596"/>
    </row>
    <row r="597" spans="62:63" x14ac:dyDescent="0.3">
      <c r="BJ597"/>
      <c r="BK597"/>
    </row>
    <row r="598" spans="62:63" x14ac:dyDescent="0.3">
      <c r="BJ598"/>
      <c r="BK598"/>
    </row>
    <row r="599" spans="62:63" x14ac:dyDescent="0.3">
      <c r="BJ599"/>
      <c r="BK599"/>
    </row>
    <row r="600" spans="62:63" x14ac:dyDescent="0.3">
      <c r="BJ600"/>
      <c r="BK600"/>
    </row>
    <row r="601" spans="62:63" x14ac:dyDescent="0.3">
      <c r="BJ601"/>
      <c r="BK601"/>
    </row>
    <row r="602" spans="62:63" x14ac:dyDescent="0.3">
      <c r="BJ602"/>
      <c r="BK602"/>
    </row>
    <row r="603" spans="62:63" x14ac:dyDescent="0.3">
      <c r="BJ603"/>
      <c r="BK603"/>
    </row>
    <row r="604" spans="62:63" x14ac:dyDescent="0.3">
      <c r="BJ604"/>
      <c r="BK604"/>
    </row>
    <row r="605" spans="62:63" x14ac:dyDescent="0.3">
      <c r="BJ605"/>
      <c r="BK605"/>
    </row>
    <row r="606" spans="62:63" x14ac:dyDescent="0.3">
      <c r="BJ606"/>
      <c r="BK606"/>
    </row>
    <row r="607" spans="62:63" x14ac:dyDescent="0.3">
      <c r="BJ607"/>
      <c r="BK607"/>
    </row>
    <row r="608" spans="62:63" x14ac:dyDescent="0.3">
      <c r="BJ608"/>
      <c r="BK608"/>
    </row>
    <row r="609" spans="62:63" x14ac:dyDescent="0.3">
      <c r="BJ609"/>
      <c r="BK609"/>
    </row>
    <row r="610" spans="62:63" x14ac:dyDescent="0.3">
      <c r="BJ610"/>
      <c r="BK610"/>
    </row>
    <row r="611" spans="62:63" x14ac:dyDescent="0.3">
      <c r="BJ611"/>
      <c r="BK611"/>
    </row>
    <row r="612" spans="62:63" x14ac:dyDescent="0.3">
      <c r="BJ612"/>
      <c r="BK612"/>
    </row>
    <row r="613" spans="62:63" x14ac:dyDescent="0.3">
      <c r="BJ613"/>
      <c r="BK613"/>
    </row>
    <row r="614" spans="62:63" x14ac:dyDescent="0.3">
      <c r="BJ614"/>
      <c r="BK614"/>
    </row>
    <row r="615" spans="62:63" x14ac:dyDescent="0.3">
      <c r="BJ615"/>
      <c r="BK615"/>
    </row>
    <row r="616" spans="62:63" x14ac:dyDescent="0.3">
      <c r="BJ616"/>
      <c r="BK616"/>
    </row>
    <row r="617" spans="62:63" x14ac:dyDescent="0.3">
      <c r="BJ617"/>
      <c r="BK617"/>
    </row>
    <row r="618" spans="62:63" x14ac:dyDescent="0.3">
      <c r="BJ618"/>
      <c r="BK618"/>
    </row>
    <row r="619" spans="62:63" x14ac:dyDescent="0.3">
      <c r="BJ619"/>
      <c r="BK619"/>
    </row>
    <row r="620" spans="62:63" x14ac:dyDescent="0.3">
      <c r="BJ620"/>
      <c r="BK620"/>
    </row>
    <row r="621" spans="62:63" x14ac:dyDescent="0.3">
      <c r="BJ621"/>
      <c r="BK621"/>
    </row>
    <row r="622" spans="62:63" x14ac:dyDescent="0.3">
      <c r="BJ622"/>
      <c r="BK622"/>
    </row>
    <row r="623" spans="62:63" x14ac:dyDescent="0.3">
      <c r="BJ623"/>
      <c r="BK623"/>
    </row>
    <row r="624" spans="62:63" x14ac:dyDescent="0.3">
      <c r="BJ624"/>
      <c r="BK624"/>
    </row>
    <row r="625" spans="62:63" x14ac:dyDescent="0.3">
      <c r="BJ625"/>
      <c r="BK625"/>
    </row>
    <row r="626" spans="62:63" x14ac:dyDescent="0.3">
      <c r="BJ626"/>
      <c r="BK626"/>
    </row>
    <row r="627" spans="62:63" x14ac:dyDescent="0.3">
      <c r="BJ627"/>
      <c r="BK627"/>
    </row>
    <row r="628" spans="62:63" x14ac:dyDescent="0.3">
      <c r="BJ628"/>
      <c r="BK628"/>
    </row>
    <row r="629" spans="62:63" x14ac:dyDescent="0.3">
      <c r="BJ629"/>
      <c r="BK629"/>
    </row>
    <row r="630" spans="62:63" x14ac:dyDescent="0.3">
      <c r="BJ630"/>
      <c r="BK630"/>
    </row>
    <row r="631" spans="62:63" x14ac:dyDescent="0.3">
      <c r="BJ631"/>
      <c r="BK631"/>
    </row>
    <row r="632" spans="62:63" x14ac:dyDescent="0.3">
      <c r="BJ632"/>
      <c r="BK632"/>
    </row>
    <row r="633" spans="62:63" x14ac:dyDescent="0.3">
      <c r="BJ633"/>
      <c r="BK633"/>
    </row>
    <row r="634" spans="62:63" x14ac:dyDescent="0.3">
      <c r="BJ634"/>
      <c r="BK634"/>
    </row>
    <row r="635" spans="62:63" x14ac:dyDescent="0.3">
      <c r="BJ635"/>
      <c r="BK635"/>
    </row>
    <row r="636" spans="62:63" x14ac:dyDescent="0.3">
      <c r="BJ636"/>
      <c r="BK636"/>
    </row>
    <row r="637" spans="62:63" x14ac:dyDescent="0.3">
      <c r="BJ637"/>
      <c r="BK637"/>
    </row>
    <row r="638" spans="62:63" x14ac:dyDescent="0.3">
      <c r="BJ638"/>
      <c r="BK638"/>
    </row>
    <row r="639" spans="62:63" x14ac:dyDescent="0.3">
      <c r="BJ639"/>
      <c r="BK639"/>
    </row>
    <row r="640" spans="62:63" x14ac:dyDescent="0.3">
      <c r="BJ640"/>
      <c r="BK640"/>
    </row>
    <row r="641" spans="62:63" x14ac:dyDescent="0.3">
      <c r="BJ641"/>
      <c r="BK641"/>
    </row>
    <row r="642" spans="62:63" x14ac:dyDescent="0.3">
      <c r="BJ642"/>
      <c r="BK642"/>
    </row>
    <row r="643" spans="62:63" x14ac:dyDescent="0.3">
      <c r="BJ643"/>
      <c r="BK643"/>
    </row>
    <row r="644" spans="62:63" x14ac:dyDescent="0.3">
      <c r="BJ644"/>
      <c r="BK644"/>
    </row>
    <row r="645" spans="62:63" x14ac:dyDescent="0.3">
      <c r="BJ645"/>
      <c r="BK645"/>
    </row>
    <row r="646" spans="62:63" x14ac:dyDescent="0.3">
      <c r="BJ646"/>
      <c r="BK646"/>
    </row>
    <row r="647" spans="62:63" x14ac:dyDescent="0.3">
      <c r="BJ647"/>
      <c r="BK647"/>
    </row>
    <row r="648" spans="62:63" x14ac:dyDescent="0.3">
      <c r="BJ648"/>
      <c r="BK648"/>
    </row>
    <row r="649" spans="62:63" x14ac:dyDescent="0.3">
      <c r="BJ649"/>
      <c r="BK649"/>
    </row>
    <row r="650" spans="62:63" x14ac:dyDescent="0.3">
      <c r="BJ650"/>
      <c r="BK650"/>
    </row>
    <row r="651" spans="62:63" x14ac:dyDescent="0.3">
      <c r="BJ651"/>
      <c r="BK651"/>
    </row>
    <row r="652" spans="62:63" x14ac:dyDescent="0.3">
      <c r="BJ652"/>
      <c r="BK652"/>
    </row>
    <row r="653" spans="62:63" x14ac:dyDescent="0.3">
      <c r="BJ653"/>
      <c r="BK653"/>
    </row>
    <row r="654" spans="62:63" x14ac:dyDescent="0.3">
      <c r="BJ654"/>
      <c r="BK654"/>
    </row>
    <row r="655" spans="62:63" x14ac:dyDescent="0.3">
      <c r="BJ655"/>
      <c r="BK655"/>
    </row>
    <row r="656" spans="62:63" x14ac:dyDescent="0.3">
      <c r="BJ656"/>
      <c r="BK656"/>
    </row>
    <row r="657" spans="62:63" x14ac:dyDescent="0.3">
      <c r="BJ657"/>
      <c r="BK657"/>
    </row>
    <row r="658" spans="62:63" x14ac:dyDescent="0.3">
      <c r="BJ658"/>
      <c r="BK658"/>
    </row>
    <row r="659" spans="62:63" x14ac:dyDescent="0.3">
      <c r="BJ659"/>
      <c r="BK659"/>
    </row>
    <row r="660" spans="62:63" x14ac:dyDescent="0.3">
      <c r="BJ660"/>
      <c r="BK660"/>
    </row>
    <row r="661" spans="62:63" x14ac:dyDescent="0.3">
      <c r="BJ661"/>
      <c r="BK661"/>
    </row>
    <row r="662" spans="62:63" x14ac:dyDescent="0.3">
      <c r="BJ662"/>
      <c r="BK662"/>
    </row>
    <row r="663" spans="62:63" x14ac:dyDescent="0.3">
      <c r="BJ663"/>
      <c r="BK663"/>
    </row>
    <row r="664" spans="62:63" x14ac:dyDescent="0.3">
      <c r="BJ664"/>
      <c r="BK664"/>
    </row>
    <row r="665" spans="62:63" x14ac:dyDescent="0.3">
      <c r="BJ665"/>
      <c r="BK665"/>
    </row>
    <row r="666" spans="62:63" x14ac:dyDescent="0.3">
      <c r="BJ666"/>
      <c r="BK666"/>
    </row>
    <row r="667" spans="62:63" x14ac:dyDescent="0.3">
      <c r="BJ667"/>
      <c r="BK667"/>
    </row>
    <row r="668" spans="62:63" x14ac:dyDescent="0.3">
      <c r="BJ668"/>
      <c r="BK668"/>
    </row>
    <row r="669" spans="62:63" x14ac:dyDescent="0.3">
      <c r="BJ669"/>
      <c r="BK669"/>
    </row>
    <row r="670" spans="62:63" x14ac:dyDescent="0.3">
      <c r="BJ670"/>
      <c r="BK670"/>
    </row>
    <row r="671" spans="62:63" x14ac:dyDescent="0.3">
      <c r="BJ671"/>
      <c r="BK671"/>
    </row>
    <row r="672" spans="62:63" x14ac:dyDescent="0.3">
      <c r="BJ672"/>
      <c r="BK672"/>
    </row>
    <row r="673" spans="62:63" x14ac:dyDescent="0.3">
      <c r="BJ673"/>
      <c r="BK673"/>
    </row>
    <row r="674" spans="62:63" x14ac:dyDescent="0.3">
      <c r="BJ674"/>
      <c r="BK674"/>
    </row>
    <row r="675" spans="62:63" x14ac:dyDescent="0.3">
      <c r="BJ675"/>
      <c r="BK675"/>
    </row>
    <row r="676" spans="62:63" x14ac:dyDescent="0.3">
      <c r="BJ676"/>
      <c r="BK676"/>
    </row>
    <row r="677" spans="62:63" x14ac:dyDescent="0.3">
      <c r="BJ677"/>
      <c r="BK677"/>
    </row>
    <row r="678" spans="62:63" x14ac:dyDescent="0.3">
      <c r="BJ678"/>
      <c r="BK678"/>
    </row>
    <row r="679" spans="62:63" x14ac:dyDescent="0.3">
      <c r="BJ679"/>
      <c r="BK679"/>
    </row>
    <row r="680" spans="62:63" x14ac:dyDescent="0.3">
      <c r="BJ680"/>
      <c r="BK680"/>
    </row>
    <row r="681" spans="62:63" x14ac:dyDescent="0.3">
      <c r="BJ681"/>
      <c r="BK681"/>
    </row>
    <row r="682" spans="62:63" x14ac:dyDescent="0.3">
      <c r="BJ682"/>
      <c r="BK682"/>
    </row>
    <row r="683" spans="62:63" x14ac:dyDescent="0.3">
      <c r="BJ683"/>
      <c r="BK683"/>
    </row>
    <row r="684" spans="62:63" x14ac:dyDescent="0.3">
      <c r="BJ684"/>
      <c r="BK684"/>
    </row>
    <row r="685" spans="62:63" x14ac:dyDescent="0.3">
      <c r="BJ685"/>
      <c r="BK685"/>
    </row>
    <row r="686" spans="62:63" x14ac:dyDescent="0.3">
      <c r="BJ686"/>
      <c r="BK686"/>
    </row>
    <row r="687" spans="62:63" x14ac:dyDescent="0.3">
      <c r="BJ687"/>
      <c r="BK687"/>
    </row>
    <row r="688" spans="62:63" x14ac:dyDescent="0.3">
      <c r="BJ688"/>
      <c r="BK688"/>
    </row>
    <row r="689" spans="62:63" x14ac:dyDescent="0.3">
      <c r="BJ689"/>
      <c r="BK689"/>
    </row>
    <row r="690" spans="62:63" x14ac:dyDescent="0.3">
      <c r="BJ690"/>
      <c r="BK690"/>
    </row>
    <row r="691" spans="62:63" x14ac:dyDescent="0.3">
      <c r="BJ691"/>
      <c r="BK691"/>
    </row>
    <row r="692" spans="62:63" x14ac:dyDescent="0.3">
      <c r="BJ692"/>
      <c r="BK692"/>
    </row>
    <row r="693" spans="62:63" x14ac:dyDescent="0.3">
      <c r="BJ693"/>
      <c r="BK693"/>
    </row>
    <row r="694" spans="62:63" x14ac:dyDescent="0.3">
      <c r="BJ694"/>
      <c r="BK694"/>
    </row>
    <row r="695" spans="62:63" x14ac:dyDescent="0.3">
      <c r="BJ695"/>
      <c r="BK695"/>
    </row>
    <row r="696" spans="62:63" x14ac:dyDescent="0.3">
      <c r="BJ696"/>
      <c r="BK696"/>
    </row>
    <row r="697" spans="62:63" x14ac:dyDescent="0.3">
      <c r="BJ697"/>
      <c r="BK697"/>
    </row>
    <row r="698" spans="62:63" x14ac:dyDescent="0.3">
      <c r="BJ698"/>
      <c r="BK698"/>
    </row>
    <row r="699" spans="62:63" x14ac:dyDescent="0.3">
      <c r="BJ699"/>
      <c r="BK699"/>
    </row>
    <row r="700" spans="62:63" x14ac:dyDescent="0.3">
      <c r="BJ700"/>
      <c r="BK700"/>
    </row>
    <row r="701" spans="62:63" x14ac:dyDescent="0.3">
      <c r="BJ701"/>
      <c r="BK701"/>
    </row>
    <row r="702" spans="62:63" x14ac:dyDescent="0.3">
      <c r="BJ702"/>
      <c r="BK702"/>
    </row>
    <row r="703" spans="62:63" x14ac:dyDescent="0.3">
      <c r="BJ703"/>
      <c r="BK703"/>
    </row>
    <row r="704" spans="62:63" x14ac:dyDescent="0.3">
      <c r="BJ704"/>
      <c r="BK704"/>
    </row>
    <row r="705" spans="62:63" x14ac:dyDescent="0.3">
      <c r="BJ705"/>
      <c r="BK705"/>
    </row>
    <row r="706" spans="62:63" x14ac:dyDescent="0.3">
      <c r="BJ706"/>
      <c r="BK706"/>
    </row>
    <row r="707" spans="62:63" x14ac:dyDescent="0.3">
      <c r="BJ707"/>
      <c r="BK707"/>
    </row>
    <row r="708" spans="62:63" x14ac:dyDescent="0.3">
      <c r="BJ708"/>
      <c r="BK708"/>
    </row>
    <row r="709" spans="62:63" x14ac:dyDescent="0.3">
      <c r="BJ709"/>
      <c r="BK709"/>
    </row>
    <row r="710" spans="62:63" x14ac:dyDescent="0.3">
      <c r="BJ710"/>
      <c r="BK710"/>
    </row>
    <row r="711" spans="62:63" x14ac:dyDescent="0.3">
      <c r="BJ711"/>
      <c r="BK711"/>
    </row>
    <row r="712" spans="62:63" x14ac:dyDescent="0.3">
      <c r="BJ712"/>
      <c r="BK712"/>
    </row>
    <row r="713" spans="62:63" x14ac:dyDescent="0.3">
      <c r="BJ713"/>
      <c r="BK713"/>
    </row>
    <row r="714" spans="62:63" x14ac:dyDescent="0.3">
      <c r="BJ714"/>
      <c r="BK714"/>
    </row>
    <row r="715" spans="62:63" x14ac:dyDescent="0.3">
      <c r="BJ715"/>
      <c r="BK715"/>
    </row>
    <row r="716" spans="62:63" x14ac:dyDescent="0.3">
      <c r="BJ716"/>
      <c r="BK716"/>
    </row>
    <row r="717" spans="62:63" x14ac:dyDescent="0.3">
      <c r="BJ717"/>
      <c r="BK717"/>
    </row>
    <row r="718" spans="62:63" x14ac:dyDescent="0.3">
      <c r="BJ718"/>
      <c r="BK718"/>
    </row>
    <row r="719" spans="62:63" x14ac:dyDescent="0.3">
      <c r="BJ719"/>
      <c r="BK719"/>
    </row>
    <row r="720" spans="62:63" x14ac:dyDescent="0.3">
      <c r="BJ720"/>
      <c r="BK720"/>
    </row>
    <row r="721" spans="62:63" x14ac:dyDescent="0.3">
      <c r="BJ721"/>
      <c r="BK721"/>
    </row>
    <row r="722" spans="62:63" x14ac:dyDescent="0.3">
      <c r="BJ722"/>
      <c r="BK722"/>
    </row>
    <row r="723" spans="62:63" x14ac:dyDescent="0.3">
      <c r="BJ723"/>
      <c r="BK723"/>
    </row>
    <row r="724" spans="62:63" x14ac:dyDescent="0.3">
      <c r="BJ724"/>
      <c r="BK724"/>
    </row>
    <row r="725" spans="62:63" x14ac:dyDescent="0.3">
      <c r="BJ725"/>
      <c r="BK725"/>
    </row>
    <row r="726" spans="62:63" x14ac:dyDescent="0.3">
      <c r="BJ726"/>
      <c r="BK726"/>
    </row>
    <row r="727" spans="62:63" x14ac:dyDescent="0.3">
      <c r="BJ727"/>
      <c r="BK727"/>
    </row>
    <row r="728" spans="62:63" x14ac:dyDescent="0.3">
      <c r="BJ728"/>
      <c r="BK728"/>
    </row>
  </sheetData>
  <phoneticPr fontId="10" type="noConversion"/>
  <conditionalFormatting sqref="AF2:AF481">
    <cfRule type="duplicateValues" dxfId="106" priority="51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3" t="s">
        <v>578</v>
      </c>
      <c r="I2" s="14"/>
      <c r="J2" s="14"/>
      <c r="K2" s="34"/>
      <c r="L2" s="14"/>
      <c r="M2" s="14"/>
      <c r="N2" s="34"/>
      <c r="O2" s="14"/>
      <c r="Q2" s="1"/>
      <c r="R2" s="35" t="s">
        <v>572</v>
      </c>
      <c r="S2" s="14"/>
      <c r="T2" s="34"/>
      <c r="U2" s="14"/>
      <c r="V2" s="14"/>
      <c r="Y2" s="35" t="s">
        <v>573</v>
      </c>
      <c r="Z2" s="34"/>
      <c r="AA2" s="14"/>
      <c r="AB2" s="14"/>
      <c r="AC2" s="34"/>
      <c r="AD2" s="14"/>
      <c r="AE2" s="14"/>
      <c r="AF2" s="34"/>
      <c r="AG2" s="14"/>
      <c r="AH2"/>
      <c r="AI2" s="1"/>
      <c r="AJ2" s="35" t="s">
        <v>574</v>
      </c>
      <c r="AK2" s="14"/>
      <c r="AL2" s="34"/>
      <c r="AM2" s="14"/>
      <c r="AN2" s="14"/>
      <c r="AO2" s="34"/>
      <c r="AR2" s="36" t="s">
        <v>575</v>
      </c>
      <c r="AS2" s="14"/>
      <c r="AT2" s="14"/>
      <c r="AU2" s="34"/>
      <c r="AV2" s="14"/>
      <c r="AW2" s="14"/>
      <c r="AX2" s="1"/>
      <c r="AZ2" s="35" t="s">
        <v>576</v>
      </c>
      <c r="BA2" s="34"/>
      <c r="BB2" s="14"/>
      <c r="BC2" s="14"/>
      <c r="BD2" s="34"/>
      <c r="BE2" s="14"/>
      <c r="BG2" s="1"/>
      <c r="BH2" s="35" t="s">
        <v>577</v>
      </c>
      <c r="BI2" s="35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306</v>
      </c>
      <c r="H3" s="2" t="s">
        <v>1</v>
      </c>
      <c r="I3" s="2" t="s">
        <v>348</v>
      </c>
      <c r="J3" s="2" t="s">
        <v>0</v>
      </c>
      <c r="K3" s="2" t="s">
        <v>3</v>
      </c>
      <c r="L3" s="2" t="s">
        <v>259</v>
      </c>
      <c r="M3" s="2" t="s">
        <v>258</v>
      </c>
      <c r="N3" s="2" t="s">
        <v>260</v>
      </c>
      <c r="O3" s="2" t="s">
        <v>255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213</v>
      </c>
      <c r="W3" s="2"/>
      <c r="Y3" s="1" t="s">
        <v>3</v>
      </c>
      <c r="Z3" s="2" t="s">
        <v>158</v>
      </c>
      <c r="AA3" s="1" t="s">
        <v>171</v>
      </c>
      <c r="AB3" s="1" t="s">
        <v>2</v>
      </c>
      <c r="AC3" s="2" t="s">
        <v>181</v>
      </c>
      <c r="AD3" s="1" t="s">
        <v>159</v>
      </c>
      <c r="AE3" s="1" t="s">
        <v>160</v>
      </c>
      <c r="AF3" s="1" t="s">
        <v>161</v>
      </c>
      <c r="AG3" s="1" t="s">
        <v>163</v>
      </c>
      <c r="AH3"/>
      <c r="AJ3" s="1" t="s">
        <v>3</v>
      </c>
      <c r="AK3" s="2" t="s">
        <v>158</v>
      </c>
      <c r="AL3" s="1" t="s">
        <v>171</v>
      </c>
      <c r="AM3" s="1" t="s">
        <v>2</v>
      </c>
      <c r="AN3" s="2" t="s">
        <v>40</v>
      </c>
      <c r="AO3" s="1" t="s">
        <v>163</v>
      </c>
      <c r="AR3" s="1" t="s">
        <v>3</v>
      </c>
      <c r="AS3" s="1" t="s">
        <v>158</v>
      </c>
      <c r="AT3" s="1" t="s">
        <v>171</v>
      </c>
      <c r="AU3" s="1" t="s">
        <v>2</v>
      </c>
      <c r="AV3" s="1" t="s">
        <v>40</v>
      </c>
      <c r="AW3" s="1" t="s">
        <v>163</v>
      </c>
      <c r="AZ3" s="2" t="s">
        <v>285</v>
      </c>
      <c r="BA3" s="1" t="s">
        <v>3</v>
      </c>
      <c r="BB3" s="2" t="s">
        <v>158</v>
      </c>
      <c r="BC3" s="2" t="s">
        <v>205</v>
      </c>
      <c r="BD3" s="2" t="s">
        <v>277</v>
      </c>
      <c r="BE3" s="2" t="s">
        <v>147</v>
      </c>
      <c r="BH3" s="1" t="s">
        <v>272</v>
      </c>
      <c r="BI3" s="1" t="s">
        <v>273</v>
      </c>
      <c r="BK3" t="s">
        <v>289</v>
      </c>
      <c r="BL3" t="s">
        <v>285</v>
      </c>
      <c r="BN3" s="2" t="s">
        <v>321</v>
      </c>
      <c r="BO3" s="1" t="s">
        <v>322</v>
      </c>
      <c r="BP3" t="s">
        <v>323</v>
      </c>
      <c r="BR3" t="s">
        <v>321</v>
      </c>
      <c r="BS3" t="s">
        <v>392</v>
      </c>
      <c r="BT3" t="s">
        <v>529</v>
      </c>
      <c r="BU3" t="s">
        <v>289</v>
      </c>
      <c r="BW3" t="s">
        <v>536</v>
      </c>
      <c r="BX3" t="s">
        <v>537</v>
      </c>
      <c r="BY3" t="s">
        <v>538</v>
      </c>
      <c r="BZ3" t="s">
        <v>539</v>
      </c>
      <c r="CA3" t="s">
        <v>540</v>
      </c>
      <c r="CB3" t="s">
        <v>541</v>
      </c>
      <c r="CD3" s="2" t="s">
        <v>289</v>
      </c>
      <c r="CE3" s="2" t="s">
        <v>285</v>
      </c>
      <c r="CG3" t="s">
        <v>551</v>
      </c>
      <c r="CI3" s="1" t="s">
        <v>552</v>
      </c>
      <c r="CK3" s="41" t="s">
        <v>136</v>
      </c>
      <c r="CL3" s="41" t="s">
        <v>797</v>
      </c>
      <c r="CM3" s="41" t="s">
        <v>2</v>
      </c>
      <c r="CN3" s="41" t="s">
        <v>163</v>
      </c>
      <c r="CO3" s="42" t="s">
        <v>698</v>
      </c>
    </row>
    <row r="4" spans="1:93" x14ac:dyDescent="0.3">
      <c r="B4" s="1" t="s">
        <v>315</v>
      </c>
      <c r="E4" s="1" t="s">
        <v>352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252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214</v>
      </c>
      <c r="Y4" s="1" t="s">
        <v>41</v>
      </c>
      <c r="Z4" s="1" t="s">
        <v>162</v>
      </c>
      <c r="AA4" s="1" t="s">
        <v>166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182</v>
      </c>
      <c r="AL4" s="1" t="s">
        <v>19</v>
      </c>
      <c r="AM4" s="1" t="s">
        <v>183</v>
      </c>
      <c r="AN4" s="1" t="s">
        <v>184</v>
      </c>
      <c r="AO4" s="5">
        <v>1</v>
      </c>
      <c r="AR4" s="1" t="s">
        <v>283</v>
      </c>
      <c r="AS4" s="1" t="s">
        <v>193</v>
      </c>
      <c r="AT4" s="1" t="s">
        <v>24</v>
      </c>
      <c r="AU4" s="1" t="s">
        <v>86</v>
      </c>
      <c r="AV4" s="1" t="s">
        <v>194</v>
      </c>
      <c r="AW4" s="5">
        <v>1</v>
      </c>
      <c r="AZ4" s="1" t="s">
        <v>352</v>
      </c>
      <c r="BA4" s="1" t="s">
        <v>51</v>
      </c>
      <c r="BB4" s="1" t="s">
        <v>203</v>
      </c>
      <c r="BC4" s="1" t="s">
        <v>159</v>
      </c>
      <c r="BD4" s="1" t="s">
        <v>204</v>
      </c>
      <c r="BE4" s="1">
        <v>1</v>
      </c>
      <c r="BH4" s="1" t="s">
        <v>45</v>
      </c>
      <c r="BI4" s="1" t="s">
        <v>45</v>
      </c>
      <c r="BK4" t="s">
        <v>266</v>
      </c>
      <c r="BL4" t="s">
        <v>352</v>
      </c>
      <c r="BN4" s="1" t="s">
        <v>324</v>
      </c>
      <c r="BO4" s="1" t="s">
        <v>325</v>
      </c>
      <c r="BP4" t="s">
        <v>326</v>
      </c>
      <c r="BR4" s="16" t="s">
        <v>524</v>
      </c>
      <c r="BS4" s="9" t="s">
        <v>485</v>
      </c>
      <c r="BT4" s="2" t="s">
        <v>388</v>
      </c>
      <c r="BU4" t="s">
        <v>265</v>
      </c>
      <c r="BW4" t="s">
        <v>542</v>
      </c>
      <c r="BX4" t="s">
        <v>397</v>
      </c>
      <c r="BY4" t="s">
        <v>401</v>
      </c>
      <c r="BZ4" t="s">
        <v>406</v>
      </c>
      <c r="CA4" t="s">
        <v>408</v>
      </c>
      <c r="CB4" t="s">
        <v>266</v>
      </c>
      <c r="CD4" s="1" t="s">
        <v>266</v>
      </c>
      <c r="CE4" s="1" t="s">
        <v>542</v>
      </c>
      <c r="CG4" t="s">
        <v>553</v>
      </c>
      <c r="CI4" s="1">
        <v>2025</v>
      </c>
      <c r="CK4" s="42" t="s">
        <v>355</v>
      </c>
      <c r="CL4" s="42" t="s">
        <v>703</v>
      </c>
      <c r="CM4" s="42" t="s">
        <v>78</v>
      </c>
      <c r="CN4" s="43">
        <v>0.98799999999999999</v>
      </c>
      <c r="CO4" s="42" t="str">
        <f t="shared" ref="CO4:CO35" si="0">CONCATENATE(CL4," &amp; ",CM4)</f>
        <v>A 100,0 X L 140,0 X P 51,0 &amp; Arquivo de aço 1</v>
      </c>
    </row>
    <row r="5" spans="1:93" x14ac:dyDescent="0.3">
      <c r="B5" s="1" t="s">
        <v>151</v>
      </c>
      <c r="E5" s="1" t="s">
        <v>353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252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214</v>
      </c>
      <c r="Y5" s="1" t="s">
        <v>41</v>
      </c>
      <c r="Z5" s="1" t="s">
        <v>162</v>
      </c>
      <c r="AA5" s="1" t="s">
        <v>166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182</v>
      </c>
      <c r="AL5" s="1" t="s">
        <v>19</v>
      </c>
      <c r="AM5" s="1" t="s">
        <v>188</v>
      </c>
      <c r="AN5" s="1" t="s">
        <v>184</v>
      </c>
      <c r="AO5" s="5">
        <v>0.5</v>
      </c>
      <c r="AR5" s="1" t="s">
        <v>284</v>
      </c>
      <c r="AS5" s="1" t="s">
        <v>193</v>
      </c>
      <c r="AT5" s="1" t="s">
        <v>24</v>
      </c>
      <c r="AU5" s="1" t="s">
        <v>85</v>
      </c>
      <c r="AV5" s="1" t="s">
        <v>194</v>
      </c>
      <c r="AW5" s="5">
        <v>1</v>
      </c>
      <c r="AZ5" s="1" t="s">
        <v>352</v>
      </c>
      <c r="BA5" s="1" t="s">
        <v>51</v>
      </c>
      <c r="BB5" s="1" t="s">
        <v>203</v>
      </c>
      <c r="BC5" s="1" t="s">
        <v>206</v>
      </c>
      <c r="BD5" s="1" t="s">
        <v>204</v>
      </c>
      <c r="BE5" s="1">
        <v>2</v>
      </c>
      <c r="BH5" s="1" t="s">
        <v>46</v>
      </c>
      <c r="BI5" s="1" t="s">
        <v>46</v>
      </c>
      <c r="BK5" t="s">
        <v>263</v>
      </c>
      <c r="BL5" t="s">
        <v>352</v>
      </c>
      <c r="BN5" s="1" t="s">
        <v>327</v>
      </c>
      <c r="BO5" s="1" t="s">
        <v>328</v>
      </c>
      <c r="BP5" t="s">
        <v>329</v>
      </c>
      <c r="BR5" s="16" t="s">
        <v>525</v>
      </c>
      <c r="BS5" s="9" t="s">
        <v>530</v>
      </c>
      <c r="BT5" s="9" t="s">
        <v>531</v>
      </c>
      <c r="BU5" t="s">
        <v>266</v>
      </c>
      <c r="BW5" t="s">
        <v>356</v>
      </c>
      <c r="BX5" t="s">
        <v>393</v>
      </c>
      <c r="BY5" t="s">
        <v>398</v>
      </c>
      <c r="BZ5" t="s">
        <v>402</v>
      </c>
      <c r="CA5" t="s">
        <v>407</v>
      </c>
      <c r="CB5" t="s">
        <v>264</v>
      </c>
      <c r="CD5" s="1" t="s">
        <v>263</v>
      </c>
      <c r="CE5" s="1" t="s">
        <v>542</v>
      </c>
      <c r="CG5" t="s">
        <v>554</v>
      </c>
      <c r="CI5" s="1">
        <v>2026</v>
      </c>
      <c r="CK5" s="42" t="s">
        <v>355</v>
      </c>
      <c r="CL5" s="42" t="s">
        <v>704</v>
      </c>
      <c r="CM5" s="42" t="s">
        <v>79</v>
      </c>
      <c r="CN5" s="43">
        <v>0.77700000000000002</v>
      </c>
      <c r="CO5" s="42" t="str">
        <f t="shared" si="0"/>
        <v>A 130,0 X L 060,0 X P 72,0 &amp; Arquivo de aço 2</v>
      </c>
    </row>
    <row r="6" spans="1:93" x14ac:dyDescent="0.3">
      <c r="B6" s="1" t="s">
        <v>144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253</v>
      </c>
      <c r="N6" s="2" t="s">
        <v>251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214</v>
      </c>
      <c r="Y6" s="1" t="s">
        <v>41</v>
      </c>
      <c r="Z6" s="1" t="s">
        <v>162</v>
      </c>
      <c r="AA6" s="1" t="s">
        <v>166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182</v>
      </c>
      <c r="AL6" s="1" t="s">
        <v>19</v>
      </c>
      <c r="AM6" s="1" t="s">
        <v>185</v>
      </c>
      <c r="AN6" s="1" t="s">
        <v>184</v>
      </c>
      <c r="AO6" s="5">
        <v>0.4</v>
      </c>
      <c r="AR6" s="1" t="s">
        <v>278</v>
      </c>
      <c r="AS6" s="1" t="s">
        <v>193</v>
      </c>
      <c r="AT6" s="1" t="s">
        <v>24</v>
      </c>
      <c r="AU6" s="1" t="s">
        <v>195</v>
      </c>
      <c r="AV6" s="1" t="s">
        <v>196</v>
      </c>
      <c r="AW6" s="5">
        <v>1</v>
      </c>
      <c r="AZ6" s="1" t="s">
        <v>352</v>
      </c>
      <c r="BA6" s="1" t="s">
        <v>51</v>
      </c>
      <c r="BB6" s="1" t="s">
        <v>203</v>
      </c>
      <c r="BC6" s="1" t="s">
        <v>207</v>
      </c>
      <c r="BD6" s="1" t="s">
        <v>204</v>
      </c>
      <c r="BE6" s="1">
        <v>2</v>
      </c>
      <c r="BH6" s="1" t="s">
        <v>43</v>
      </c>
      <c r="BI6" s="1" t="s">
        <v>43</v>
      </c>
      <c r="BK6" t="s">
        <v>291</v>
      </c>
      <c r="BL6" t="s">
        <v>352</v>
      </c>
      <c r="BN6" s="1" t="s">
        <v>330</v>
      </c>
      <c r="BO6" s="1" t="s">
        <v>331</v>
      </c>
      <c r="BP6" t="s">
        <v>332</v>
      </c>
      <c r="BR6" s="16" t="s">
        <v>526</v>
      </c>
      <c r="BS6" s="9" t="s">
        <v>532</v>
      </c>
      <c r="BT6" s="2" t="s">
        <v>407</v>
      </c>
      <c r="BU6" t="s">
        <v>264</v>
      </c>
      <c r="BW6" t="s">
        <v>355</v>
      </c>
      <c r="BX6" t="s">
        <v>394</v>
      </c>
      <c r="BY6" t="s">
        <v>378</v>
      </c>
      <c r="BZ6" t="s">
        <v>403</v>
      </c>
      <c r="CA6" t="s">
        <v>382</v>
      </c>
      <c r="CB6" t="s">
        <v>242</v>
      </c>
      <c r="CD6" s="1" t="s">
        <v>291</v>
      </c>
      <c r="CE6" s="1" t="s">
        <v>542</v>
      </c>
      <c r="CG6" t="s">
        <v>555</v>
      </c>
      <c r="CI6" s="1">
        <v>2027</v>
      </c>
      <c r="CK6" s="42" t="s">
        <v>355</v>
      </c>
      <c r="CL6" s="42" t="s">
        <v>705</v>
      </c>
      <c r="CM6" s="42" t="s">
        <v>79</v>
      </c>
      <c r="CN6" s="43">
        <v>0.78800000000000003</v>
      </c>
      <c r="CO6" s="42" t="str">
        <f t="shared" si="0"/>
        <v>A 130,0 X L 060,0 X P 73,0 &amp; Arquivo de aço 2</v>
      </c>
    </row>
    <row r="7" spans="1:93" x14ac:dyDescent="0.3">
      <c r="B7" s="1" t="s">
        <v>152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252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214</v>
      </c>
      <c r="Y7" s="1" t="s">
        <v>41</v>
      </c>
      <c r="Z7" s="1" t="s">
        <v>162</v>
      </c>
      <c r="AA7" s="1" t="s">
        <v>166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182</v>
      </c>
      <c r="AL7" s="1" t="s">
        <v>19</v>
      </c>
      <c r="AM7" s="1" t="s">
        <v>189</v>
      </c>
      <c r="AN7" s="1" t="s">
        <v>184</v>
      </c>
      <c r="AO7" s="5">
        <v>0.33</v>
      </c>
      <c r="AR7" s="1" t="s">
        <v>278</v>
      </c>
      <c r="AS7" s="1" t="s">
        <v>193</v>
      </c>
      <c r="AT7" s="1" t="s">
        <v>24</v>
      </c>
      <c r="AU7" s="1" t="s">
        <v>197</v>
      </c>
      <c r="AV7" s="1" t="s">
        <v>196</v>
      </c>
      <c r="AW7" s="5">
        <v>2</v>
      </c>
      <c r="AZ7" s="1" t="s">
        <v>352</v>
      </c>
      <c r="BA7" s="1" t="s">
        <v>45</v>
      </c>
      <c r="BB7" s="1" t="s">
        <v>208</v>
      </c>
      <c r="BC7" s="1" t="s">
        <v>159</v>
      </c>
      <c r="BD7" s="1" t="s">
        <v>204</v>
      </c>
      <c r="BE7" s="1">
        <v>1</v>
      </c>
      <c r="BH7" s="1" t="s">
        <v>47</v>
      </c>
      <c r="BI7" s="1" t="s">
        <v>47</v>
      </c>
      <c r="BK7" t="s">
        <v>292</v>
      </c>
      <c r="BL7" t="s">
        <v>352</v>
      </c>
      <c r="BN7" s="1" t="s">
        <v>333</v>
      </c>
      <c r="BO7" s="1" t="s">
        <v>334</v>
      </c>
      <c r="BP7" t="s">
        <v>335</v>
      </c>
      <c r="BR7" s="16" t="s">
        <v>527</v>
      </c>
      <c r="BS7" s="9" t="s">
        <v>437</v>
      </c>
      <c r="BT7" s="9" t="s">
        <v>382</v>
      </c>
      <c r="BU7" t="s">
        <v>242</v>
      </c>
      <c r="BW7" t="s">
        <v>354</v>
      </c>
      <c r="BX7" t="s">
        <v>395</v>
      </c>
      <c r="BY7" t="s">
        <v>399</v>
      </c>
      <c r="BZ7" t="s">
        <v>404</v>
      </c>
      <c r="CA7" t="s">
        <v>360</v>
      </c>
      <c r="CB7" t="s">
        <v>243</v>
      </c>
      <c r="CD7" s="1" t="s">
        <v>292</v>
      </c>
      <c r="CE7" s="1" t="s">
        <v>542</v>
      </c>
      <c r="CG7" t="s">
        <v>556</v>
      </c>
      <c r="CI7" s="1">
        <v>2028</v>
      </c>
      <c r="CK7" s="42" t="s">
        <v>355</v>
      </c>
      <c r="CL7" s="42" t="s">
        <v>706</v>
      </c>
      <c r="CM7" s="42" t="s">
        <v>80</v>
      </c>
      <c r="CN7" s="43">
        <v>0.93500000000000005</v>
      </c>
      <c r="CO7" s="42" t="str">
        <f t="shared" si="0"/>
        <v>A 140,0 X L 067,0 X P 72,0 &amp; Arquivo de aço 3</v>
      </c>
    </row>
    <row r="8" spans="1:93" x14ac:dyDescent="0.3">
      <c r="B8" s="1" t="s">
        <v>153</v>
      </c>
      <c r="E8" s="2" t="s">
        <v>307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253</v>
      </c>
      <c r="N8" s="2" t="s">
        <v>251</v>
      </c>
      <c r="O8" s="2"/>
      <c r="R8" s="1" t="s">
        <v>66</v>
      </c>
      <c r="S8" s="1" t="s">
        <v>41</v>
      </c>
      <c r="T8" s="12" t="s">
        <v>458</v>
      </c>
      <c r="U8" s="1" t="s">
        <v>67</v>
      </c>
      <c r="V8" s="1" t="s">
        <v>214</v>
      </c>
      <c r="Y8" s="1" t="s">
        <v>41</v>
      </c>
      <c r="Z8" s="1" t="s">
        <v>162</v>
      </c>
      <c r="AA8" s="1" t="s">
        <v>166</v>
      </c>
      <c r="AB8" s="1" t="s">
        <v>157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182</v>
      </c>
      <c r="AL8" s="1" t="s">
        <v>19</v>
      </c>
      <c r="AM8" s="1" t="s">
        <v>186</v>
      </c>
      <c r="AN8" s="1" t="s">
        <v>187</v>
      </c>
      <c r="AO8" s="5">
        <v>0.2</v>
      </c>
      <c r="AR8" s="1" t="s">
        <v>278</v>
      </c>
      <c r="AS8" s="1" t="s">
        <v>193</v>
      </c>
      <c r="AT8" s="1" t="s">
        <v>24</v>
      </c>
      <c r="AU8" s="1" t="s">
        <v>198</v>
      </c>
      <c r="AV8" s="1" t="s">
        <v>196</v>
      </c>
      <c r="AW8" s="5">
        <v>4</v>
      </c>
      <c r="AZ8" s="1" t="s">
        <v>352</v>
      </c>
      <c r="BA8" s="1" t="s">
        <v>45</v>
      </c>
      <c r="BB8" s="1" t="s">
        <v>208</v>
      </c>
      <c r="BC8" s="1" t="s">
        <v>206</v>
      </c>
      <c r="BD8" s="1" t="s">
        <v>204</v>
      </c>
      <c r="BE8" s="1">
        <v>2</v>
      </c>
      <c r="BH8" s="1" t="s">
        <v>48</v>
      </c>
      <c r="BI8" s="1" t="s">
        <v>48</v>
      </c>
      <c r="BK8" t="s">
        <v>293</v>
      </c>
      <c r="BL8" t="s">
        <v>352</v>
      </c>
      <c r="BN8" s="1" t="s">
        <v>316</v>
      </c>
      <c r="BO8" s="1" t="s">
        <v>336</v>
      </c>
      <c r="BP8" t="s">
        <v>337</v>
      </c>
      <c r="BR8" s="16" t="s">
        <v>528</v>
      </c>
      <c r="BS8" s="9" t="s">
        <v>438</v>
      </c>
      <c r="BT8" s="2" t="s">
        <v>360</v>
      </c>
      <c r="BU8" t="s">
        <v>243</v>
      </c>
      <c r="BW8" t="s">
        <v>357</v>
      </c>
      <c r="BX8" t="s">
        <v>396</v>
      </c>
      <c r="BY8" t="s">
        <v>400</v>
      </c>
      <c r="BZ8" t="s">
        <v>405</v>
      </c>
      <c r="CA8" t="s">
        <v>388</v>
      </c>
      <c r="CB8" t="s">
        <v>265</v>
      </c>
      <c r="CD8" s="1" t="s">
        <v>293</v>
      </c>
      <c r="CE8" s="1" t="s">
        <v>354</v>
      </c>
      <c r="CG8" t="s">
        <v>557</v>
      </c>
      <c r="CI8" s="1">
        <v>2029</v>
      </c>
      <c r="CK8" s="42" t="s">
        <v>355</v>
      </c>
      <c r="CL8" s="42" t="s">
        <v>707</v>
      </c>
      <c r="CM8" s="42" t="s">
        <v>81</v>
      </c>
      <c r="CN8" s="43">
        <v>1.42</v>
      </c>
      <c r="CO8" s="42" t="str">
        <f t="shared" si="0"/>
        <v>A 150,0 X L 090,0 X P 76,0 &amp; Arquivo de aço 4</v>
      </c>
    </row>
    <row r="9" spans="1:93" x14ac:dyDescent="0.3">
      <c r="E9" s="1" t="s">
        <v>150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253</v>
      </c>
      <c r="N9" s="2" t="s">
        <v>251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215</v>
      </c>
      <c r="Y9" s="1" t="s">
        <v>41</v>
      </c>
      <c r="Z9" s="1" t="s">
        <v>164</v>
      </c>
      <c r="AA9" s="1" t="s">
        <v>165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182</v>
      </c>
      <c r="AL9" s="1" t="s">
        <v>19</v>
      </c>
      <c r="AM9" s="1" t="s">
        <v>190</v>
      </c>
      <c r="AN9" s="1" t="s">
        <v>187</v>
      </c>
      <c r="AO9" s="5">
        <v>3.3000000000000002E-2</v>
      </c>
      <c r="AR9" s="1" t="s">
        <v>278</v>
      </c>
      <c r="AS9" s="1" t="s">
        <v>193</v>
      </c>
      <c r="AT9" s="1" t="s">
        <v>24</v>
      </c>
      <c r="AU9" s="1" t="s">
        <v>199</v>
      </c>
      <c r="AV9" s="1" t="s">
        <v>196</v>
      </c>
      <c r="AW9" s="5">
        <v>8</v>
      </c>
      <c r="AZ9" s="1" t="s">
        <v>352</v>
      </c>
      <c r="BA9" s="1" t="s">
        <v>45</v>
      </c>
      <c r="BB9" s="1" t="s">
        <v>208</v>
      </c>
      <c r="BC9" s="1" t="s">
        <v>207</v>
      </c>
      <c r="BD9" s="1" t="s">
        <v>204</v>
      </c>
      <c r="BE9" s="1">
        <v>2</v>
      </c>
      <c r="BH9" s="1" t="s">
        <v>49</v>
      </c>
      <c r="BI9" s="1" t="s">
        <v>49</v>
      </c>
      <c r="BK9" t="s">
        <v>271</v>
      </c>
      <c r="BL9" t="s">
        <v>352</v>
      </c>
      <c r="BN9" s="1" t="s">
        <v>338</v>
      </c>
      <c r="BO9" s="1" t="s">
        <v>339</v>
      </c>
      <c r="BP9" t="s">
        <v>340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271</v>
      </c>
      <c r="CE9" s="1" t="s">
        <v>354</v>
      </c>
      <c r="CG9" t="s">
        <v>558</v>
      </c>
      <c r="CI9" s="1">
        <v>2030</v>
      </c>
      <c r="CK9" s="42" t="s">
        <v>355</v>
      </c>
      <c r="CL9" s="42" t="s">
        <v>708</v>
      </c>
      <c r="CM9" s="42" t="s">
        <v>81</v>
      </c>
      <c r="CN9" s="42">
        <v>1.0329999999999999</v>
      </c>
      <c r="CO9" s="42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253</v>
      </c>
      <c r="N10" s="2" t="s">
        <v>251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215</v>
      </c>
      <c r="Y10" s="1" t="s">
        <v>41</v>
      </c>
      <c r="Z10" s="1" t="s">
        <v>164</v>
      </c>
      <c r="AA10" s="1" t="s">
        <v>165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182</v>
      </c>
      <c r="AL10" s="1" t="s">
        <v>19</v>
      </c>
      <c r="AM10" s="1" t="s">
        <v>76</v>
      </c>
      <c r="AN10" s="1" t="s">
        <v>168</v>
      </c>
      <c r="AO10" s="5">
        <v>0.1</v>
      </c>
      <c r="AR10" s="1" t="s">
        <v>278</v>
      </c>
      <c r="AS10" s="1" t="s">
        <v>193</v>
      </c>
      <c r="AT10" s="1" t="s">
        <v>24</v>
      </c>
      <c r="AU10" s="1" t="s">
        <v>200</v>
      </c>
      <c r="AV10" s="1" t="s">
        <v>196</v>
      </c>
      <c r="AW10" s="5">
        <v>16</v>
      </c>
      <c r="AZ10" s="1" t="s">
        <v>352</v>
      </c>
      <c r="BA10" s="1" t="s">
        <v>46</v>
      </c>
      <c r="BB10" s="1" t="s">
        <v>208</v>
      </c>
      <c r="BC10" s="1" t="s">
        <v>159</v>
      </c>
      <c r="BD10" s="1" t="s">
        <v>204</v>
      </c>
      <c r="BE10" s="1">
        <v>1</v>
      </c>
      <c r="BH10" s="1" t="s">
        <v>50</v>
      </c>
      <c r="BI10" s="1" t="s">
        <v>50</v>
      </c>
      <c r="BK10" t="s">
        <v>294</v>
      </c>
      <c r="BL10" t="s">
        <v>352</v>
      </c>
      <c r="BN10" s="1" t="s">
        <v>320</v>
      </c>
      <c r="BO10" s="1" t="s">
        <v>341</v>
      </c>
      <c r="BP10" t="s">
        <v>342</v>
      </c>
      <c r="CD10" s="1" t="s">
        <v>294</v>
      </c>
      <c r="CE10" s="1" t="s">
        <v>354</v>
      </c>
      <c r="CG10" t="s">
        <v>559</v>
      </c>
      <c r="CI10" s="1">
        <v>2031</v>
      </c>
      <c r="CK10" s="42" t="s">
        <v>355</v>
      </c>
      <c r="CL10" s="42" t="s">
        <v>709</v>
      </c>
      <c r="CM10" s="42" t="s">
        <v>82</v>
      </c>
      <c r="CN10" s="42">
        <v>1.22</v>
      </c>
      <c r="CO10" s="42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253</v>
      </c>
      <c r="N11" s="2" t="s">
        <v>251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216</v>
      </c>
      <c r="Y11" s="1" t="s">
        <v>41</v>
      </c>
      <c r="Z11" s="1" t="s">
        <v>167</v>
      </c>
      <c r="AA11" s="1" t="s">
        <v>168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182</v>
      </c>
      <c r="AL11" s="1" t="s">
        <v>19</v>
      </c>
      <c r="AM11" s="1" t="s">
        <v>169</v>
      </c>
      <c r="AN11" s="1" t="s">
        <v>168</v>
      </c>
      <c r="AO11" s="5">
        <v>2.5000000000000001E-2</v>
      </c>
      <c r="AR11" s="1" t="s">
        <v>278</v>
      </c>
      <c r="AS11" s="1" t="s">
        <v>193</v>
      </c>
      <c r="AT11" s="1" t="s">
        <v>24</v>
      </c>
      <c r="AU11" s="1" t="s">
        <v>201</v>
      </c>
      <c r="AV11" s="1" t="s">
        <v>202</v>
      </c>
      <c r="AW11" s="5">
        <v>13.45</v>
      </c>
      <c r="AZ11" s="1" t="s">
        <v>352</v>
      </c>
      <c r="BA11" s="1" t="s">
        <v>46</v>
      </c>
      <c r="BB11" s="1" t="s">
        <v>208</v>
      </c>
      <c r="BC11" s="1" t="s">
        <v>206</v>
      </c>
      <c r="BD11" s="1" t="s">
        <v>204</v>
      </c>
      <c r="BE11" s="1">
        <v>2</v>
      </c>
      <c r="BH11" s="1" t="s">
        <v>45</v>
      </c>
      <c r="BI11" s="1" t="s">
        <v>46</v>
      </c>
      <c r="BK11" t="s">
        <v>243</v>
      </c>
      <c r="BL11" t="s">
        <v>352</v>
      </c>
      <c r="BN11" s="1" t="s">
        <v>343</v>
      </c>
      <c r="BO11" s="1" t="s">
        <v>344</v>
      </c>
      <c r="BP11" t="s">
        <v>345</v>
      </c>
      <c r="CD11" s="1" t="s">
        <v>243</v>
      </c>
      <c r="CE11" s="1" t="s">
        <v>354</v>
      </c>
      <c r="CG11" t="s">
        <v>560</v>
      </c>
      <c r="CI11" s="1">
        <v>2032</v>
      </c>
      <c r="CK11" s="42" t="s">
        <v>356</v>
      </c>
      <c r="CL11" s="42" t="s">
        <v>488</v>
      </c>
      <c r="CM11" s="42" t="s">
        <v>458</v>
      </c>
      <c r="CN11" s="43" t="s">
        <v>700</v>
      </c>
      <c r="CO11" s="42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253</v>
      </c>
      <c r="N12" s="2" t="s">
        <v>251</v>
      </c>
      <c r="O12" s="2"/>
      <c r="R12" s="1" t="s">
        <v>75</v>
      </c>
      <c r="S12" s="1" t="s">
        <v>41</v>
      </c>
      <c r="T12" s="1" t="s">
        <v>169</v>
      </c>
      <c r="U12" s="1" t="s">
        <v>67</v>
      </c>
      <c r="V12" s="1" t="s">
        <v>216</v>
      </c>
      <c r="Y12" s="1" t="s">
        <v>41</v>
      </c>
      <c r="Z12" s="1" t="s">
        <v>167</v>
      </c>
      <c r="AA12" s="1" t="s">
        <v>168</v>
      </c>
      <c r="AB12" s="1" t="s">
        <v>169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182</v>
      </c>
      <c r="AL12" s="1" t="s">
        <v>19</v>
      </c>
      <c r="AM12" s="1" t="s">
        <v>86</v>
      </c>
      <c r="AN12" s="1" t="s">
        <v>191</v>
      </c>
      <c r="AO12" s="5">
        <v>0.01</v>
      </c>
      <c r="AR12" s="1" t="s">
        <v>279</v>
      </c>
      <c r="AS12" s="1" t="s">
        <v>193</v>
      </c>
      <c r="AT12" s="1" t="s">
        <v>24</v>
      </c>
      <c r="AU12" s="1" t="s">
        <v>195</v>
      </c>
      <c r="AV12" s="1" t="s">
        <v>196</v>
      </c>
      <c r="AW12" s="5">
        <v>1</v>
      </c>
      <c r="AZ12" s="1" t="s">
        <v>352</v>
      </c>
      <c r="BA12" s="1" t="s">
        <v>46</v>
      </c>
      <c r="BB12" s="1" t="s">
        <v>208</v>
      </c>
      <c r="BC12" s="1" t="s">
        <v>207</v>
      </c>
      <c r="BD12" s="1" t="s">
        <v>204</v>
      </c>
      <c r="BE12" s="1">
        <v>2</v>
      </c>
      <c r="BH12" s="1" t="s">
        <v>47</v>
      </c>
      <c r="BI12" s="1" t="s">
        <v>49</v>
      </c>
      <c r="BK12" t="s">
        <v>264</v>
      </c>
      <c r="BL12" t="s">
        <v>352</v>
      </c>
      <c r="BN12" s="1" t="s">
        <v>319</v>
      </c>
      <c r="BO12" s="1" t="s">
        <v>346</v>
      </c>
      <c r="BP12" t="s">
        <v>347</v>
      </c>
      <c r="CD12" s="1" t="s">
        <v>264</v>
      </c>
      <c r="CE12" s="1" t="s">
        <v>356</v>
      </c>
      <c r="CG12" t="s">
        <v>561</v>
      </c>
      <c r="CI12" s="1">
        <v>2033</v>
      </c>
      <c r="CK12" s="42" t="s">
        <v>355</v>
      </c>
      <c r="CL12" s="44" t="s">
        <v>488</v>
      </c>
      <c r="CM12" s="45" t="s">
        <v>458</v>
      </c>
      <c r="CN12" s="43" t="s">
        <v>700</v>
      </c>
      <c r="CO12" s="42" t="str">
        <f t="shared" si="0"/>
        <v>A 30,0 X L 19,0 X P 39,0 &amp; Caixa 10 Kg - Jumbo</v>
      </c>
    </row>
    <row r="13" spans="1:93" x14ac:dyDescent="0.3">
      <c r="B13" s="1" t="s">
        <v>520</v>
      </c>
      <c r="E13" s="2" t="s">
        <v>308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253</v>
      </c>
      <c r="N13" s="2" t="s">
        <v>251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217</v>
      </c>
      <c r="Y13" s="1" t="s">
        <v>41</v>
      </c>
      <c r="Z13" s="1" t="s">
        <v>170</v>
      </c>
      <c r="AA13" s="1" t="s">
        <v>173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182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279</v>
      </c>
      <c r="AS13" s="1" t="s">
        <v>193</v>
      </c>
      <c r="AT13" s="1" t="s">
        <v>24</v>
      </c>
      <c r="AU13" s="1" t="s">
        <v>197</v>
      </c>
      <c r="AV13" s="1" t="s">
        <v>196</v>
      </c>
      <c r="AW13" s="5">
        <v>2</v>
      </c>
      <c r="AZ13" s="1" t="s">
        <v>352</v>
      </c>
      <c r="BA13" s="1" t="s">
        <v>47</v>
      </c>
      <c r="BB13" s="1" t="s">
        <v>209</v>
      </c>
      <c r="BC13" s="1" t="s">
        <v>159</v>
      </c>
      <c r="BD13" s="1" t="s">
        <v>149</v>
      </c>
      <c r="BE13" s="1">
        <v>0.5</v>
      </c>
      <c r="BH13" s="1" t="s">
        <v>48</v>
      </c>
      <c r="BI13" s="1" t="s">
        <v>50</v>
      </c>
      <c r="BK13" t="s">
        <v>290</v>
      </c>
      <c r="BL13" t="s">
        <v>352</v>
      </c>
      <c r="CD13" s="1" t="s">
        <v>290</v>
      </c>
      <c r="CE13" s="1" t="s">
        <v>355</v>
      </c>
      <c r="CG13" t="s">
        <v>562</v>
      </c>
      <c r="CI13" s="1">
        <v>2034</v>
      </c>
      <c r="CK13" s="42" t="s">
        <v>354</v>
      </c>
      <c r="CL13" s="45" t="s">
        <v>488</v>
      </c>
      <c r="CM13" s="42" t="s">
        <v>458</v>
      </c>
      <c r="CN13" s="43" t="s">
        <v>700</v>
      </c>
      <c r="CO13" s="42" t="str">
        <f t="shared" si="0"/>
        <v>A 30,0 X L 19,0 X P 39,0 &amp; Caixa 10 Kg - Jumbo</v>
      </c>
    </row>
    <row r="14" spans="1:93" x14ac:dyDescent="0.3">
      <c r="B14" s="2" t="s">
        <v>519</v>
      </c>
      <c r="E14" s="2" t="s">
        <v>354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253</v>
      </c>
      <c r="N14" s="2" t="s">
        <v>251</v>
      </c>
      <c r="O14" s="2" t="s">
        <v>349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217</v>
      </c>
      <c r="Y14" s="1" t="s">
        <v>41</v>
      </c>
      <c r="Z14" s="1" t="s">
        <v>170</v>
      </c>
      <c r="AA14" s="1" t="s">
        <v>173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182</v>
      </c>
      <c r="AL14" s="1" t="s">
        <v>19</v>
      </c>
      <c r="AM14" s="1" t="s">
        <v>85</v>
      </c>
      <c r="AN14" s="1" t="s">
        <v>192</v>
      </c>
      <c r="AO14" s="5">
        <v>3.0000000000000001E-3</v>
      </c>
      <c r="AR14" s="1" t="s">
        <v>279</v>
      </c>
      <c r="AS14" s="1" t="s">
        <v>193</v>
      </c>
      <c r="AT14" s="1" t="s">
        <v>24</v>
      </c>
      <c r="AU14" s="1" t="s">
        <v>198</v>
      </c>
      <c r="AV14" s="1" t="s">
        <v>196</v>
      </c>
      <c r="AW14" s="5">
        <v>4</v>
      </c>
      <c r="AZ14" s="1" t="s">
        <v>352</v>
      </c>
      <c r="BA14" s="1" t="s">
        <v>47</v>
      </c>
      <c r="BB14" s="1" t="s">
        <v>209</v>
      </c>
      <c r="BC14" s="1" t="s">
        <v>206</v>
      </c>
      <c r="BD14" s="1" t="s">
        <v>149</v>
      </c>
      <c r="BE14" s="1">
        <v>1</v>
      </c>
      <c r="BH14" s="1" t="s">
        <v>46</v>
      </c>
      <c r="BI14" s="1" t="s">
        <v>45</v>
      </c>
      <c r="BK14" t="s">
        <v>242</v>
      </c>
      <c r="BL14" t="s">
        <v>352</v>
      </c>
      <c r="CD14" s="1" t="s">
        <v>242</v>
      </c>
      <c r="CE14" s="1" t="s">
        <v>355</v>
      </c>
      <c r="CG14" t="s">
        <v>563</v>
      </c>
      <c r="CI14" s="1">
        <v>2035</v>
      </c>
      <c r="CK14" s="42" t="s">
        <v>357</v>
      </c>
      <c r="CL14" s="42" t="s">
        <v>488</v>
      </c>
      <c r="CM14" s="42" t="s">
        <v>458</v>
      </c>
      <c r="CN14" s="43" t="s">
        <v>700</v>
      </c>
      <c r="CO14" s="42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355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253</v>
      </c>
      <c r="N15" s="2" t="s">
        <v>251</v>
      </c>
      <c r="O15" s="2" t="s">
        <v>256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217</v>
      </c>
      <c r="Y15" s="1" t="s">
        <v>41</v>
      </c>
      <c r="Z15" s="1" t="s">
        <v>170</v>
      </c>
      <c r="AA15" s="1" t="s">
        <v>173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279</v>
      </c>
      <c r="AS15" s="1" t="s">
        <v>193</v>
      </c>
      <c r="AT15" s="1" t="s">
        <v>24</v>
      </c>
      <c r="AU15" s="1" t="s">
        <v>199</v>
      </c>
      <c r="AV15" s="1" t="s">
        <v>196</v>
      </c>
      <c r="AW15" s="5">
        <v>8</v>
      </c>
      <c r="AZ15" s="1" t="s">
        <v>352</v>
      </c>
      <c r="BA15" s="1" t="s">
        <v>47</v>
      </c>
      <c r="BB15" s="1" t="s">
        <v>209</v>
      </c>
      <c r="BC15" s="1" t="s">
        <v>207</v>
      </c>
      <c r="BD15" s="1" t="s">
        <v>149</v>
      </c>
      <c r="BE15" s="1">
        <v>0</v>
      </c>
      <c r="BH15" s="1" t="s">
        <v>49</v>
      </c>
      <c r="BI15" s="1" t="s">
        <v>47</v>
      </c>
      <c r="BK15" t="s">
        <v>310</v>
      </c>
      <c r="BL15" t="s">
        <v>353</v>
      </c>
      <c r="CD15" s="1" t="s">
        <v>310</v>
      </c>
      <c r="CE15" s="1" t="s">
        <v>357</v>
      </c>
      <c r="CG15" t="s">
        <v>564</v>
      </c>
      <c r="CI15" s="1">
        <v>2036</v>
      </c>
      <c r="CK15" s="42" t="s">
        <v>356</v>
      </c>
      <c r="CL15" s="42" t="s">
        <v>499</v>
      </c>
      <c r="CM15" s="42" t="s">
        <v>68</v>
      </c>
      <c r="CN15" s="43">
        <v>1.079</v>
      </c>
      <c r="CO15" s="42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356</v>
      </c>
      <c r="H16" s="2" t="s">
        <v>4</v>
      </c>
      <c r="I16" s="2" t="s">
        <v>12</v>
      </c>
      <c r="J16" s="2" t="s">
        <v>13</v>
      </c>
      <c r="K16" s="2" t="s">
        <v>287</v>
      </c>
      <c r="L16" s="2">
        <v>1</v>
      </c>
      <c r="M16" s="2" t="s">
        <v>253</v>
      </c>
      <c r="N16" s="2" t="s">
        <v>251</v>
      </c>
      <c r="O16" s="2" t="s">
        <v>257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217</v>
      </c>
      <c r="Y16" s="1" t="s">
        <v>41</v>
      </c>
      <c r="Z16" s="1" t="s">
        <v>170</v>
      </c>
      <c r="AA16" s="1" t="s">
        <v>173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279</v>
      </c>
      <c r="AS16" s="1" t="s">
        <v>193</v>
      </c>
      <c r="AT16" s="1" t="s">
        <v>24</v>
      </c>
      <c r="AU16" s="1" t="s">
        <v>200</v>
      </c>
      <c r="AV16" s="1" t="s">
        <v>196</v>
      </c>
      <c r="AW16" s="5">
        <v>16</v>
      </c>
      <c r="AZ16" s="1" t="s">
        <v>352</v>
      </c>
      <c r="BA16" s="1" t="s">
        <v>48</v>
      </c>
      <c r="BB16" s="1" t="s">
        <v>209</v>
      </c>
      <c r="BC16" s="1" t="s">
        <v>159</v>
      </c>
      <c r="BD16" s="1" t="s">
        <v>204</v>
      </c>
      <c r="BE16" s="1">
        <v>1</v>
      </c>
      <c r="BH16" s="1" t="s">
        <v>50</v>
      </c>
      <c r="BI16" s="1" t="s">
        <v>48</v>
      </c>
      <c r="BK16" t="s">
        <v>295</v>
      </c>
      <c r="BL16" t="s">
        <v>353</v>
      </c>
      <c r="BN16" s="207">
        <v>4600686987</v>
      </c>
      <c r="CD16" s="1" t="s">
        <v>295</v>
      </c>
      <c r="CE16" s="1" t="s">
        <v>357</v>
      </c>
      <c r="CK16" s="42" t="s">
        <v>356</v>
      </c>
      <c r="CL16" s="42" t="s">
        <v>701</v>
      </c>
      <c r="CM16" s="42" t="s">
        <v>68</v>
      </c>
      <c r="CN16" s="43">
        <v>1.0309999999999999</v>
      </c>
      <c r="CO16" s="42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357</v>
      </c>
      <c r="H17" s="2" t="s">
        <v>4</v>
      </c>
      <c r="I17" s="2" t="s">
        <v>12</v>
      </c>
      <c r="J17" s="2" t="s">
        <v>13</v>
      </c>
      <c r="K17" s="2" t="s">
        <v>288</v>
      </c>
      <c r="L17" s="2">
        <v>1</v>
      </c>
      <c r="M17" s="2" t="s">
        <v>253</v>
      </c>
      <c r="N17" s="2" t="s">
        <v>251</v>
      </c>
      <c r="O17" s="2" t="s">
        <v>257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217</v>
      </c>
      <c r="Y17" s="1" t="s">
        <v>41</v>
      </c>
      <c r="Z17" s="1" t="s">
        <v>170</v>
      </c>
      <c r="AA17" s="1" t="s">
        <v>173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279</v>
      </c>
      <c r="AS17" s="1" t="s">
        <v>193</v>
      </c>
      <c r="AT17" s="1" t="s">
        <v>24</v>
      </c>
      <c r="AU17" s="1" t="s">
        <v>201</v>
      </c>
      <c r="AV17" s="1" t="s">
        <v>202</v>
      </c>
      <c r="AW17" s="5">
        <v>13.45</v>
      </c>
      <c r="AZ17" s="1" t="s">
        <v>352</v>
      </c>
      <c r="BA17" s="1" t="s">
        <v>48</v>
      </c>
      <c r="BB17" s="1" t="s">
        <v>209</v>
      </c>
      <c r="BC17" s="1" t="s">
        <v>206</v>
      </c>
      <c r="BD17" s="1" t="s">
        <v>204</v>
      </c>
      <c r="BE17" s="1">
        <v>2</v>
      </c>
      <c r="BK17" t="s">
        <v>267</v>
      </c>
      <c r="BL17" t="s">
        <v>353</v>
      </c>
      <c r="BN17" s="42">
        <v>4600687006</v>
      </c>
      <c r="CD17" s="1" t="s">
        <v>267</v>
      </c>
      <c r="CE17" s="1" t="s">
        <v>357</v>
      </c>
      <c r="CK17" s="42" t="s">
        <v>356</v>
      </c>
      <c r="CL17" s="42" t="s">
        <v>699</v>
      </c>
      <c r="CM17" s="42" t="s">
        <v>68</v>
      </c>
      <c r="CN17" s="43">
        <v>1.0369999999999999</v>
      </c>
      <c r="CO17" s="42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309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253</v>
      </c>
      <c r="N18" s="2" t="s">
        <v>254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217</v>
      </c>
      <c r="Y18" s="1" t="s">
        <v>41</v>
      </c>
      <c r="Z18" s="1" t="s">
        <v>170</v>
      </c>
      <c r="AA18" s="1" t="s">
        <v>173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280</v>
      </c>
      <c r="AS18" s="1" t="s">
        <v>193</v>
      </c>
      <c r="AT18" s="1" t="s">
        <v>24</v>
      </c>
      <c r="AU18" s="1" t="s">
        <v>195</v>
      </c>
      <c r="AV18" s="1" t="s">
        <v>196</v>
      </c>
      <c r="AW18" s="5">
        <v>1</v>
      </c>
      <c r="AZ18" s="1" t="s">
        <v>352</v>
      </c>
      <c r="BA18" s="1" t="s">
        <v>48</v>
      </c>
      <c r="BB18" s="1" t="s">
        <v>209</v>
      </c>
      <c r="BC18" s="1" t="s">
        <v>207</v>
      </c>
      <c r="BD18" s="1" t="s">
        <v>204</v>
      </c>
      <c r="BE18" s="1">
        <v>2</v>
      </c>
      <c r="BK18" t="s">
        <v>299</v>
      </c>
      <c r="BL18" t="s">
        <v>353</v>
      </c>
      <c r="CD18" s="1" t="s">
        <v>299</v>
      </c>
      <c r="CE18" s="1" t="s">
        <v>357</v>
      </c>
      <c r="CK18" s="42" t="s">
        <v>356</v>
      </c>
      <c r="CL18" s="42" t="s">
        <v>497</v>
      </c>
      <c r="CM18" s="42" t="s">
        <v>68</v>
      </c>
      <c r="CN18" s="43">
        <v>1</v>
      </c>
      <c r="CO18" s="42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253</v>
      </c>
      <c r="N19" s="2" t="s">
        <v>7</v>
      </c>
      <c r="O19" s="2"/>
      <c r="R19" s="1" t="s">
        <v>84</v>
      </c>
      <c r="S19" s="1" t="s">
        <v>41</v>
      </c>
      <c r="T19" s="1" t="s">
        <v>175</v>
      </c>
      <c r="U19" s="1" t="s">
        <v>67</v>
      </c>
      <c r="V19" s="1" t="s">
        <v>218</v>
      </c>
      <c r="Y19" s="1" t="s">
        <v>41</v>
      </c>
      <c r="Z19" s="1" t="s">
        <v>172</v>
      </c>
      <c r="AA19" s="1" t="s">
        <v>174</v>
      </c>
      <c r="AB19" s="1" t="s">
        <v>175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280</v>
      </c>
      <c r="AS19" s="1" t="s">
        <v>193</v>
      </c>
      <c r="AT19" s="1" t="s">
        <v>24</v>
      </c>
      <c r="AU19" s="1" t="s">
        <v>197</v>
      </c>
      <c r="AV19" s="1" t="s">
        <v>196</v>
      </c>
      <c r="AW19" s="5">
        <v>2</v>
      </c>
      <c r="AZ19" s="1" t="s">
        <v>352</v>
      </c>
      <c r="BA19" s="1" t="s">
        <v>49</v>
      </c>
      <c r="BB19" s="1" t="s">
        <v>209</v>
      </c>
      <c r="BC19" s="1" t="s">
        <v>159</v>
      </c>
      <c r="BD19" s="1" t="s">
        <v>149</v>
      </c>
      <c r="BE19" s="1">
        <v>0.5</v>
      </c>
      <c r="BK19" t="s">
        <v>265</v>
      </c>
      <c r="BL19" t="s">
        <v>353</v>
      </c>
      <c r="CD19" s="1" t="s">
        <v>265</v>
      </c>
      <c r="CE19" s="1" t="s">
        <v>357</v>
      </c>
      <c r="CK19" s="42" t="s">
        <v>356</v>
      </c>
      <c r="CL19" s="42" t="s">
        <v>504</v>
      </c>
      <c r="CM19" s="42" t="s">
        <v>68</v>
      </c>
      <c r="CN19" s="43">
        <v>1.2029999999999998</v>
      </c>
      <c r="CO19" s="42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253</v>
      </c>
      <c r="N20" s="2" t="s">
        <v>254</v>
      </c>
      <c r="O20" s="2"/>
      <c r="R20" s="1" t="s">
        <v>84</v>
      </c>
      <c r="S20" s="1" t="s">
        <v>41</v>
      </c>
      <c r="T20" s="1" t="s">
        <v>176</v>
      </c>
      <c r="U20" s="1" t="s">
        <v>67</v>
      </c>
      <c r="V20" s="1" t="s">
        <v>218</v>
      </c>
      <c r="Y20" s="1" t="s">
        <v>41</v>
      </c>
      <c r="Z20" s="1" t="s">
        <v>172</v>
      </c>
      <c r="AA20" s="1" t="s">
        <v>174</v>
      </c>
      <c r="AB20" s="1" t="s">
        <v>176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280</v>
      </c>
      <c r="AS20" s="1" t="s">
        <v>193</v>
      </c>
      <c r="AT20" s="1" t="s">
        <v>24</v>
      </c>
      <c r="AU20" s="1" t="s">
        <v>198</v>
      </c>
      <c r="AV20" s="1" t="s">
        <v>196</v>
      </c>
      <c r="AW20" s="5">
        <v>4</v>
      </c>
      <c r="AZ20" s="1" t="s">
        <v>352</v>
      </c>
      <c r="BA20" s="1" t="s">
        <v>49</v>
      </c>
      <c r="BB20" s="1" t="s">
        <v>209</v>
      </c>
      <c r="BC20" s="1" t="s">
        <v>206</v>
      </c>
      <c r="BD20" s="1" t="s">
        <v>149</v>
      </c>
      <c r="BE20" s="1">
        <v>1</v>
      </c>
      <c r="BK20" t="s">
        <v>269</v>
      </c>
      <c r="BL20" t="s">
        <v>353</v>
      </c>
      <c r="CD20" s="1" t="s">
        <v>269</v>
      </c>
      <c r="CE20" s="1" t="s">
        <v>357</v>
      </c>
      <c r="CK20" s="42" t="s">
        <v>355</v>
      </c>
      <c r="CL20" s="42" t="s">
        <v>710</v>
      </c>
      <c r="CM20" s="42" t="s">
        <v>68</v>
      </c>
      <c r="CN20" s="43">
        <v>0.90100000000000002</v>
      </c>
      <c r="CO20" s="42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253</v>
      </c>
      <c r="N21" s="2" t="s">
        <v>254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218</v>
      </c>
      <c r="Y21" s="1" t="s">
        <v>41</v>
      </c>
      <c r="Z21" s="1" t="s">
        <v>172</v>
      </c>
      <c r="AA21" s="1" t="s">
        <v>174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280</v>
      </c>
      <c r="AS21" s="1" t="s">
        <v>193</v>
      </c>
      <c r="AT21" s="1" t="s">
        <v>24</v>
      </c>
      <c r="AU21" s="1" t="s">
        <v>199</v>
      </c>
      <c r="AV21" s="1" t="s">
        <v>196</v>
      </c>
      <c r="AW21" s="5">
        <v>8</v>
      </c>
      <c r="AZ21" s="1" t="s">
        <v>352</v>
      </c>
      <c r="BA21" s="1" t="s">
        <v>49</v>
      </c>
      <c r="BB21" s="1" t="s">
        <v>209</v>
      </c>
      <c r="BC21" s="1" t="s">
        <v>207</v>
      </c>
      <c r="BD21" s="1" t="s">
        <v>149</v>
      </c>
      <c r="BE21" s="1">
        <v>0</v>
      </c>
      <c r="BK21" t="s">
        <v>300</v>
      </c>
      <c r="BL21" t="s">
        <v>353</v>
      </c>
      <c r="CD21" s="1" t="s">
        <v>300</v>
      </c>
      <c r="CE21" s="1" t="s">
        <v>357</v>
      </c>
      <c r="CK21" s="42" t="s">
        <v>355</v>
      </c>
      <c r="CL21" s="42" t="s">
        <v>711</v>
      </c>
      <c r="CM21" s="42" t="s">
        <v>68</v>
      </c>
      <c r="CN21" s="43">
        <v>1.077</v>
      </c>
      <c r="CO21" s="42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253</v>
      </c>
      <c r="N22" s="2" t="s">
        <v>254</v>
      </c>
      <c r="O22" s="2"/>
      <c r="R22" s="1" t="s">
        <v>87</v>
      </c>
      <c r="S22" s="1" t="s">
        <v>41</v>
      </c>
      <c r="T22" s="1" t="s">
        <v>179</v>
      </c>
      <c r="U22" s="1" t="s">
        <v>67</v>
      </c>
      <c r="V22" s="1" t="s">
        <v>219</v>
      </c>
      <c r="Y22" s="1" t="s">
        <v>41</v>
      </c>
      <c r="Z22" s="1" t="s">
        <v>178</v>
      </c>
      <c r="AA22" s="1" t="s">
        <v>92</v>
      </c>
      <c r="AB22" s="1" t="s">
        <v>179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280</v>
      </c>
      <c r="AS22" s="1" t="s">
        <v>193</v>
      </c>
      <c r="AT22" s="1" t="s">
        <v>24</v>
      </c>
      <c r="AU22" s="1" t="s">
        <v>200</v>
      </c>
      <c r="AV22" s="1" t="s">
        <v>196</v>
      </c>
      <c r="AW22" s="5">
        <v>16</v>
      </c>
      <c r="AZ22" s="1" t="s">
        <v>352</v>
      </c>
      <c r="BA22" s="1" t="s">
        <v>50</v>
      </c>
      <c r="BB22" s="1" t="s">
        <v>209</v>
      </c>
      <c r="BC22" s="1" t="s">
        <v>159</v>
      </c>
      <c r="BD22" s="1" t="s">
        <v>204</v>
      </c>
      <c r="BE22" s="1">
        <v>1</v>
      </c>
      <c r="BK22" t="s">
        <v>270</v>
      </c>
      <c r="BL22" t="s">
        <v>353</v>
      </c>
      <c r="CD22" s="1" t="s">
        <v>270</v>
      </c>
      <c r="CE22" s="1" t="s">
        <v>357</v>
      </c>
      <c r="CK22" s="42" t="s">
        <v>355</v>
      </c>
      <c r="CL22" s="42" t="s">
        <v>712</v>
      </c>
      <c r="CM22" s="42" t="s">
        <v>68</v>
      </c>
      <c r="CN22" s="43">
        <v>0.91600000000000004</v>
      </c>
      <c r="CO22" s="42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253</v>
      </c>
      <c r="N23" s="2" t="s">
        <v>254</v>
      </c>
      <c r="O23" s="2"/>
      <c r="R23" s="1" t="s">
        <v>87</v>
      </c>
      <c r="S23" s="1" t="s">
        <v>41</v>
      </c>
      <c r="T23" s="1" t="s">
        <v>180</v>
      </c>
      <c r="U23" s="1" t="s">
        <v>67</v>
      </c>
      <c r="V23" s="1" t="s">
        <v>219</v>
      </c>
      <c r="Y23" s="1" t="s">
        <v>41</v>
      </c>
      <c r="Z23" s="1" t="s">
        <v>178</v>
      </c>
      <c r="AA23" s="1" t="s">
        <v>92</v>
      </c>
      <c r="AB23" s="1" t="s">
        <v>180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280</v>
      </c>
      <c r="AS23" s="1" t="s">
        <v>193</v>
      </c>
      <c r="AT23" s="1" t="s">
        <v>24</v>
      </c>
      <c r="AU23" s="1" t="s">
        <v>201</v>
      </c>
      <c r="AV23" s="1" t="s">
        <v>202</v>
      </c>
      <c r="AW23" s="5">
        <v>13.45</v>
      </c>
      <c r="AZ23" s="1" t="s">
        <v>352</v>
      </c>
      <c r="BA23" s="1" t="s">
        <v>50</v>
      </c>
      <c r="BB23" s="1" t="s">
        <v>209</v>
      </c>
      <c r="BC23" s="1" t="s">
        <v>206</v>
      </c>
      <c r="BD23" s="1" t="s">
        <v>204</v>
      </c>
      <c r="BE23" s="1">
        <v>2</v>
      </c>
      <c r="BK23" t="s">
        <v>297</v>
      </c>
      <c r="BL23" t="s">
        <v>353</v>
      </c>
      <c r="CD23" s="1" t="s">
        <v>297</v>
      </c>
      <c r="CE23" s="1" t="s">
        <v>357</v>
      </c>
      <c r="CK23" s="42" t="s">
        <v>355</v>
      </c>
      <c r="CL23" s="42" t="s">
        <v>713</v>
      </c>
      <c r="CM23" s="42" t="s">
        <v>68</v>
      </c>
      <c r="CN23" s="43">
        <v>0.61499999999999999</v>
      </c>
      <c r="CO23" s="42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253</v>
      </c>
      <c r="N24" s="2" t="s">
        <v>254</v>
      </c>
      <c r="O24" s="2"/>
      <c r="R24" s="1" t="s">
        <v>87</v>
      </c>
      <c r="S24" s="1" t="s">
        <v>41</v>
      </c>
      <c r="T24" s="1" t="s">
        <v>177</v>
      </c>
      <c r="U24" s="1" t="s">
        <v>67</v>
      </c>
      <c r="V24" s="1" t="s">
        <v>219</v>
      </c>
      <c r="Y24" s="1" t="s">
        <v>41</v>
      </c>
      <c r="Z24" s="1" t="s">
        <v>178</v>
      </c>
      <c r="AA24" s="1" t="s">
        <v>92</v>
      </c>
      <c r="AB24" s="1" t="s">
        <v>177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281</v>
      </c>
      <c r="AS24" s="1" t="s">
        <v>193</v>
      </c>
      <c r="AT24" s="1" t="s">
        <v>24</v>
      </c>
      <c r="AU24" s="1" t="s">
        <v>195</v>
      </c>
      <c r="AV24" s="1" t="s">
        <v>196</v>
      </c>
      <c r="AW24" s="5">
        <v>1</v>
      </c>
      <c r="AZ24" s="1" t="s">
        <v>352</v>
      </c>
      <c r="BA24" s="1" t="s">
        <v>50</v>
      </c>
      <c r="BB24" s="1" t="s">
        <v>209</v>
      </c>
      <c r="BC24" s="1" t="s">
        <v>207</v>
      </c>
      <c r="BD24" s="1" t="s">
        <v>204</v>
      </c>
      <c r="BE24" s="1">
        <v>2</v>
      </c>
      <c r="BK24" t="s">
        <v>268</v>
      </c>
      <c r="BL24" t="s">
        <v>353</v>
      </c>
      <c r="CD24" s="1" t="s">
        <v>268</v>
      </c>
      <c r="CE24" s="1" t="s">
        <v>357</v>
      </c>
      <c r="CK24" s="42" t="s">
        <v>355</v>
      </c>
      <c r="CL24" s="42" t="s">
        <v>714</v>
      </c>
      <c r="CM24" s="42" t="s">
        <v>68</v>
      </c>
      <c r="CN24" s="43">
        <v>1.0719999999999998</v>
      </c>
      <c r="CO24" s="42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253</v>
      </c>
      <c r="N25" s="2" t="s">
        <v>254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220</v>
      </c>
      <c r="AE25" s="4"/>
      <c r="AF25" s="4"/>
      <c r="AG25" s="4"/>
      <c r="AH25" s="5"/>
      <c r="AR25" s="1" t="s">
        <v>281</v>
      </c>
      <c r="AS25" s="1" t="s">
        <v>193</v>
      </c>
      <c r="AT25" s="1" t="s">
        <v>24</v>
      </c>
      <c r="AU25" s="1" t="s">
        <v>197</v>
      </c>
      <c r="AV25" s="1" t="s">
        <v>196</v>
      </c>
      <c r="AW25" s="5">
        <v>2</v>
      </c>
      <c r="AZ25" s="1" t="s">
        <v>352</v>
      </c>
      <c r="BA25" s="1" t="s">
        <v>52</v>
      </c>
      <c r="BB25" s="1" t="s">
        <v>210</v>
      </c>
      <c r="BC25" s="1" t="s">
        <v>159</v>
      </c>
      <c r="BD25" s="1" t="s">
        <v>204</v>
      </c>
      <c r="BE25" s="1">
        <v>2</v>
      </c>
      <c r="BK25" t="s">
        <v>311</v>
      </c>
      <c r="BL25" t="s">
        <v>353</v>
      </c>
      <c r="CD25" s="1" t="s">
        <v>311</v>
      </c>
      <c r="CE25" s="1" t="s">
        <v>357</v>
      </c>
      <c r="CK25" s="42" t="s">
        <v>355</v>
      </c>
      <c r="CL25" s="42" t="s">
        <v>715</v>
      </c>
      <c r="CM25" s="42" t="s">
        <v>68</v>
      </c>
      <c r="CN25" s="43">
        <v>1.0839999999999999</v>
      </c>
      <c r="CO25" s="42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283</v>
      </c>
      <c r="L26" s="2">
        <v>2</v>
      </c>
      <c r="M26" s="2" t="s">
        <v>253</v>
      </c>
      <c r="N26" s="2" t="s">
        <v>251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220</v>
      </c>
      <c r="AE26" s="4"/>
      <c r="AF26" s="4"/>
      <c r="AG26" s="4"/>
      <c r="AH26" s="5"/>
      <c r="AR26" s="1" t="s">
        <v>281</v>
      </c>
      <c r="AS26" s="1" t="s">
        <v>193</v>
      </c>
      <c r="AT26" s="1" t="s">
        <v>24</v>
      </c>
      <c r="AU26" s="1" t="s">
        <v>198</v>
      </c>
      <c r="AV26" s="1" t="s">
        <v>196</v>
      </c>
      <c r="AW26" s="5">
        <v>4</v>
      </c>
      <c r="AZ26" s="1" t="s">
        <v>352</v>
      </c>
      <c r="BA26" s="1" t="s">
        <v>52</v>
      </c>
      <c r="BB26" s="1" t="s">
        <v>210</v>
      </c>
      <c r="BC26" s="1" t="s">
        <v>206</v>
      </c>
      <c r="BD26" s="1" t="s">
        <v>204</v>
      </c>
      <c r="BE26" s="1">
        <v>2</v>
      </c>
      <c r="BK26" t="s">
        <v>298</v>
      </c>
      <c r="BL26" t="s">
        <v>353</v>
      </c>
      <c r="CD26" s="1" t="s">
        <v>298</v>
      </c>
      <c r="CE26" s="1" t="s">
        <v>357</v>
      </c>
      <c r="CK26" s="42" t="s">
        <v>355</v>
      </c>
      <c r="CL26" s="42" t="s">
        <v>498</v>
      </c>
      <c r="CM26" s="42" t="s">
        <v>68</v>
      </c>
      <c r="CN26" s="43">
        <v>1.1329999999999998</v>
      </c>
      <c r="CO26" s="42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284</v>
      </c>
      <c r="L27" s="2">
        <v>2</v>
      </c>
      <c r="M27" s="2" t="s">
        <v>253</v>
      </c>
      <c r="N27" s="2" t="s">
        <v>251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220</v>
      </c>
      <c r="AE27" s="4"/>
      <c r="AF27" s="4"/>
      <c r="AG27" s="4"/>
      <c r="AH27" s="5"/>
      <c r="AR27" s="1" t="s">
        <v>281</v>
      </c>
      <c r="AS27" s="1" t="s">
        <v>193</v>
      </c>
      <c r="AT27" s="1" t="s">
        <v>24</v>
      </c>
      <c r="AU27" s="1" t="s">
        <v>199</v>
      </c>
      <c r="AV27" s="1" t="s">
        <v>196</v>
      </c>
      <c r="AW27" s="5">
        <v>8</v>
      </c>
      <c r="AZ27" s="1" t="s">
        <v>352</v>
      </c>
      <c r="BA27" s="1" t="s">
        <v>52</v>
      </c>
      <c r="BB27" s="1" t="s">
        <v>210</v>
      </c>
      <c r="BC27" s="1" t="s">
        <v>207</v>
      </c>
      <c r="BD27" s="1" t="s">
        <v>204</v>
      </c>
      <c r="BE27" s="1">
        <v>2</v>
      </c>
      <c r="BK27" t="s">
        <v>301</v>
      </c>
      <c r="BL27" t="s">
        <v>353</v>
      </c>
      <c r="CD27" s="1" t="s">
        <v>301</v>
      </c>
      <c r="CE27" s="1" t="s">
        <v>357</v>
      </c>
      <c r="CK27" s="42" t="s">
        <v>355</v>
      </c>
      <c r="CL27" s="42" t="s">
        <v>716</v>
      </c>
      <c r="CM27" s="42" t="s">
        <v>68</v>
      </c>
      <c r="CN27" s="43">
        <v>0.82499999999999996</v>
      </c>
      <c r="CO27" s="42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278</v>
      </c>
      <c r="L28" s="2">
        <v>2</v>
      </c>
      <c r="M28" s="2" t="s">
        <v>253</v>
      </c>
      <c r="N28" s="2" t="s">
        <v>251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220</v>
      </c>
      <c r="AE28" s="4"/>
      <c r="AF28" s="4"/>
      <c r="AG28" s="4"/>
      <c r="AH28" s="5"/>
      <c r="AR28" s="1" t="s">
        <v>281</v>
      </c>
      <c r="AS28" s="1" t="s">
        <v>193</v>
      </c>
      <c r="AT28" s="1" t="s">
        <v>24</v>
      </c>
      <c r="AU28" s="1" t="s">
        <v>200</v>
      </c>
      <c r="AV28" s="1" t="s">
        <v>196</v>
      </c>
      <c r="AW28" s="5">
        <v>16</v>
      </c>
      <c r="AZ28" s="1" t="s">
        <v>352</v>
      </c>
      <c r="BA28" s="1" t="s">
        <v>287</v>
      </c>
      <c r="BB28" s="1" t="s">
        <v>211</v>
      </c>
      <c r="BC28" s="1" t="s">
        <v>159</v>
      </c>
      <c r="BD28" s="1" t="s">
        <v>149</v>
      </c>
      <c r="BE28" s="1">
        <v>0.5</v>
      </c>
      <c r="BK28" t="s">
        <v>312</v>
      </c>
      <c r="BL28" t="s">
        <v>353</v>
      </c>
      <c r="CD28" s="1" t="s">
        <v>312</v>
      </c>
      <c r="CE28" s="1" t="s">
        <v>357</v>
      </c>
      <c r="CK28" s="42" t="s">
        <v>355</v>
      </c>
      <c r="CL28" s="42" t="s">
        <v>717</v>
      </c>
      <c r="CM28" s="42" t="s">
        <v>68</v>
      </c>
      <c r="CN28" s="43">
        <v>0.98499999999999999</v>
      </c>
      <c r="CO28" s="42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279</v>
      </c>
      <c r="L29" s="2">
        <v>2</v>
      </c>
      <c r="M29" s="2" t="s">
        <v>253</v>
      </c>
      <c r="N29" s="2" t="s">
        <v>251</v>
      </c>
      <c r="O29" s="2"/>
      <c r="R29" s="1" t="s">
        <v>89</v>
      </c>
      <c r="S29" s="1" t="s">
        <v>48</v>
      </c>
      <c r="T29" s="12" t="s">
        <v>458</v>
      </c>
      <c r="U29" s="1" t="s">
        <v>90</v>
      </c>
      <c r="V29" s="1" t="s">
        <v>220</v>
      </c>
      <c r="AE29" s="4"/>
      <c r="AF29" s="4"/>
      <c r="AG29" s="4"/>
      <c r="AH29" s="5"/>
      <c r="AR29" s="1" t="s">
        <v>281</v>
      </c>
      <c r="AS29" s="1" t="s">
        <v>193</v>
      </c>
      <c r="AT29" s="1" t="s">
        <v>24</v>
      </c>
      <c r="AU29" s="1" t="s">
        <v>201</v>
      </c>
      <c r="AV29" s="1" t="s">
        <v>202</v>
      </c>
      <c r="AW29" s="5">
        <v>13.45</v>
      </c>
      <c r="AZ29" s="1" t="s">
        <v>352</v>
      </c>
      <c r="BA29" s="1" t="s">
        <v>287</v>
      </c>
      <c r="BB29" s="1" t="s">
        <v>211</v>
      </c>
      <c r="BC29" s="1" t="s">
        <v>206</v>
      </c>
      <c r="BD29" s="1" t="s">
        <v>149</v>
      </c>
      <c r="BE29" s="1">
        <v>0.5</v>
      </c>
      <c r="BK29" t="s">
        <v>296</v>
      </c>
      <c r="BL29" t="s">
        <v>353</v>
      </c>
      <c r="CD29" s="1" t="s">
        <v>296</v>
      </c>
      <c r="CE29" s="1" t="s">
        <v>357</v>
      </c>
      <c r="CK29" s="42" t="s">
        <v>355</v>
      </c>
      <c r="CL29" s="42" t="s">
        <v>718</v>
      </c>
      <c r="CM29" s="42" t="s">
        <v>68</v>
      </c>
      <c r="CN29" s="43">
        <v>1.0419999999999998</v>
      </c>
      <c r="CO29" s="42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280</v>
      </c>
      <c r="L30" s="2">
        <v>2</v>
      </c>
      <c r="M30" s="2" t="s">
        <v>253</v>
      </c>
      <c r="N30" s="2" t="s">
        <v>251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220</v>
      </c>
      <c r="AE30" s="4"/>
      <c r="AF30" s="4"/>
      <c r="AG30" s="4"/>
      <c r="AH30" s="5"/>
      <c r="AR30" s="1" t="s">
        <v>282</v>
      </c>
      <c r="AS30" s="1" t="s">
        <v>193</v>
      </c>
      <c r="AT30" s="1" t="s">
        <v>24</v>
      </c>
      <c r="AU30" s="1" t="s">
        <v>195</v>
      </c>
      <c r="AV30" s="1" t="s">
        <v>196</v>
      </c>
      <c r="AW30" s="5">
        <v>1</v>
      </c>
      <c r="AZ30" s="1" t="s">
        <v>352</v>
      </c>
      <c r="BA30" s="1" t="s">
        <v>287</v>
      </c>
      <c r="BB30" s="1" t="s">
        <v>211</v>
      </c>
      <c r="BC30" s="1" t="s">
        <v>207</v>
      </c>
      <c r="BD30" s="1" t="s">
        <v>149</v>
      </c>
      <c r="BE30" s="1">
        <v>0.5</v>
      </c>
      <c r="BK30" t="s">
        <v>313</v>
      </c>
      <c r="BL30" t="s">
        <v>353</v>
      </c>
      <c r="CD30" s="1" t="s">
        <v>313</v>
      </c>
      <c r="CE30" s="1" t="s">
        <v>357</v>
      </c>
      <c r="CK30" s="42" t="s">
        <v>355</v>
      </c>
      <c r="CL30" s="42" t="s">
        <v>499</v>
      </c>
      <c r="CM30" s="42" t="s">
        <v>68</v>
      </c>
      <c r="CN30" s="43">
        <v>1.079</v>
      </c>
      <c r="CO30" s="42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281</v>
      </c>
      <c r="L31" s="2">
        <v>2</v>
      </c>
      <c r="M31" s="2" t="s">
        <v>253</v>
      </c>
      <c r="N31" s="2" t="s">
        <v>251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220</v>
      </c>
      <c r="AE31" s="4"/>
      <c r="AF31" s="4"/>
      <c r="AG31" s="4"/>
      <c r="AH31" s="5"/>
      <c r="AR31" s="1" t="s">
        <v>282</v>
      </c>
      <c r="AS31" s="1" t="s">
        <v>193</v>
      </c>
      <c r="AT31" s="1" t="s">
        <v>24</v>
      </c>
      <c r="AU31" s="1" t="s">
        <v>197</v>
      </c>
      <c r="AV31" s="1" t="s">
        <v>196</v>
      </c>
      <c r="AW31" s="5">
        <v>2</v>
      </c>
      <c r="AZ31" s="1" t="s">
        <v>352</v>
      </c>
      <c r="BA31" s="1" t="s">
        <v>288</v>
      </c>
      <c r="BB31" s="1" t="s">
        <v>211</v>
      </c>
      <c r="BC31" s="1" t="s">
        <v>159</v>
      </c>
      <c r="BD31" s="1" t="s">
        <v>204</v>
      </c>
      <c r="BE31" s="1">
        <v>1</v>
      </c>
      <c r="CK31" s="42" t="s">
        <v>355</v>
      </c>
      <c r="CL31" s="42" t="s">
        <v>500</v>
      </c>
      <c r="CM31" s="42" t="s">
        <v>68</v>
      </c>
      <c r="CN31" s="43">
        <v>1.1809999999999998</v>
      </c>
      <c r="CO31" s="42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282</v>
      </c>
      <c r="L32" s="2">
        <v>2</v>
      </c>
      <c r="M32" s="2" t="s">
        <v>253</v>
      </c>
      <c r="N32" s="2" t="s">
        <v>251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220</v>
      </c>
      <c r="AE32" s="4"/>
      <c r="AF32" s="4"/>
      <c r="AG32" s="4"/>
      <c r="AH32" s="5"/>
      <c r="AR32" s="1" t="s">
        <v>282</v>
      </c>
      <c r="AS32" s="1" t="s">
        <v>193</v>
      </c>
      <c r="AT32" s="1" t="s">
        <v>24</v>
      </c>
      <c r="AU32" s="1" t="s">
        <v>198</v>
      </c>
      <c r="AV32" s="1" t="s">
        <v>196</v>
      </c>
      <c r="AW32" s="5">
        <v>4</v>
      </c>
      <c r="AZ32" s="1" t="s">
        <v>352</v>
      </c>
      <c r="BA32" s="1" t="s">
        <v>288</v>
      </c>
      <c r="BB32" s="1" t="s">
        <v>211</v>
      </c>
      <c r="BC32" s="1" t="s">
        <v>206</v>
      </c>
      <c r="BD32" s="1" t="s">
        <v>204</v>
      </c>
      <c r="BE32" s="1">
        <v>1</v>
      </c>
      <c r="CK32" s="42" t="s">
        <v>355</v>
      </c>
      <c r="CL32" s="42" t="s">
        <v>719</v>
      </c>
      <c r="CM32" s="42" t="s">
        <v>68</v>
      </c>
      <c r="CN32" s="43">
        <v>1.0389999999999999</v>
      </c>
      <c r="CO32" s="42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253</v>
      </c>
      <c r="N33" s="2" t="s">
        <v>254</v>
      </c>
      <c r="O33" s="2"/>
      <c r="R33" s="1" t="s">
        <v>89</v>
      </c>
      <c r="S33" s="1" t="s">
        <v>48</v>
      </c>
      <c r="T33" s="1" t="s">
        <v>169</v>
      </c>
      <c r="U33" s="1" t="s">
        <v>90</v>
      </c>
      <c r="V33" s="1" t="s">
        <v>220</v>
      </c>
      <c r="AE33" s="4"/>
      <c r="AF33" s="4"/>
      <c r="AG33" s="4"/>
      <c r="AH33" s="5"/>
      <c r="AR33" s="1" t="s">
        <v>282</v>
      </c>
      <c r="AS33" s="1" t="s">
        <v>193</v>
      </c>
      <c r="AT33" s="1" t="s">
        <v>24</v>
      </c>
      <c r="AU33" s="1" t="s">
        <v>199</v>
      </c>
      <c r="AV33" s="1" t="s">
        <v>196</v>
      </c>
      <c r="AW33" s="5">
        <v>8</v>
      </c>
      <c r="AZ33" s="1" t="s">
        <v>352</v>
      </c>
      <c r="BA33" s="1" t="s">
        <v>288</v>
      </c>
      <c r="BB33" s="1" t="s">
        <v>211</v>
      </c>
      <c r="BC33" s="1" t="s">
        <v>207</v>
      </c>
      <c r="BD33" s="1" t="s">
        <v>204</v>
      </c>
      <c r="BE33" s="1">
        <v>1</v>
      </c>
      <c r="CK33" s="42" t="s">
        <v>355</v>
      </c>
      <c r="CL33" s="42" t="s">
        <v>720</v>
      </c>
      <c r="CM33" s="42" t="s">
        <v>68</v>
      </c>
      <c r="CN33" s="43">
        <v>1.083</v>
      </c>
      <c r="CO33" s="42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253</v>
      </c>
      <c r="N34" s="2" t="s">
        <v>254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220</v>
      </c>
      <c r="AE34" s="4"/>
      <c r="AF34" s="4"/>
      <c r="AG34" s="4"/>
      <c r="AH34" s="5"/>
      <c r="AR34" s="1" t="s">
        <v>282</v>
      </c>
      <c r="AS34" s="1" t="s">
        <v>193</v>
      </c>
      <c r="AT34" s="1" t="s">
        <v>24</v>
      </c>
      <c r="AU34" s="1" t="s">
        <v>200</v>
      </c>
      <c r="AV34" s="1" t="s">
        <v>196</v>
      </c>
      <c r="AW34" s="5">
        <v>16</v>
      </c>
      <c r="AZ34" s="1" t="s">
        <v>352</v>
      </c>
      <c r="BA34" s="1" t="s">
        <v>283</v>
      </c>
      <c r="BB34" s="1" t="s">
        <v>7</v>
      </c>
      <c r="BC34" s="1" t="s">
        <v>159</v>
      </c>
      <c r="BD34" s="1" t="s">
        <v>204</v>
      </c>
      <c r="BE34" s="1">
        <v>5</v>
      </c>
      <c r="CK34" s="42" t="s">
        <v>355</v>
      </c>
      <c r="CL34" s="42" t="s">
        <v>721</v>
      </c>
      <c r="CM34" s="42" t="s">
        <v>68</v>
      </c>
      <c r="CN34" s="43">
        <v>1.103</v>
      </c>
      <c r="CO34" s="42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253</v>
      </c>
      <c r="N35" s="2" t="s">
        <v>254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220</v>
      </c>
      <c r="AE35" s="4"/>
      <c r="AF35" s="4"/>
      <c r="AG35" s="4"/>
      <c r="AH35" s="5"/>
      <c r="AR35" s="1" t="s">
        <v>282</v>
      </c>
      <c r="AS35" s="1" t="s">
        <v>193</v>
      </c>
      <c r="AT35" s="1" t="s">
        <v>24</v>
      </c>
      <c r="AU35" s="1" t="s">
        <v>201</v>
      </c>
      <c r="AV35" s="1" t="s">
        <v>202</v>
      </c>
      <c r="AW35" s="5">
        <v>13.45</v>
      </c>
      <c r="AZ35" s="1" t="s">
        <v>352</v>
      </c>
      <c r="BA35" s="1" t="s">
        <v>283</v>
      </c>
      <c r="BB35" s="1" t="s">
        <v>7</v>
      </c>
      <c r="BC35" s="1" t="s">
        <v>206</v>
      </c>
      <c r="BD35" s="1" t="s">
        <v>204</v>
      </c>
      <c r="BE35" s="1">
        <v>5</v>
      </c>
      <c r="CK35" s="42" t="s">
        <v>355</v>
      </c>
      <c r="CL35" s="42" t="s">
        <v>722</v>
      </c>
      <c r="CM35" s="42" t="s">
        <v>68</v>
      </c>
      <c r="CN35" s="43">
        <v>1.0979999999999999</v>
      </c>
      <c r="CO35" s="42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253</v>
      </c>
      <c r="N36" s="2" t="s">
        <v>254</v>
      </c>
      <c r="O36" s="2"/>
      <c r="R36" s="1" t="s">
        <v>89</v>
      </c>
      <c r="S36" s="1" t="s">
        <v>50</v>
      </c>
      <c r="T36" s="1" t="s">
        <v>175</v>
      </c>
      <c r="U36" s="1" t="s">
        <v>90</v>
      </c>
      <c r="V36" s="1" t="s">
        <v>220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352</v>
      </c>
      <c r="BA36" s="1" t="s">
        <v>283</v>
      </c>
      <c r="BB36" s="1" t="s">
        <v>7</v>
      </c>
      <c r="BC36" s="1" t="s">
        <v>207</v>
      </c>
      <c r="BD36" s="1" t="s">
        <v>204</v>
      </c>
      <c r="BE36" s="1">
        <v>5</v>
      </c>
      <c r="CK36" s="42" t="s">
        <v>355</v>
      </c>
      <c r="CL36" s="42" t="s">
        <v>501</v>
      </c>
      <c r="CM36" s="42" t="s">
        <v>68</v>
      </c>
      <c r="CN36" s="43">
        <v>1.1339999999999999</v>
      </c>
      <c r="CO36" s="42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253</v>
      </c>
      <c r="N37" s="2" t="s">
        <v>254</v>
      </c>
      <c r="O37" s="2"/>
      <c r="R37" s="1" t="s">
        <v>89</v>
      </c>
      <c r="S37" s="1" t="s">
        <v>50</v>
      </c>
      <c r="T37" s="1" t="s">
        <v>176</v>
      </c>
      <c r="U37" s="1" t="s">
        <v>90</v>
      </c>
      <c r="V37" s="1" t="s">
        <v>220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352</v>
      </c>
      <c r="BA37" s="1" t="s">
        <v>284</v>
      </c>
      <c r="BB37" s="1" t="s">
        <v>7</v>
      </c>
      <c r="BC37" s="1" t="s">
        <v>159</v>
      </c>
      <c r="BD37" s="1" t="s">
        <v>204</v>
      </c>
      <c r="BE37" s="1">
        <v>5</v>
      </c>
      <c r="CK37" s="42" t="s">
        <v>355</v>
      </c>
      <c r="CL37" s="42" t="s">
        <v>723</v>
      </c>
      <c r="CM37" s="42" t="s">
        <v>68</v>
      </c>
      <c r="CN37" s="43">
        <v>1.1459999999999999</v>
      </c>
      <c r="CO37" s="42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220</v>
      </c>
      <c r="AE38" s="4"/>
      <c r="AF38" s="4"/>
      <c r="AG38" s="4"/>
      <c r="AH38" s="5"/>
      <c r="AZ38" s="1" t="s">
        <v>352</v>
      </c>
      <c r="BA38" s="1" t="s">
        <v>284</v>
      </c>
      <c r="BB38" s="1" t="s">
        <v>7</v>
      </c>
      <c r="BC38" s="1" t="s">
        <v>206</v>
      </c>
      <c r="BD38" s="1" t="s">
        <v>204</v>
      </c>
      <c r="BE38" s="1">
        <v>5</v>
      </c>
      <c r="CK38" s="42" t="s">
        <v>355</v>
      </c>
      <c r="CL38" s="42" t="s">
        <v>724</v>
      </c>
      <c r="CM38" s="42" t="s">
        <v>68</v>
      </c>
      <c r="CN38" s="43">
        <v>1.125</v>
      </c>
      <c r="CO38" s="42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221</v>
      </c>
      <c r="AE39" s="4"/>
      <c r="AF39" s="4"/>
      <c r="AG39" s="4"/>
      <c r="AH39" s="5"/>
      <c r="AZ39" s="1" t="s">
        <v>352</v>
      </c>
      <c r="BA39" s="1" t="s">
        <v>284</v>
      </c>
      <c r="BB39" s="1" t="s">
        <v>7</v>
      </c>
      <c r="BC39" s="1" t="s">
        <v>207</v>
      </c>
      <c r="BD39" s="1" t="s">
        <v>204</v>
      </c>
      <c r="BE39" s="1">
        <v>5</v>
      </c>
      <c r="CK39" s="42" t="s">
        <v>355</v>
      </c>
      <c r="CL39" s="42" t="s">
        <v>725</v>
      </c>
      <c r="CM39" s="42" t="s">
        <v>68</v>
      </c>
      <c r="CN39" s="43">
        <v>1.1769999999999998</v>
      </c>
      <c r="CO39" s="42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221</v>
      </c>
      <c r="AE40" s="4"/>
      <c r="AF40" s="4"/>
      <c r="AG40" s="4"/>
      <c r="AH40" s="5"/>
      <c r="AZ40" s="1" t="s">
        <v>352</v>
      </c>
      <c r="BA40" s="1" t="s">
        <v>278</v>
      </c>
      <c r="BB40" s="1" t="s">
        <v>212</v>
      </c>
      <c r="BC40" s="1" t="s">
        <v>159</v>
      </c>
      <c r="BD40" s="1" t="s">
        <v>204</v>
      </c>
      <c r="BE40" s="1">
        <v>3</v>
      </c>
      <c r="CK40" s="42" t="s">
        <v>355</v>
      </c>
      <c r="CL40" s="42" t="s">
        <v>701</v>
      </c>
      <c r="CM40" s="42" t="s">
        <v>68</v>
      </c>
      <c r="CN40" s="43">
        <v>1.0309999999999999</v>
      </c>
      <c r="CO40" s="42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221</v>
      </c>
      <c r="AE41" s="4"/>
      <c r="AF41" s="4"/>
      <c r="AG41" s="4"/>
      <c r="AH41" s="5"/>
      <c r="AZ41" s="1" t="s">
        <v>352</v>
      </c>
      <c r="BA41" s="1" t="s">
        <v>278</v>
      </c>
      <c r="BB41" s="1" t="s">
        <v>212</v>
      </c>
      <c r="BC41" s="1" t="s">
        <v>206</v>
      </c>
      <c r="BD41" s="1" t="s">
        <v>204</v>
      </c>
      <c r="BE41" s="1">
        <v>3</v>
      </c>
      <c r="CK41" s="42" t="s">
        <v>355</v>
      </c>
      <c r="CL41" s="42" t="s">
        <v>699</v>
      </c>
      <c r="CM41" s="42" t="s">
        <v>68</v>
      </c>
      <c r="CN41" s="43">
        <v>1.0369999999999999</v>
      </c>
      <c r="CO41" s="42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221</v>
      </c>
      <c r="AE42" s="4"/>
      <c r="AF42" s="4"/>
      <c r="AG42" s="4"/>
      <c r="AH42" s="5"/>
      <c r="AZ42" s="1" t="s">
        <v>352</v>
      </c>
      <c r="BA42" s="1" t="s">
        <v>278</v>
      </c>
      <c r="BB42" s="1" t="s">
        <v>212</v>
      </c>
      <c r="BC42" s="1" t="s">
        <v>207</v>
      </c>
      <c r="BD42" s="1" t="s">
        <v>204</v>
      </c>
      <c r="BE42" s="1">
        <v>3</v>
      </c>
      <c r="CK42" s="42" t="s">
        <v>355</v>
      </c>
      <c r="CL42" s="42" t="s">
        <v>503</v>
      </c>
      <c r="CM42" s="42" t="s">
        <v>68</v>
      </c>
      <c r="CN42" s="43">
        <v>1.0489999999999999</v>
      </c>
      <c r="CO42" s="42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458</v>
      </c>
      <c r="U43" s="1" t="s">
        <v>90</v>
      </c>
      <c r="V43" s="1" t="s">
        <v>221</v>
      </c>
      <c r="AE43" s="4"/>
      <c r="AF43" s="4"/>
      <c r="AG43" s="4"/>
      <c r="AH43" s="5"/>
      <c r="AZ43" s="1" t="s">
        <v>352</v>
      </c>
      <c r="BA43" s="1" t="s">
        <v>279</v>
      </c>
      <c r="BB43" s="1" t="s">
        <v>212</v>
      </c>
      <c r="BC43" s="1" t="s">
        <v>159</v>
      </c>
      <c r="BD43" s="1" t="s">
        <v>204</v>
      </c>
      <c r="BE43" s="1">
        <v>5</v>
      </c>
      <c r="CK43" s="42" t="s">
        <v>355</v>
      </c>
      <c r="CL43" s="42" t="s">
        <v>726</v>
      </c>
      <c r="CM43" s="42" t="s">
        <v>68</v>
      </c>
      <c r="CN43" s="43">
        <v>1.0259999999999998</v>
      </c>
      <c r="CO43" s="42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221</v>
      </c>
      <c r="AE44" s="4"/>
      <c r="AF44" s="4"/>
      <c r="AG44" s="4"/>
      <c r="AH44" s="5"/>
      <c r="AZ44" s="1" t="s">
        <v>352</v>
      </c>
      <c r="BA44" s="1" t="s">
        <v>279</v>
      </c>
      <c r="BB44" s="1" t="s">
        <v>212</v>
      </c>
      <c r="BC44" s="1" t="s">
        <v>206</v>
      </c>
      <c r="BD44" s="1" t="s">
        <v>204</v>
      </c>
      <c r="BE44" s="1">
        <v>5</v>
      </c>
      <c r="CK44" s="42" t="s">
        <v>355</v>
      </c>
      <c r="CL44" s="42" t="s">
        <v>648</v>
      </c>
      <c r="CM44" s="42" t="s">
        <v>68</v>
      </c>
      <c r="CN44" s="43">
        <v>1.1379999999999999</v>
      </c>
      <c r="CO44" s="42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221</v>
      </c>
      <c r="AE45" s="4"/>
      <c r="AF45" s="4"/>
      <c r="AG45" s="4"/>
      <c r="AH45" s="5"/>
      <c r="AZ45" s="1" t="s">
        <v>352</v>
      </c>
      <c r="BA45" s="1" t="s">
        <v>279</v>
      </c>
      <c r="BB45" s="1" t="s">
        <v>212</v>
      </c>
      <c r="BC45" s="1" t="s">
        <v>207</v>
      </c>
      <c r="BD45" s="1" t="s">
        <v>204</v>
      </c>
      <c r="BE45" s="1">
        <v>5</v>
      </c>
      <c r="CK45" s="42" t="s">
        <v>355</v>
      </c>
      <c r="CL45" s="42" t="s">
        <v>727</v>
      </c>
      <c r="CM45" s="42" t="s">
        <v>68</v>
      </c>
      <c r="CN45" s="43">
        <v>1.0529999999999999</v>
      </c>
      <c r="CO45" s="42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221</v>
      </c>
      <c r="AZ46" s="1" t="s">
        <v>352</v>
      </c>
      <c r="BA46" s="1" t="s">
        <v>280</v>
      </c>
      <c r="BB46" s="1" t="s">
        <v>212</v>
      </c>
      <c r="BC46" s="1" t="s">
        <v>159</v>
      </c>
      <c r="BD46" s="1" t="s">
        <v>204</v>
      </c>
      <c r="BE46" s="1">
        <v>3</v>
      </c>
      <c r="CK46" s="42" t="s">
        <v>355</v>
      </c>
      <c r="CL46" s="42" t="s">
        <v>504</v>
      </c>
      <c r="CM46" s="42" t="s">
        <v>68</v>
      </c>
      <c r="CN46" s="43">
        <v>1.2029999999999998</v>
      </c>
      <c r="CO46" s="42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169</v>
      </c>
      <c r="U47" s="1" t="s">
        <v>90</v>
      </c>
      <c r="V47" s="1" t="s">
        <v>221</v>
      </c>
      <c r="AZ47" s="1" t="s">
        <v>352</v>
      </c>
      <c r="BA47" s="1" t="s">
        <v>280</v>
      </c>
      <c r="BB47" s="1" t="s">
        <v>212</v>
      </c>
      <c r="BC47" s="1" t="s">
        <v>206</v>
      </c>
      <c r="BD47" s="1" t="s">
        <v>204</v>
      </c>
      <c r="BE47" s="1">
        <v>3</v>
      </c>
      <c r="CK47" s="42" t="s">
        <v>355</v>
      </c>
      <c r="CL47" s="42" t="s">
        <v>728</v>
      </c>
      <c r="CM47" s="42" t="s">
        <v>68</v>
      </c>
      <c r="CN47" s="43">
        <v>1.103</v>
      </c>
      <c r="CO47" s="42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221</v>
      </c>
      <c r="AZ48" s="1" t="s">
        <v>352</v>
      </c>
      <c r="BA48" s="1" t="s">
        <v>280</v>
      </c>
      <c r="BB48" s="1" t="s">
        <v>212</v>
      </c>
      <c r="BC48" s="1" t="s">
        <v>207</v>
      </c>
      <c r="BD48" s="1" t="s">
        <v>204</v>
      </c>
      <c r="BE48" s="1">
        <v>3</v>
      </c>
      <c r="CK48" s="42" t="s">
        <v>355</v>
      </c>
      <c r="CL48" s="42" t="s">
        <v>729</v>
      </c>
      <c r="CM48" s="46" t="s">
        <v>68</v>
      </c>
      <c r="CN48" s="43">
        <v>1.0379999999999998</v>
      </c>
      <c r="CO48" s="42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221</v>
      </c>
      <c r="AZ49" s="1" t="s">
        <v>352</v>
      </c>
      <c r="BA49" s="1" t="s">
        <v>281</v>
      </c>
      <c r="BB49" s="1" t="s">
        <v>212</v>
      </c>
      <c r="BC49" s="1" t="s">
        <v>159</v>
      </c>
      <c r="BD49" s="1" t="s">
        <v>204</v>
      </c>
      <c r="BE49" s="1">
        <v>3</v>
      </c>
      <c r="CK49" s="42" t="s">
        <v>354</v>
      </c>
      <c r="CL49" s="42" t="s">
        <v>763</v>
      </c>
      <c r="CM49" s="42" t="s">
        <v>68</v>
      </c>
      <c r="CN49" s="43">
        <v>1.0219999999999998</v>
      </c>
      <c r="CO49" s="42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175</v>
      </c>
      <c r="U50" s="1" t="s">
        <v>90</v>
      </c>
      <c r="V50" s="1" t="s">
        <v>221</v>
      </c>
      <c r="AZ50" s="1" t="s">
        <v>352</v>
      </c>
      <c r="BA50" s="1" t="s">
        <v>281</v>
      </c>
      <c r="BB50" s="1" t="s">
        <v>212</v>
      </c>
      <c r="BC50" s="1" t="s">
        <v>206</v>
      </c>
      <c r="BD50" s="1" t="s">
        <v>204</v>
      </c>
      <c r="BE50" s="1">
        <v>3</v>
      </c>
      <c r="CK50" s="42" t="s">
        <v>354</v>
      </c>
      <c r="CL50" s="42" t="s">
        <v>714</v>
      </c>
      <c r="CM50" s="42" t="s">
        <v>68</v>
      </c>
      <c r="CN50" s="43">
        <v>1.0719999999999998</v>
      </c>
      <c r="CO50" s="42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176</v>
      </c>
      <c r="U51" s="1" t="s">
        <v>90</v>
      </c>
      <c r="V51" s="1" t="s">
        <v>221</v>
      </c>
      <c r="AZ51" s="1" t="s">
        <v>352</v>
      </c>
      <c r="BA51" s="1" t="s">
        <v>281</v>
      </c>
      <c r="BB51" s="1" t="s">
        <v>212</v>
      </c>
      <c r="BC51" s="1" t="s">
        <v>207</v>
      </c>
      <c r="BD51" s="1" t="s">
        <v>204</v>
      </c>
      <c r="BE51" s="1">
        <v>3</v>
      </c>
      <c r="CK51" s="42" t="s">
        <v>354</v>
      </c>
      <c r="CL51" s="42" t="s">
        <v>499</v>
      </c>
      <c r="CM51" s="42" t="s">
        <v>68</v>
      </c>
      <c r="CN51" s="43">
        <v>1.079</v>
      </c>
      <c r="CO51" s="42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221</v>
      </c>
      <c r="AZ52" s="1" t="s">
        <v>352</v>
      </c>
      <c r="BA52" s="1" t="s">
        <v>282</v>
      </c>
      <c r="BB52" s="1" t="s">
        <v>212</v>
      </c>
      <c r="BC52" s="1" t="s">
        <v>159</v>
      </c>
      <c r="BD52" s="1" t="s">
        <v>204</v>
      </c>
      <c r="BE52" s="1">
        <v>3</v>
      </c>
      <c r="CK52" s="42" t="s">
        <v>354</v>
      </c>
      <c r="CL52" s="42" t="s">
        <v>764</v>
      </c>
      <c r="CM52" s="45" t="s">
        <v>68</v>
      </c>
      <c r="CN52" s="43">
        <v>1.1429999999999998</v>
      </c>
      <c r="CO52" s="42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222</v>
      </c>
      <c r="AZ53" s="1" t="s">
        <v>352</v>
      </c>
      <c r="BA53" s="1" t="s">
        <v>282</v>
      </c>
      <c r="BB53" s="1" t="s">
        <v>212</v>
      </c>
      <c r="BC53" s="1" t="s">
        <v>206</v>
      </c>
      <c r="BD53" s="1" t="s">
        <v>204</v>
      </c>
      <c r="BE53" s="1">
        <v>3</v>
      </c>
      <c r="CK53" s="42" t="s">
        <v>354</v>
      </c>
      <c r="CL53" s="42" t="s">
        <v>721</v>
      </c>
      <c r="CM53" s="42" t="s">
        <v>68</v>
      </c>
      <c r="CN53" s="43">
        <v>1.103</v>
      </c>
      <c r="CO53" s="42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222</v>
      </c>
      <c r="AZ54" s="1" t="s">
        <v>352</v>
      </c>
      <c r="BA54" s="1" t="s">
        <v>282</v>
      </c>
      <c r="BB54" s="1" t="s">
        <v>212</v>
      </c>
      <c r="BC54" s="1" t="s">
        <v>207</v>
      </c>
      <c r="BD54" s="1" t="s">
        <v>204</v>
      </c>
      <c r="BE54" s="1">
        <v>3</v>
      </c>
      <c r="CK54" s="42" t="s">
        <v>354</v>
      </c>
      <c r="CL54" s="42" t="s">
        <v>765</v>
      </c>
      <c r="CM54" s="42" t="s">
        <v>68</v>
      </c>
      <c r="CN54" s="43">
        <v>1.0129999999999999</v>
      </c>
      <c r="CO54" s="42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222</v>
      </c>
      <c r="AZ55" s="1" t="s">
        <v>352</v>
      </c>
      <c r="BA55" s="1" t="s">
        <v>43</v>
      </c>
      <c r="BB55" s="1" t="s">
        <v>209</v>
      </c>
      <c r="BC55" s="1" t="s">
        <v>159</v>
      </c>
      <c r="BD55" s="1" t="s">
        <v>204</v>
      </c>
      <c r="BE55" s="1">
        <v>2</v>
      </c>
      <c r="CK55" s="42" t="s">
        <v>354</v>
      </c>
      <c r="CL55" s="42" t="s">
        <v>699</v>
      </c>
      <c r="CM55" s="42" t="s">
        <v>68</v>
      </c>
      <c r="CN55" s="43">
        <v>1.0369999999999999</v>
      </c>
      <c r="CO55" s="42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222</v>
      </c>
      <c r="AZ56" s="1" t="s">
        <v>352</v>
      </c>
      <c r="BA56" s="1" t="s">
        <v>43</v>
      </c>
      <c r="BB56" s="1" t="s">
        <v>209</v>
      </c>
      <c r="BC56" s="1" t="s">
        <v>206</v>
      </c>
      <c r="BD56" s="1" t="s">
        <v>204</v>
      </c>
      <c r="BE56" s="1">
        <v>2</v>
      </c>
      <c r="CK56" s="42" t="s">
        <v>354</v>
      </c>
      <c r="CL56" s="42" t="s">
        <v>727</v>
      </c>
      <c r="CM56" s="42" t="s">
        <v>68</v>
      </c>
      <c r="CN56" s="43">
        <v>1.0529999999999999</v>
      </c>
      <c r="CO56" s="42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222</v>
      </c>
      <c r="AZ57" s="1" t="s">
        <v>352</v>
      </c>
      <c r="BA57" s="1" t="s">
        <v>43</v>
      </c>
      <c r="BB57" s="1" t="s">
        <v>209</v>
      </c>
      <c r="BC57" s="1" t="s">
        <v>207</v>
      </c>
      <c r="BD57" s="1" t="s">
        <v>204</v>
      </c>
      <c r="BE57" s="1">
        <v>3</v>
      </c>
      <c r="CK57" s="42" t="s">
        <v>354</v>
      </c>
      <c r="CL57" s="42" t="s">
        <v>766</v>
      </c>
      <c r="CM57" s="42" t="s">
        <v>68</v>
      </c>
      <c r="CN57" s="43">
        <v>1.2999999999999998</v>
      </c>
      <c r="CO57" s="42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222</v>
      </c>
      <c r="AZ58" s="1" t="s">
        <v>352</v>
      </c>
      <c r="BA58" s="1" t="s">
        <v>43</v>
      </c>
      <c r="BB58" s="1" t="s">
        <v>209</v>
      </c>
      <c r="BC58" s="1" t="s">
        <v>286</v>
      </c>
      <c r="BD58" s="1" t="s">
        <v>204</v>
      </c>
      <c r="BE58" s="1">
        <v>5</v>
      </c>
      <c r="CK58" s="42" t="s">
        <v>354</v>
      </c>
      <c r="CL58" s="45" t="s">
        <v>495</v>
      </c>
      <c r="CM58" s="45" t="s">
        <v>68</v>
      </c>
      <c r="CN58" s="47">
        <v>1</v>
      </c>
      <c r="CO58" s="42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222</v>
      </c>
      <c r="AZ59" s="1" t="s">
        <v>353</v>
      </c>
      <c r="BA59" s="1" t="s">
        <v>51</v>
      </c>
      <c r="BB59" s="1" t="s">
        <v>203</v>
      </c>
      <c r="BC59" s="1" t="s">
        <v>159</v>
      </c>
      <c r="BD59" s="1" t="s">
        <v>204</v>
      </c>
      <c r="BE59" s="1">
        <v>2</v>
      </c>
      <c r="CK59" s="42" t="s">
        <v>357</v>
      </c>
      <c r="CL59" s="42" t="s">
        <v>498</v>
      </c>
      <c r="CM59" s="42" t="s">
        <v>68</v>
      </c>
      <c r="CN59" s="43">
        <v>1.1319999999999999</v>
      </c>
      <c r="CO59" s="42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287</v>
      </c>
      <c r="T60" s="1" t="s">
        <v>95</v>
      </c>
      <c r="U60" s="1" t="s">
        <v>96</v>
      </c>
      <c r="V60" s="1" t="s">
        <v>223</v>
      </c>
      <c r="AZ60" s="1" t="s">
        <v>353</v>
      </c>
      <c r="BA60" s="1" t="s">
        <v>51</v>
      </c>
      <c r="BB60" s="1" t="s">
        <v>203</v>
      </c>
      <c r="BC60" s="1" t="s">
        <v>206</v>
      </c>
      <c r="BD60" s="1" t="s">
        <v>204</v>
      </c>
      <c r="BE60" s="1">
        <v>2</v>
      </c>
      <c r="CK60" s="42" t="s">
        <v>357</v>
      </c>
      <c r="CL60" s="42" t="s">
        <v>499</v>
      </c>
      <c r="CM60" s="42" t="s">
        <v>68</v>
      </c>
      <c r="CN60" s="43">
        <v>1.0780000000000001</v>
      </c>
      <c r="CO60" s="42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287</v>
      </c>
      <c r="T61" s="1" t="s">
        <v>97</v>
      </c>
      <c r="U61" s="1" t="s">
        <v>96</v>
      </c>
      <c r="V61" s="1" t="s">
        <v>223</v>
      </c>
      <c r="AZ61" s="1" t="s">
        <v>353</v>
      </c>
      <c r="BA61" s="1" t="s">
        <v>51</v>
      </c>
      <c r="BB61" s="1" t="s">
        <v>203</v>
      </c>
      <c r="BC61" s="1" t="s">
        <v>207</v>
      </c>
      <c r="BD61" s="1" t="s">
        <v>204</v>
      </c>
      <c r="BE61" s="1">
        <v>3</v>
      </c>
      <c r="CK61" s="42" t="s">
        <v>357</v>
      </c>
      <c r="CL61" s="42" t="s">
        <v>500</v>
      </c>
      <c r="CM61" s="42" t="s">
        <v>68</v>
      </c>
      <c r="CN61" s="43">
        <v>1.181</v>
      </c>
      <c r="CO61" s="42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287</v>
      </c>
      <c r="T62" s="1" t="s">
        <v>98</v>
      </c>
      <c r="U62" s="1" t="s">
        <v>96</v>
      </c>
      <c r="V62" s="1" t="s">
        <v>223</v>
      </c>
      <c r="AZ62" s="1" t="s">
        <v>353</v>
      </c>
      <c r="BA62" s="1" t="s">
        <v>51</v>
      </c>
      <c r="BB62" s="1" t="s">
        <v>203</v>
      </c>
      <c r="BC62" s="1" t="s">
        <v>286</v>
      </c>
      <c r="BD62" s="1" t="s">
        <v>204</v>
      </c>
      <c r="BE62" s="1">
        <v>5</v>
      </c>
      <c r="CK62" s="42" t="s">
        <v>357</v>
      </c>
      <c r="CL62" s="42" t="s">
        <v>501</v>
      </c>
      <c r="CM62" s="42" t="s">
        <v>68</v>
      </c>
      <c r="CN62" s="43">
        <v>1.1339999999999999</v>
      </c>
      <c r="CO62" s="42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287</v>
      </c>
      <c r="T63" s="1" t="s">
        <v>99</v>
      </c>
      <c r="U63" s="1" t="s">
        <v>96</v>
      </c>
      <c r="V63" s="1" t="s">
        <v>223</v>
      </c>
      <c r="AZ63" s="1" t="s">
        <v>353</v>
      </c>
      <c r="BA63" s="1" t="s">
        <v>45</v>
      </c>
      <c r="BB63" s="1" t="s">
        <v>208</v>
      </c>
      <c r="BC63" s="1" t="s">
        <v>159</v>
      </c>
      <c r="BD63" s="1" t="s">
        <v>204</v>
      </c>
      <c r="BE63" s="1">
        <v>2</v>
      </c>
      <c r="CK63" s="42" t="s">
        <v>357</v>
      </c>
      <c r="CL63" s="42" t="s">
        <v>502</v>
      </c>
      <c r="CM63" s="42" t="s">
        <v>68</v>
      </c>
      <c r="CN63" s="43">
        <v>1.1419999999999999</v>
      </c>
      <c r="CO63" s="42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287</v>
      </c>
      <c r="T64" s="1" t="s">
        <v>100</v>
      </c>
      <c r="U64" s="1" t="s">
        <v>96</v>
      </c>
      <c r="V64" s="1" t="s">
        <v>223</v>
      </c>
      <c r="AZ64" s="1" t="s">
        <v>353</v>
      </c>
      <c r="BA64" s="1" t="s">
        <v>45</v>
      </c>
      <c r="BB64" s="1" t="s">
        <v>208</v>
      </c>
      <c r="BC64" s="1" t="s">
        <v>206</v>
      </c>
      <c r="BD64" s="1" t="s">
        <v>204</v>
      </c>
      <c r="BE64" s="1">
        <v>2</v>
      </c>
      <c r="CK64" s="42" t="s">
        <v>357</v>
      </c>
      <c r="CL64" s="42" t="s">
        <v>503</v>
      </c>
      <c r="CM64" s="42" t="s">
        <v>68</v>
      </c>
      <c r="CN64" s="43">
        <v>1.2030000000000001</v>
      </c>
      <c r="CO64" s="42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287</v>
      </c>
      <c r="T65" s="1" t="s">
        <v>101</v>
      </c>
      <c r="U65" s="1" t="s">
        <v>96</v>
      </c>
      <c r="V65" s="1" t="s">
        <v>223</v>
      </c>
      <c r="AZ65" s="1" t="s">
        <v>353</v>
      </c>
      <c r="BA65" s="1" t="s">
        <v>45</v>
      </c>
      <c r="BB65" s="1" t="s">
        <v>208</v>
      </c>
      <c r="BC65" s="1" t="s">
        <v>207</v>
      </c>
      <c r="BD65" s="1" t="s">
        <v>204</v>
      </c>
      <c r="BE65" s="1">
        <v>3</v>
      </c>
      <c r="CK65" s="42" t="s">
        <v>357</v>
      </c>
      <c r="CL65" s="42" t="s">
        <v>504</v>
      </c>
      <c r="CM65" s="42" t="s">
        <v>68</v>
      </c>
      <c r="CN65" s="43">
        <v>1.2030000000000001</v>
      </c>
      <c r="CO65" s="42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287</v>
      </c>
      <c r="T66" s="1" t="s">
        <v>102</v>
      </c>
      <c r="U66" s="1" t="s">
        <v>96</v>
      </c>
      <c r="V66" s="1" t="s">
        <v>223</v>
      </c>
      <c r="AZ66" s="1" t="s">
        <v>353</v>
      </c>
      <c r="BA66" s="1" t="s">
        <v>45</v>
      </c>
      <c r="BB66" s="1" t="s">
        <v>208</v>
      </c>
      <c r="BC66" s="1" t="s">
        <v>286</v>
      </c>
      <c r="BD66" s="1" t="s">
        <v>204</v>
      </c>
      <c r="BE66" s="1">
        <v>5</v>
      </c>
      <c r="CK66" s="42" t="s">
        <v>356</v>
      </c>
      <c r="CL66" s="42" t="s">
        <v>702</v>
      </c>
      <c r="CM66" s="42" t="s">
        <v>69</v>
      </c>
      <c r="CN66" s="43">
        <v>1.3180000000000001</v>
      </c>
      <c r="CO66" s="42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288</v>
      </c>
      <c r="T67" s="1" t="s">
        <v>95</v>
      </c>
      <c r="U67" s="1" t="s">
        <v>96</v>
      </c>
      <c r="V67" s="1" t="s">
        <v>223</v>
      </c>
      <c r="AZ67" s="1" t="s">
        <v>353</v>
      </c>
      <c r="BA67" s="1" t="s">
        <v>46</v>
      </c>
      <c r="BB67" s="1" t="s">
        <v>208</v>
      </c>
      <c r="BC67" s="1" t="s">
        <v>159</v>
      </c>
      <c r="BD67" s="1" t="s">
        <v>204</v>
      </c>
      <c r="BE67" s="1">
        <v>2</v>
      </c>
      <c r="CK67" s="42" t="s">
        <v>355</v>
      </c>
      <c r="CL67" s="42" t="s">
        <v>702</v>
      </c>
      <c r="CM67" s="42" t="s">
        <v>69</v>
      </c>
      <c r="CN67" s="43">
        <v>1.3180000000000001</v>
      </c>
      <c r="CO67" s="42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288</v>
      </c>
      <c r="T68" s="1" t="s">
        <v>97</v>
      </c>
      <c r="U68" s="1" t="s">
        <v>96</v>
      </c>
      <c r="V68" s="1" t="s">
        <v>223</v>
      </c>
      <c r="AZ68" s="1" t="s">
        <v>353</v>
      </c>
      <c r="BA68" s="1" t="s">
        <v>46</v>
      </c>
      <c r="BB68" s="1" t="s">
        <v>208</v>
      </c>
      <c r="BC68" s="1" t="s">
        <v>206</v>
      </c>
      <c r="BD68" s="1" t="s">
        <v>204</v>
      </c>
      <c r="BE68" s="1">
        <v>2</v>
      </c>
      <c r="CK68" s="42" t="s">
        <v>354</v>
      </c>
      <c r="CL68" s="42" t="s">
        <v>702</v>
      </c>
      <c r="CM68" s="42" t="s">
        <v>69</v>
      </c>
      <c r="CN68" s="43">
        <v>1.3180000000000001</v>
      </c>
      <c r="CO68" s="42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288</v>
      </c>
      <c r="T69" s="1" t="s">
        <v>98</v>
      </c>
      <c r="U69" s="1" t="s">
        <v>96</v>
      </c>
      <c r="V69" s="1" t="s">
        <v>223</v>
      </c>
      <c r="AZ69" s="1" t="s">
        <v>353</v>
      </c>
      <c r="BA69" s="1" t="s">
        <v>46</v>
      </c>
      <c r="BB69" s="1" t="s">
        <v>208</v>
      </c>
      <c r="BC69" s="1" t="s">
        <v>207</v>
      </c>
      <c r="BD69" s="1" t="s">
        <v>204</v>
      </c>
      <c r="BE69" s="1">
        <v>3</v>
      </c>
      <c r="CK69" s="42" t="s">
        <v>354</v>
      </c>
      <c r="CL69" s="42" t="s">
        <v>496</v>
      </c>
      <c r="CM69" s="42" t="s">
        <v>69</v>
      </c>
      <c r="CN69" s="42">
        <v>1.3180000000000001</v>
      </c>
      <c r="CO69" s="42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288</v>
      </c>
      <c r="T70" s="1" t="s">
        <v>99</v>
      </c>
      <c r="U70" s="1" t="s">
        <v>96</v>
      </c>
      <c r="V70" s="1" t="s">
        <v>223</v>
      </c>
      <c r="AZ70" s="1" t="s">
        <v>353</v>
      </c>
      <c r="BA70" s="1" t="s">
        <v>46</v>
      </c>
      <c r="BB70" s="1" t="s">
        <v>208</v>
      </c>
      <c r="BC70" s="1" t="s">
        <v>286</v>
      </c>
      <c r="BD70" s="1" t="s">
        <v>204</v>
      </c>
      <c r="BE70" s="1">
        <v>5</v>
      </c>
      <c r="CK70" s="42" t="s">
        <v>357</v>
      </c>
      <c r="CL70" s="42" t="s">
        <v>702</v>
      </c>
      <c r="CM70" s="42" t="s">
        <v>69</v>
      </c>
      <c r="CN70" s="43">
        <v>1.3180000000000001</v>
      </c>
      <c r="CO70" s="42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288</v>
      </c>
      <c r="T71" s="1" t="s">
        <v>100</v>
      </c>
      <c r="U71" s="1" t="s">
        <v>96</v>
      </c>
      <c r="V71" s="1" t="s">
        <v>223</v>
      </c>
      <c r="AZ71" s="1" t="s">
        <v>353</v>
      </c>
      <c r="BA71" s="1" t="s">
        <v>47</v>
      </c>
      <c r="BB71" s="1" t="s">
        <v>209</v>
      </c>
      <c r="BC71" s="1" t="s">
        <v>159</v>
      </c>
      <c r="BD71" s="1" t="s">
        <v>149</v>
      </c>
      <c r="BE71" s="1">
        <v>1</v>
      </c>
      <c r="CK71" s="42" t="s">
        <v>355</v>
      </c>
      <c r="CL71" s="42" t="s">
        <v>495</v>
      </c>
      <c r="CM71" s="42" t="s">
        <v>650</v>
      </c>
      <c r="CN71" s="43">
        <v>1</v>
      </c>
      <c r="CO71" s="42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288</v>
      </c>
      <c r="T72" s="1" t="s">
        <v>101</v>
      </c>
      <c r="U72" s="1" t="s">
        <v>96</v>
      </c>
      <c r="V72" s="1" t="s">
        <v>223</v>
      </c>
      <c r="AZ72" s="1" t="s">
        <v>353</v>
      </c>
      <c r="BA72" s="1" t="s">
        <v>47</v>
      </c>
      <c r="BB72" s="1" t="s">
        <v>209</v>
      </c>
      <c r="BC72" s="1" t="s">
        <v>206</v>
      </c>
      <c r="BD72" s="1" t="s">
        <v>149</v>
      </c>
      <c r="BE72" s="1">
        <v>0</v>
      </c>
      <c r="CK72" s="42" t="s">
        <v>354</v>
      </c>
      <c r="CL72" s="42" t="s">
        <v>495</v>
      </c>
      <c r="CM72" s="42" t="s">
        <v>650</v>
      </c>
      <c r="CN72" s="43">
        <v>1</v>
      </c>
      <c r="CO72" s="42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288</v>
      </c>
      <c r="T73" s="1" t="s">
        <v>102</v>
      </c>
      <c r="U73" s="1" t="s">
        <v>96</v>
      </c>
      <c r="V73" s="1" t="s">
        <v>223</v>
      </c>
      <c r="AZ73" s="1" t="s">
        <v>353</v>
      </c>
      <c r="BA73" s="1" t="s">
        <v>47</v>
      </c>
      <c r="BB73" s="1" t="s">
        <v>209</v>
      </c>
      <c r="BC73" s="1" t="s">
        <v>207</v>
      </c>
      <c r="BD73" s="1" t="s">
        <v>149</v>
      </c>
      <c r="BE73" s="1">
        <v>0</v>
      </c>
      <c r="CK73" s="42" t="s">
        <v>354</v>
      </c>
      <c r="CL73" s="42" t="s">
        <v>495</v>
      </c>
      <c r="CM73" s="42" t="s">
        <v>650</v>
      </c>
      <c r="CN73" s="43">
        <v>1</v>
      </c>
      <c r="CO73" s="42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224</v>
      </c>
      <c r="AZ74" s="1" t="s">
        <v>353</v>
      </c>
      <c r="BA74" s="1" t="s">
        <v>47</v>
      </c>
      <c r="BB74" s="1" t="s">
        <v>209</v>
      </c>
      <c r="BC74" s="1" t="s">
        <v>286</v>
      </c>
      <c r="BD74" s="1" t="s">
        <v>149</v>
      </c>
      <c r="BE74" s="1">
        <v>0</v>
      </c>
      <c r="CK74" s="42" t="s">
        <v>354</v>
      </c>
      <c r="CL74" s="42" t="s">
        <v>495</v>
      </c>
      <c r="CM74" s="42" t="s">
        <v>650</v>
      </c>
      <c r="CN74" s="48">
        <v>1</v>
      </c>
      <c r="CO74" s="42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224</v>
      </c>
      <c r="AZ75" s="1" t="s">
        <v>353</v>
      </c>
      <c r="BA75" s="1" t="s">
        <v>48</v>
      </c>
      <c r="BB75" s="1" t="s">
        <v>209</v>
      </c>
      <c r="BC75" s="1" t="s">
        <v>159</v>
      </c>
      <c r="BD75" s="1" t="s">
        <v>204</v>
      </c>
      <c r="BE75" s="1">
        <v>2</v>
      </c>
      <c r="CK75" s="42" t="s">
        <v>354</v>
      </c>
      <c r="CL75" s="42" t="s">
        <v>767</v>
      </c>
      <c r="CM75" s="42" t="s">
        <v>70</v>
      </c>
      <c r="CN75" s="43">
        <v>0.21099999999999999</v>
      </c>
      <c r="CO75" s="42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224</v>
      </c>
      <c r="AZ76" s="1" t="s">
        <v>353</v>
      </c>
      <c r="BA76" s="1" t="s">
        <v>48</v>
      </c>
      <c r="BB76" s="1" t="s">
        <v>209</v>
      </c>
      <c r="BC76" s="1" t="s">
        <v>206</v>
      </c>
      <c r="BD76" s="1" t="s">
        <v>204</v>
      </c>
      <c r="BE76" s="1">
        <v>2</v>
      </c>
      <c r="CK76" s="42" t="s">
        <v>354</v>
      </c>
      <c r="CL76" s="42" t="s">
        <v>768</v>
      </c>
      <c r="CM76" s="42" t="s">
        <v>70</v>
      </c>
      <c r="CN76" s="43">
        <v>0.28399999999999997</v>
      </c>
      <c r="CO76" s="42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224</v>
      </c>
      <c r="AZ77" s="1" t="s">
        <v>353</v>
      </c>
      <c r="BA77" s="1" t="s">
        <v>48</v>
      </c>
      <c r="BB77" s="1" t="s">
        <v>209</v>
      </c>
      <c r="BC77" s="1" t="s">
        <v>207</v>
      </c>
      <c r="BD77" s="1" t="s">
        <v>204</v>
      </c>
      <c r="BE77" s="1">
        <v>3</v>
      </c>
      <c r="CK77" s="42" t="s">
        <v>354</v>
      </c>
      <c r="CL77" s="42" t="s">
        <v>769</v>
      </c>
      <c r="CM77" s="42" t="s">
        <v>70</v>
      </c>
      <c r="CN77" s="43">
        <v>0.29099999999999998</v>
      </c>
      <c r="CO77" s="42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458</v>
      </c>
      <c r="U78" s="1" t="s">
        <v>105</v>
      </c>
      <c r="V78" s="1" t="s">
        <v>224</v>
      </c>
      <c r="AZ78" s="1" t="s">
        <v>353</v>
      </c>
      <c r="BA78" s="1" t="s">
        <v>48</v>
      </c>
      <c r="BB78" s="1" t="s">
        <v>209</v>
      </c>
      <c r="BC78" s="1" t="s">
        <v>286</v>
      </c>
      <c r="BD78" s="1" t="s">
        <v>204</v>
      </c>
      <c r="BE78" s="1">
        <v>5</v>
      </c>
      <c r="CK78" s="42" t="s">
        <v>354</v>
      </c>
      <c r="CL78" s="42" t="s">
        <v>770</v>
      </c>
      <c r="CM78" s="42" t="s">
        <v>70</v>
      </c>
      <c r="CN78" s="43">
        <v>0.32900000000000001</v>
      </c>
      <c r="CO78" s="42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224</v>
      </c>
      <c r="AZ79" s="1" t="s">
        <v>353</v>
      </c>
      <c r="BA79" s="1" t="s">
        <v>49</v>
      </c>
      <c r="BB79" s="1" t="s">
        <v>209</v>
      </c>
      <c r="BC79" s="1" t="s">
        <v>159</v>
      </c>
      <c r="BD79" s="1" t="s">
        <v>149</v>
      </c>
      <c r="BE79" s="1">
        <v>1</v>
      </c>
      <c r="CK79" s="42" t="s">
        <v>354</v>
      </c>
      <c r="CL79" s="42" t="s">
        <v>494</v>
      </c>
      <c r="CM79" s="42" t="s">
        <v>70</v>
      </c>
      <c r="CN79" s="42">
        <v>0.29399999999999998</v>
      </c>
      <c r="CO79" s="42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224</v>
      </c>
      <c r="AZ80" s="1" t="s">
        <v>353</v>
      </c>
      <c r="BA80" s="1" t="s">
        <v>49</v>
      </c>
      <c r="BB80" s="1" t="s">
        <v>209</v>
      </c>
      <c r="BC80" s="1" t="s">
        <v>206</v>
      </c>
      <c r="BD80" s="1" t="s">
        <v>149</v>
      </c>
      <c r="BE80" s="1">
        <v>0</v>
      </c>
      <c r="CK80" s="42" t="s">
        <v>355</v>
      </c>
      <c r="CL80" s="42" t="s">
        <v>730</v>
      </c>
      <c r="CM80" s="42" t="s">
        <v>71</v>
      </c>
      <c r="CN80" s="43">
        <v>0.24299999999999999</v>
      </c>
      <c r="CO80" s="42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224</v>
      </c>
      <c r="AZ81" s="1" t="s">
        <v>353</v>
      </c>
      <c r="BA81" s="1" t="s">
        <v>49</v>
      </c>
      <c r="BB81" s="1" t="s">
        <v>209</v>
      </c>
      <c r="BC81" s="1" t="s">
        <v>207</v>
      </c>
      <c r="BD81" s="1" t="s">
        <v>149</v>
      </c>
      <c r="BE81" s="1">
        <v>0</v>
      </c>
      <c r="CK81" s="42" t="s">
        <v>355</v>
      </c>
      <c r="CL81" s="42" t="s">
        <v>731</v>
      </c>
      <c r="CM81" s="42" t="s">
        <v>71</v>
      </c>
      <c r="CN81" s="43">
        <v>0.249</v>
      </c>
      <c r="CO81" s="42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169</v>
      </c>
      <c r="U82" s="1" t="s">
        <v>105</v>
      </c>
      <c r="V82" s="1" t="s">
        <v>224</v>
      </c>
      <c r="AZ82" s="1" t="s">
        <v>353</v>
      </c>
      <c r="BA82" s="1" t="s">
        <v>49</v>
      </c>
      <c r="BB82" s="1" t="s">
        <v>209</v>
      </c>
      <c r="BC82" s="1" t="s">
        <v>286</v>
      </c>
      <c r="BD82" s="1" t="s">
        <v>149</v>
      </c>
      <c r="BE82" s="1">
        <v>0</v>
      </c>
      <c r="CK82" s="42" t="s">
        <v>354</v>
      </c>
      <c r="CL82" s="42" t="s">
        <v>649</v>
      </c>
      <c r="CM82" s="42" t="s">
        <v>71</v>
      </c>
      <c r="CN82" s="43">
        <v>0.48699999999999999</v>
      </c>
      <c r="CO82" s="42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225</v>
      </c>
      <c r="AZ83" s="1" t="s">
        <v>353</v>
      </c>
      <c r="BA83" s="1" t="s">
        <v>50</v>
      </c>
      <c r="BB83" s="1" t="s">
        <v>209</v>
      </c>
      <c r="BC83" s="1" t="s">
        <v>159</v>
      </c>
      <c r="BD83" s="1" t="s">
        <v>204</v>
      </c>
      <c r="BE83" s="1">
        <v>2</v>
      </c>
      <c r="CK83" s="42" t="s">
        <v>354</v>
      </c>
      <c r="CL83" s="42" t="s">
        <v>771</v>
      </c>
      <c r="CM83" s="42" t="s">
        <v>71</v>
      </c>
      <c r="CN83" s="43">
        <v>0.57299999999999995</v>
      </c>
      <c r="CO83" s="42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183</v>
      </c>
      <c r="U84" s="1" t="s">
        <v>67</v>
      </c>
      <c r="V84" s="1" t="s">
        <v>226</v>
      </c>
      <c r="AZ84" s="1" t="s">
        <v>353</v>
      </c>
      <c r="BA84" s="1" t="s">
        <v>50</v>
      </c>
      <c r="BB84" s="1" t="s">
        <v>209</v>
      </c>
      <c r="BC84" s="1" t="s">
        <v>206</v>
      </c>
      <c r="BD84" s="1" t="s">
        <v>204</v>
      </c>
      <c r="BE84" s="1">
        <v>2</v>
      </c>
      <c r="CK84" s="42" t="s">
        <v>355</v>
      </c>
      <c r="CL84" s="42" t="s">
        <v>732</v>
      </c>
      <c r="CM84" s="42" t="s">
        <v>73</v>
      </c>
      <c r="CN84" s="43">
        <v>0.89100000000000001</v>
      </c>
      <c r="CO84" s="42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458</v>
      </c>
      <c r="U85" s="1" t="s">
        <v>67</v>
      </c>
      <c r="V85" s="1" t="s">
        <v>226</v>
      </c>
      <c r="AZ85" s="1" t="s">
        <v>353</v>
      </c>
      <c r="BA85" s="1" t="s">
        <v>50</v>
      </c>
      <c r="BB85" s="1" t="s">
        <v>209</v>
      </c>
      <c r="BC85" s="1" t="s">
        <v>207</v>
      </c>
      <c r="BD85" s="1" t="s">
        <v>204</v>
      </c>
      <c r="BE85" s="1">
        <v>3</v>
      </c>
      <c r="CK85" s="42" t="s">
        <v>355</v>
      </c>
      <c r="CL85" s="42" t="s">
        <v>733</v>
      </c>
      <c r="CM85" s="42" t="s">
        <v>73</v>
      </c>
      <c r="CN85" s="43">
        <v>0.33400000000000002</v>
      </c>
      <c r="CO85" s="42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185</v>
      </c>
      <c r="U86" s="1" t="s">
        <v>67</v>
      </c>
      <c r="V86" s="1" t="s">
        <v>226</v>
      </c>
      <c r="AZ86" s="1" t="s">
        <v>353</v>
      </c>
      <c r="BA86" s="1" t="s">
        <v>50</v>
      </c>
      <c r="BB86" s="1" t="s">
        <v>209</v>
      </c>
      <c r="BC86" s="1" t="s">
        <v>286</v>
      </c>
      <c r="BD86" s="1" t="s">
        <v>204</v>
      </c>
      <c r="BE86" s="1">
        <v>5</v>
      </c>
      <c r="CK86" s="42" t="s">
        <v>355</v>
      </c>
      <c r="CL86" s="42" t="s">
        <v>734</v>
      </c>
      <c r="CM86" s="42" t="s">
        <v>73</v>
      </c>
      <c r="CN86" s="43">
        <v>1.17</v>
      </c>
      <c r="CO86" s="42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189</v>
      </c>
      <c r="U87" s="1" t="s">
        <v>67</v>
      </c>
      <c r="V87" s="1" t="s">
        <v>226</v>
      </c>
      <c r="AZ87" s="1" t="s">
        <v>353</v>
      </c>
      <c r="BA87" s="1" t="s">
        <v>52</v>
      </c>
      <c r="BB87" s="1" t="s">
        <v>210</v>
      </c>
      <c r="BC87" s="1" t="s">
        <v>159</v>
      </c>
      <c r="BD87" s="1" t="s">
        <v>204</v>
      </c>
      <c r="BE87" s="1">
        <v>2</v>
      </c>
      <c r="CK87" s="42" t="s">
        <v>355</v>
      </c>
      <c r="CL87" s="42" t="s">
        <v>735</v>
      </c>
      <c r="CM87" s="42" t="s">
        <v>73</v>
      </c>
      <c r="CN87" s="43">
        <v>0.98599999999999999</v>
      </c>
      <c r="CO87" s="42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186</v>
      </c>
      <c r="U88" s="1" t="s">
        <v>67</v>
      </c>
      <c r="V88" s="1" t="s">
        <v>226</v>
      </c>
      <c r="AZ88" s="1" t="s">
        <v>353</v>
      </c>
      <c r="BA88" s="1" t="s">
        <v>52</v>
      </c>
      <c r="BB88" s="1" t="s">
        <v>210</v>
      </c>
      <c r="BC88" s="1" t="s">
        <v>206</v>
      </c>
      <c r="BD88" s="1" t="s">
        <v>204</v>
      </c>
      <c r="BE88" s="1">
        <v>2</v>
      </c>
      <c r="CK88" s="42" t="s">
        <v>355</v>
      </c>
      <c r="CL88" s="42" t="s">
        <v>506</v>
      </c>
      <c r="CM88" s="42" t="s">
        <v>73</v>
      </c>
      <c r="CN88" s="42">
        <v>0.93100000000000005</v>
      </c>
      <c r="CO88" s="42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190</v>
      </c>
      <c r="U89" s="1" t="s">
        <v>67</v>
      </c>
      <c r="V89" s="1" t="s">
        <v>226</v>
      </c>
      <c r="AZ89" s="1" t="s">
        <v>353</v>
      </c>
      <c r="BA89" s="1" t="s">
        <v>52</v>
      </c>
      <c r="BB89" s="1" t="s">
        <v>210</v>
      </c>
      <c r="BC89" s="1" t="s">
        <v>207</v>
      </c>
      <c r="BD89" s="1" t="s">
        <v>204</v>
      </c>
      <c r="BE89" s="1">
        <v>2</v>
      </c>
      <c r="CK89" s="42" t="s">
        <v>355</v>
      </c>
      <c r="CL89" s="42" t="s">
        <v>736</v>
      </c>
      <c r="CM89" s="42" t="s">
        <v>73</v>
      </c>
      <c r="CN89" s="42">
        <v>1</v>
      </c>
      <c r="CO89" s="42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226</v>
      </c>
      <c r="AZ90" s="1" t="s">
        <v>353</v>
      </c>
      <c r="BA90" s="1" t="s">
        <v>52</v>
      </c>
      <c r="BB90" s="1" t="s">
        <v>210</v>
      </c>
      <c r="BC90" s="1" t="s">
        <v>286</v>
      </c>
      <c r="BD90" s="1" t="s">
        <v>204</v>
      </c>
      <c r="BE90" s="1">
        <v>2</v>
      </c>
      <c r="CK90" s="42" t="s">
        <v>355</v>
      </c>
      <c r="CL90" s="42" t="s">
        <v>737</v>
      </c>
      <c r="CM90" s="42" t="s">
        <v>73</v>
      </c>
      <c r="CN90" s="43">
        <v>1.3919999999999999</v>
      </c>
      <c r="CO90" s="42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169</v>
      </c>
      <c r="U91" s="1" t="s">
        <v>67</v>
      </c>
      <c r="V91" s="1" t="s">
        <v>226</v>
      </c>
      <c r="AZ91" s="1" t="s">
        <v>353</v>
      </c>
      <c r="BA91" s="1" t="s">
        <v>287</v>
      </c>
      <c r="BB91" s="1" t="s">
        <v>211</v>
      </c>
      <c r="BC91" s="1" t="s">
        <v>159</v>
      </c>
      <c r="BD91" s="1" t="s">
        <v>149</v>
      </c>
      <c r="BE91" s="1">
        <v>0.5</v>
      </c>
      <c r="CK91" s="42" t="s">
        <v>355</v>
      </c>
      <c r="CL91" s="44" t="s">
        <v>499</v>
      </c>
      <c r="CM91" s="45" t="s">
        <v>73</v>
      </c>
      <c r="CN91" s="43">
        <v>3.1429999999999998</v>
      </c>
      <c r="CO91" s="42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226</v>
      </c>
      <c r="AZ92" s="1" t="s">
        <v>353</v>
      </c>
      <c r="BA92" s="1" t="s">
        <v>287</v>
      </c>
      <c r="BB92" s="1" t="s">
        <v>211</v>
      </c>
      <c r="BC92" s="1" t="s">
        <v>206</v>
      </c>
      <c r="BD92" s="1" t="s">
        <v>149</v>
      </c>
      <c r="BE92" s="1">
        <v>0.5</v>
      </c>
      <c r="CK92" s="42" t="s">
        <v>355</v>
      </c>
      <c r="CL92" s="42" t="s">
        <v>731</v>
      </c>
      <c r="CM92" s="42" t="s">
        <v>73</v>
      </c>
      <c r="CN92" s="43">
        <v>0.72499999999999998</v>
      </c>
      <c r="CO92" s="42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226</v>
      </c>
      <c r="AZ93" s="1" t="s">
        <v>353</v>
      </c>
      <c r="BA93" s="1" t="s">
        <v>287</v>
      </c>
      <c r="BB93" s="1" t="s">
        <v>211</v>
      </c>
      <c r="BC93" s="1" t="s">
        <v>207</v>
      </c>
      <c r="BD93" s="1" t="s">
        <v>149</v>
      </c>
      <c r="BE93" s="1">
        <v>0.5</v>
      </c>
      <c r="CK93" s="42" t="s">
        <v>354</v>
      </c>
      <c r="CL93" s="42" t="s">
        <v>772</v>
      </c>
      <c r="CM93" s="42" t="s">
        <v>73</v>
      </c>
      <c r="CN93" s="43">
        <v>0.89</v>
      </c>
      <c r="CO93" s="42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226</v>
      </c>
      <c r="AZ94" s="1" t="s">
        <v>353</v>
      </c>
      <c r="BA94" s="1" t="s">
        <v>287</v>
      </c>
      <c r="BB94" s="1" t="s">
        <v>211</v>
      </c>
      <c r="BC94" s="1" t="s">
        <v>286</v>
      </c>
      <c r="BD94" s="1" t="s">
        <v>149</v>
      </c>
      <c r="BE94" s="1">
        <v>0.5</v>
      </c>
      <c r="CK94" s="42" t="s">
        <v>354</v>
      </c>
      <c r="CL94" s="42" t="s">
        <v>735</v>
      </c>
      <c r="CM94" s="42" t="s">
        <v>73</v>
      </c>
      <c r="CN94" s="43">
        <v>0.98599999999999999</v>
      </c>
      <c r="CO94" s="42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227</v>
      </c>
      <c r="AZ95" s="1" t="s">
        <v>353</v>
      </c>
      <c r="BA95" s="1" t="s">
        <v>288</v>
      </c>
      <c r="BB95" s="1" t="s">
        <v>211</v>
      </c>
      <c r="BC95" s="1" t="s">
        <v>159</v>
      </c>
      <c r="BD95" s="1" t="s">
        <v>204</v>
      </c>
      <c r="BE95" s="1">
        <v>1</v>
      </c>
      <c r="CK95" s="42" t="s">
        <v>354</v>
      </c>
      <c r="CL95" s="42" t="s">
        <v>764</v>
      </c>
      <c r="CM95" s="42" t="s">
        <v>73</v>
      </c>
      <c r="CN95" s="43">
        <v>3.331</v>
      </c>
      <c r="CO95" s="42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227</v>
      </c>
      <c r="AZ96" s="1" t="s">
        <v>353</v>
      </c>
      <c r="BA96" s="1" t="s">
        <v>288</v>
      </c>
      <c r="BB96" s="1" t="s">
        <v>211</v>
      </c>
      <c r="BC96" s="1" t="s">
        <v>206</v>
      </c>
      <c r="BD96" s="1" t="s">
        <v>204</v>
      </c>
      <c r="BE96" s="1">
        <v>1</v>
      </c>
      <c r="CK96" s="42" t="s">
        <v>354</v>
      </c>
      <c r="CL96" s="42" t="s">
        <v>486</v>
      </c>
      <c r="CM96" s="42" t="s">
        <v>73</v>
      </c>
      <c r="CN96" s="47">
        <v>1</v>
      </c>
      <c r="CO96" s="42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227</v>
      </c>
      <c r="AZ97" s="1" t="s">
        <v>353</v>
      </c>
      <c r="BA97" s="1" t="s">
        <v>288</v>
      </c>
      <c r="BB97" s="1" t="s">
        <v>211</v>
      </c>
      <c r="BC97" s="1" t="s">
        <v>207</v>
      </c>
      <c r="BD97" s="1" t="s">
        <v>204</v>
      </c>
      <c r="BE97" s="1">
        <v>1</v>
      </c>
      <c r="CK97" s="42" t="s">
        <v>357</v>
      </c>
      <c r="CL97" s="42" t="s">
        <v>506</v>
      </c>
      <c r="CM97" s="42" t="s">
        <v>73</v>
      </c>
      <c r="CN97" s="43">
        <v>0.93100000000000005</v>
      </c>
      <c r="CO97" s="42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227</v>
      </c>
      <c r="AZ98" s="1" t="s">
        <v>353</v>
      </c>
      <c r="BA98" s="1" t="s">
        <v>288</v>
      </c>
      <c r="BB98" s="1" t="s">
        <v>211</v>
      </c>
      <c r="BC98" s="1" t="s">
        <v>286</v>
      </c>
      <c r="BD98" s="1" t="s">
        <v>204</v>
      </c>
      <c r="BE98" s="1">
        <v>1</v>
      </c>
      <c r="CK98" s="42" t="s">
        <v>357</v>
      </c>
      <c r="CL98" s="42" t="s">
        <v>505</v>
      </c>
      <c r="CM98" s="42" t="s">
        <v>73</v>
      </c>
      <c r="CN98" s="43">
        <v>1</v>
      </c>
      <c r="CO98" s="42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458</v>
      </c>
      <c r="U99" s="1" t="s">
        <v>105</v>
      </c>
      <c r="V99" s="1" t="s">
        <v>227</v>
      </c>
      <c r="AZ99" s="1" t="s">
        <v>353</v>
      </c>
      <c r="BA99" s="1" t="s">
        <v>283</v>
      </c>
      <c r="BB99" s="1" t="s">
        <v>7</v>
      </c>
      <c r="BC99" s="1" t="s">
        <v>159</v>
      </c>
      <c r="BD99" s="1" t="s">
        <v>204</v>
      </c>
      <c r="BE99" s="1">
        <v>5</v>
      </c>
      <c r="CK99" s="42" t="s">
        <v>355</v>
      </c>
      <c r="CL99" s="42" t="s">
        <v>487</v>
      </c>
      <c r="CM99" s="42" t="s">
        <v>74</v>
      </c>
      <c r="CN99" s="42">
        <v>1.113</v>
      </c>
      <c r="CO99" s="42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227</v>
      </c>
      <c r="AZ100" s="1" t="s">
        <v>353</v>
      </c>
      <c r="BA100" s="1" t="s">
        <v>283</v>
      </c>
      <c r="BB100" s="1" t="s">
        <v>7</v>
      </c>
      <c r="BC100" s="1" t="s">
        <v>206</v>
      </c>
      <c r="BD100" s="1" t="s">
        <v>204</v>
      </c>
      <c r="BE100" s="1">
        <v>5</v>
      </c>
      <c r="CK100" s="42" t="s">
        <v>355</v>
      </c>
      <c r="CL100" s="42" t="s">
        <v>738</v>
      </c>
      <c r="CM100" s="42" t="s">
        <v>739</v>
      </c>
      <c r="CN100" s="43">
        <v>0.88400000000000001</v>
      </c>
      <c r="CO100" s="42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227</v>
      </c>
      <c r="AZ101" s="1" t="s">
        <v>353</v>
      </c>
      <c r="BA101" s="1" t="s">
        <v>283</v>
      </c>
      <c r="BB101" s="1" t="s">
        <v>7</v>
      </c>
      <c r="BC101" s="1" t="s">
        <v>207</v>
      </c>
      <c r="BD101" s="1" t="s">
        <v>204</v>
      </c>
      <c r="BE101" s="1">
        <v>5</v>
      </c>
      <c r="CK101" s="42" t="s">
        <v>355</v>
      </c>
      <c r="CL101" s="42" t="s">
        <v>740</v>
      </c>
      <c r="CM101" s="42" t="s">
        <v>177</v>
      </c>
      <c r="CN101" s="43">
        <v>5.6680000000000001</v>
      </c>
      <c r="CO101" s="42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227</v>
      </c>
      <c r="AZ102" s="1" t="s">
        <v>353</v>
      </c>
      <c r="BA102" s="1" t="s">
        <v>283</v>
      </c>
      <c r="BB102" s="1" t="s">
        <v>7</v>
      </c>
      <c r="BC102" s="1" t="s">
        <v>286</v>
      </c>
      <c r="BD102" s="1" t="s">
        <v>204</v>
      </c>
      <c r="BE102" s="1">
        <v>5</v>
      </c>
      <c r="CK102" s="42" t="s">
        <v>356</v>
      </c>
      <c r="CL102" s="42" t="s">
        <v>490</v>
      </c>
      <c r="CM102" s="42" t="s">
        <v>83</v>
      </c>
      <c r="CN102" s="43">
        <v>1</v>
      </c>
      <c r="CO102" s="42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169</v>
      </c>
      <c r="U103" s="1" t="s">
        <v>105</v>
      </c>
      <c r="V103" s="1" t="s">
        <v>227</v>
      </c>
      <c r="AZ103" s="1" t="s">
        <v>353</v>
      </c>
      <c r="BA103" s="1" t="s">
        <v>284</v>
      </c>
      <c r="BB103" s="1" t="s">
        <v>7</v>
      </c>
      <c r="BC103" s="1" t="s">
        <v>159</v>
      </c>
      <c r="BD103" s="1" t="s">
        <v>204</v>
      </c>
      <c r="BE103" s="1">
        <v>5</v>
      </c>
      <c r="CK103" s="42" t="s">
        <v>355</v>
      </c>
      <c r="CL103" s="42" t="s">
        <v>490</v>
      </c>
      <c r="CM103" s="42" t="s">
        <v>83</v>
      </c>
      <c r="CN103" s="43">
        <v>1</v>
      </c>
      <c r="CO103" s="42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228</v>
      </c>
      <c r="AZ104" s="1" t="s">
        <v>353</v>
      </c>
      <c r="BA104" s="1" t="s">
        <v>284</v>
      </c>
      <c r="BB104" s="1" t="s">
        <v>7</v>
      </c>
      <c r="BC104" s="1" t="s">
        <v>206</v>
      </c>
      <c r="BD104" s="1" t="s">
        <v>204</v>
      </c>
      <c r="BE104" s="1">
        <v>5</v>
      </c>
      <c r="CK104" s="42" t="s">
        <v>354</v>
      </c>
      <c r="CL104" s="42" t="s">
        <v>490</v>
      </c>
      <c r="CM104" s="42" t="s">
        <v>83</v>
      </c>
      <c r="CN104" s="43">
        <v>1</v>
      </c>
      <c r="CO104" s="42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228</v>
      </c>
      <c r="AZ105" s="1" t="s">
        <v>353</v>
      </c>
      <c r="BA105" s="1" t="s">
        <v>284</v>
      </c>
      <c r="BB105" s="1" t="s">
        <v>7</v>
      </c>
      <c r="BC105" s="1" t="s">
        <v>207</v>
      </c>
      <c r="BD105" s="1" t="s">
        <v>204</v>
      </c>
      <c r="BE105" s="1">
        <v>5</v>
      </c>
      <c r="CK105" s="42" t="s">
        <v>357</v>
      </c>
      <c r="CL105" s="42" t="s">
        <v>490</v>
      </c>
      <c r="CM105" s="42" t="s">
        <v>83</v>
      </c>
      <c r="CN105" s="43">
        <v>1</v>
      </c>
      <c r="CO105" s="42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228</v>
      </c>
      <c r="AZ106" s="1" t="s">
        <v>353</v>
      </c>
      <c r="BA106" s="1" t="s">
        <v>284</v>
      </c>
      <c r="BB106" s="1" t="s">
        <v>7</v>
      </c>
      <c r="BC106" s="1" t="s">
        <v>286</v>
      </c>
      <c r="BD106" s="1" t="s">
        <v>204</v>
      </c>
      <c r="BE106" s="1">
        <v>5</v>
      </c>
      <c r="CK106" s="42" t="s">
        <v>355</v>
      </c>
      <c r="CL106" s="42" t="s">
        <v>741</v>
      </c>
      <c r="CM106" s="42" t="s">
        <v>85</v>
      </c>
      <c r="CN106" s="43">
        <v>0.22800000000000001</v>
      </c>
      <c r="CO106" s="42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228</v>
      </c>
      <c r="AZ107" s="1" t="s">
        <v>353</v>
      </c>
      <c r="BA107" s="1" t="s">
        <v>278</v>
      </c>
      <c r="BB107" s="1" t="s">
        <v>212</v>
      </c>
      <c r="BC107" s="1" t="s">
        <v>159</v>
      </c>
      <c r="BD107" s="1" t="s">
        <v>204</v>
      </c>
      <c r="BE107" s="1">
        <v>5</v>
      </c>
      <c r="CK107" s="42" t="s">
        <v>354</v>
      </c>
      <c r="CL107" s="42" t="s">
        <v>773</v>
      </c>
      <c r="CM107" s="42" t="s">
        <v>85</v>
      </c>
      <c r="CN107" s="43">
        <v>0.186</v>
      </c>
      <c r="CO107" s="42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228</v>
      </c>
      <c r="AZ108" s="1" t="s">
        <v>353</v>
      </c>
      <c r="BA108" s="1" t="s">
        <v>278</v>
      </c>
      <c r="BB108" s="1" t="s">
        <v>212</v>
      </c>
      <c r="BC108" s="1" t="s">
        <v>206</v>
      </c>
      <c r="BD108" s="1" t="s">
        <v>204</v>
      </c>
      <c r="BE108" s="1">
        <v>5</v>
      </c>
      <c r="CK108" s="42" t="s">
        <v>354</v>
      </c>
      <c r="CL108" s="42" t="s">
        <v>774</v>
      </c>
      <c r="CM108" s="42" t="s">
        <v>85</v>
      </c>
      <c r="CN108" s="43">
        <v>0.189</v>
      </c>
      <c r="CO108" s="42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228</v>
      </c>
      <c r="AZ109" s="1" t="s">
        <v>353</v>
      </c>
      <c r="BA109" s="1" t="s">
        <v>278</v>
      </c>
      <c r="BB109" s="1" t="s">
        <v>212</v>
      </c>
      <c r="BC109" s="1" t="s">
        <v>207</v>
      </c>
      <c r="BD109" s="1" t="s">
        <v>204</v>
      </c>
      <c r="BE109" s="1">
        <v>5</v>
      </c>
      <c r="CK109" s="42" t="s">
        <v>354</v>
      </c>
      <c r="CL109" s="42" t="s">
        <v>651</v>
      </c>
      <c r="CM109" s="42" t="s">
        <v>775</v>
      </c>
      <c r="CN109" s="43">
        <v>0.186</v>
      </c>
      <c r="CO109" s="42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228</v>
      </c>
      <c r="AZ110" s="1" t="s">
        <v>353</v>
      </c>
      <c r="BA110" s="1" t="s">
        <v>278</v>
      </c>
      <c r="BB110" s="1" t="s">
        <v>212</v>
      </c>
      <c r="BC110" s="1" t="s">
        <v>286</v>
      </c>
      <c r="BD110" s="1" t="s">
        <v>204</v>
      </c>
      <c r="BE110" s="1">
        <v>5</v>
      </c>
      <c r="CK110" s="42" t="s">
        <v>354</v>
      </c>
      <c r="CL110" s="42" t="s">
        <v>492</v>
      </c>
      <c r="CM110" s="42" t="s">
        <v>775</v>
      </c>
      <c r="CN110" s="42">
        <v>1</v>
      </c>
      <c r="CO110" s="42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229</v>
      </c>
      <c r="AZ111" s="1" t="s">
        <v>353</v>
      </c>
      <c r="BA111" s="1" t="s">
        <v>279</v>
      </c>
      <c r="BB111" s="1" t="s">
        <v>212</v>
      </c>
      <c r="BC111" s="1" t="s">
        <v>159</v>
      </c>
      <c r="BD111" s="1" t="s">
        <v>204</v>
      </c>
      <c r="BE111" s="1">
        <v>3</v>
      </c>
      <c r="CK111" s="42" t="s">
        <v>354</v>
      </c>
      <c r="CL111" s="42" t="s">
        <v>651</v>
      </c>
      <c r="CM111" s="42" t="s">
        <v>775</v>
      </c>
      <c r="CN111" s="42">
        <v>0.186</v>
      </c>
      <c r="CO111" s="42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229</v>
      </c>
      <c r="AZ112" s="1" t="s">
        <v>353</v>
      </c>
      <c r="BA112" s="1" t="s">
        <v>279</v>
      </c>
      <c r="BB112" s="1" t="s">
        <v>212</v>
      </c>
      <c r="BC112" s="1" t="s">
        <v>206</v>
      </c>
      <c r="BD112" s="1" t="s">
        <v>204</v>
      </c>
      <c r="BE112" s="1">
        <v>3</v>
      </c>
      <c r="CK112" s="42" t="s">
        <v>354</v>
      </c>
      <c r="CL112" s="42" t="s">
        <v>491</v>
      </c>
      <c r="CM112" s="42" t="s">
        <v>776</v>
      </c>
      <c r="CN112" s="43">
        <v>1</v>
      </c>
      <c r="CO112" s="42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229</v>
      </c>
      <c r="AZ113" s="1" t="s">
        <v>353</v>
      </c>
      <c r="BA113" s="1" t="s">
        <v>279</v>
      </c>
      <c r="BB113" s="1" t="s">
        <v>212</v>
      </c>
      <c r="BC113" s="1" t="s">
        <v>207</v>
      </c>
      <c r="BD113" s="1" t="s">
        <v>204</v>
      </c>
      <c r="BE113" s="1">
        <v>3</v>
      </c>
      <c r="CK113" s="42" t="s">
        <v>354</v>
      </c>
      <c r="CL113" s="42" t="s">
        <v>651</v>
      </c>
      <c r="CM113" s="42" t="s">
        <v>776</v>
      </c>
      <c r="CN113" s="42">
        <v>0.186</v>
      </c>
      <c r="CO113" s="42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229</v>
      </c>
      <c r="AZ114" s="1" t="s">
        <v>353</v>
      </c>
      <c r="BA114" s="1" t="s">
        <v>279</v>
      </c>
      <c r="BB114" s="1" t="s">
        <v>212</v>
      </c>
      <c r="BC114" s="1" t="s">
        <v>286</v>
      </c>
      <c r="BD114" s="1" t="s">
        <v>204</v>
      </c>
      <c r="BE114" s="1">
        <v>3</v>
      </c>
      <c r="CK114" s="42" t="s">
        <v>354</v>
      </c>
      <c r="CL114" s="42" t="s">
        <v>491</v>
      </c>
      <c r="CM114" s="42" t="s">
        <v>776</v>
      </c>
      <c r="CN114" s="42">
        <v>1</v>
      </c>
      <c r="CO114" s="42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229</v>
      </c>
      <c r="AZ115" s="1" t="s">
        <v>353</v>
      </c>
      <c r="BA115" s="1" t="s">
        <v>280</v>
      </c>
      <c r="BB115" s="1" t="s">
        <v>212</v>
      </c>
      <c r="BC115" s="1" t="s">
        <v>159</v>
      </c>
      <c r="BD115" s="1" t="s">
        <v>204</v>
      </c>
      <c r="BE115" s="1">
        <v>3</v>
      </c>
      <c r="CK115" s="42" t="s">
        <v>355</v>
      </c>
      <c r="CL115" s="42" t="s">
        <v>742</v>
      </c>
      <c r="CM115" s="42" t="s">
        <v>175</v>
      </c>
      <c r="CN115" s="43">
        <v>1.2</v>
      </c>
      <c r="CO115" s="42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229</v>
      </c>
      <c r="AZ116" s="1" t="s">
        <v>353</v>
      </c>
      <c r="BA116" s="1" t="s">
        <v>280</v>
      </c>
      <c r="BB116" s="1" t="s">
        <v>212</v>
      </c>
      <c r="BC116" s="1" t="s">
        <v>206</v>
      </c>
      <c r="BD116" s="1" t="s">
        <v>204</v>
      </c>
      <c r="BE116" s="1">
        <v>3</v>
      </c>
      <c r="CK116" s="42" t="s">
        <v>355</v>
      </c>
      <c r="CL116" s="42" t="s">
        <v>743</v>
      </c>
      <c r="CM116" s="42" t="s">
        <v>175</v>
      </c>
      <c r="CN116" s="43">
        <v>1.8</v>
      </c>
      <c r="CO116" s="42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229</v>
      </c>
      <c r="AZ117" s="1" t="s">
        <v>353</v>
      </c>
      <c r="BA117" s="1" t="s">
        <v>280</v>
      </c>
      <c r="BB117" s="1" t="s">
        <v>212</v>
      </c>
      <c r="BC117" s="1" t="s">
        <v>207</v>
      </c>
      <c r="BD117" s="1" t="s">
        <v>204</v>
      </c>
      <c r="BE117" s="1">
        <v>3</v>
      </c>
      <c r="CK117" s="42" t="s">
        <v>355</v>
      </c>
      <c r="CL117" s="42" t="s">
        <v>744</v>
      </c>
      <c r="CM117" s="42" t="s">
        <v>175</v>
      </c>
      <c r="CN117" s="43">
        <v>1.4139999999999999</v>
      </c>
      <c r="CO117" s="42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229</v>
      </c>
      <c r="AZ118" s="1" t="s">
        <v>353</v>
      </c>
      <c r="BA118" s="1" t="s">
        <v>280</v>
      </c>
      <c r="BB118" s="1" t="s">
        <v>212</v>
      </c>
      <c r="BC118" s="1" t="s">
        <v>286</v>
      </c>
      <c r="BD118" s="1" t="s">
        <v>204</v>
      </c>
      <c r="BE118" s="1">
        <v>3</v>
      </c>
      <c r="CK118" s="42" t="s">
        <v>354</v>
      </c>
      <c r="CL118" s="42" t="s">
        <v>742</v>
      </c>
      <c r="CM118" s="42" t="s">
        <v>175</v>
      </c>
      <c r="CN118" s="43">
        <v>1.2</v>
      </c>
      <c r="CO118" s="42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229</v>
      </c>
      <c r="AZ119" s="1" t="s">
        <v>353</v>
      </c>
      <c r="BA119" s="1" t="s">
        <v>281</v>
      </c>
      <c r="BB119" s="1" t="s">
        <v>212</v>
      </c>
      <c r="BC119" s="1" t="s">
        <v>159</v>
      </c>
      <c r="BD119" s="1" t="s">
        <v>204</v>
      </c>
      <c r="BE119" s="1">
        <v>5</v>
      </c>
      <c r="CK119" s="42" t="s">
        <v>354</v>
      </c>
      <c r="CL119" s="42" t="s">
        <v>777</v>
      </c>
      <c r="CM119" s="42" t="s">
        <v>175</v>
      </c>
      <c r="CN119" s="43">
        <v>1.68</v>
      </c>
      <c r="CO119" s="42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229</v>
      </c>
      <c r="AZ120" s="1" t="s">
        <v>353</v>
      </c>
      <c r="BA120" s="1" t="s">
        <v>281</v>
      </c>
      <c r="BB120" s="1" t="s">
        <v>212</v>
      </c>
      <c r="BC120" s="1" t="s">
        <v>206</v>
      </c>
      <c r="BD120" s="1" t="s">
        <v>204</v>
      </c>
      <c r="BE120" s="1">
        <v>5</v>
      </c>
      <c r="CK120" s="42" t="s">
        <v>354</v>
      </c>
      <c r="CL120" s="42" t="s">
        <v>491</v>
      </c>
      <c r="CM120" s="42" t="s">
        <v>175</v>
      </c>
      <c r="CN120" s="42"/>
      <c r="CO120" s="42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175</v>
      </c>
      <c r="U121" s="1" t="s">
        <v>86</v>
      </c>
      <c r="V121" s="1" t="s">
        <v>230</v>
      </c>
      <c r="AZ121" s="1" t="s">
        <v>353</v>
      </c>
      <c r="BA121" s="1" t="s">
        <v>281</v>
      </c>
      <c r="BB121" s="1" t="s">
        <v>212</v>
      </c>
      <c r="BC121" s="1" t="s">
        <v>207</v>
      </c>
      <c r="BD121" s="1" t="s">
        <v>204</v>
      </c>
      <c r="BE121" s="1">
        <v>5</v>
      </c>
      <c r="CK121" s="42" t="s">
        <v>355</v>
      </c>
      <c r="CL121" s="42" t="s">
        <v>745</v>
      </c>
      <c r="CM121" s="42" t="s">
        <v>179</v>
      </c>
      <c r="CN121" s="43">
        <v>0.995</v>
      </c>
      <c r="CO121" s="42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176</v>
      </c>
      <c r="U122" s="1" t="s">
        <v>86</v>
      </c>
      <c r="V122" s="1" t="s">
        <v>230</v>
      </c>
      <c r="AZ122" s="1" t="s">
        <v>353</v>
      </c>
      <c r="BA122" s="1" t="s">
        <v>281</v>
      </c>
      <c r="BB122" s="1" t="s">
        <v>212</v>
      </c>
      <c r="BC122" s="1" t="s">
        <v>286</v>
      </c>
      <c r="BD122" s="1" t="s">
        <v>204</v>
      </c>
      <c r="BE122" s="1">
        <v>5</v>
      </c>
      <c r="CK122" s="42" t="s">
        <v>355</v>
      </c>
      <c r="CL122" s="42" t="s">
        <v>746</v>
      </c>
      <c r="CM122" s="42" t="s">
        <v>179</v>
      </c>
      <c r="CN122" s="43">
        <v>0.96099999999999997</v>
      </c>
      <c r="CO122" s="42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231</v>
      </c>
      <c r="AZ123" s="1" t="s">
        <v>353</v>
      </c>
      <c r="BA123" s="1" t="s">
        <v>282</v>
      </c>
      <c r="BB123" s="1" t="s">
        <v>212</v>
      </c>
      <c r="BC123" s="1" t="s">
        <v>159</v>
      </c>
      <c r="BD123" s="1" t="s">
        <v>204</v>
      </c>
      <c r="BE123" s="1">
        <v>4</v>
      </c>
      <c r="CK123" s="42" t="s">
        <v>355</v>
      </c>
      <c r="CL123" s="42" t="s">
        <v>747</v>
      </c>
      <c r="CM123" s="42" t="s">
        <v>179</v>
      </c>
      <c r="CN123" s="43">
        <v>1.9889999999999999</v>
      </c>
      <c r="CO123" s="42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232</v>
      </c>
      <c r="AZ124" s="1" t="s">
        <v>353</v>
      </c>
      <c r="BA124" s="1" t="s">
        <v>282</v>
      </c>
      <c r="BB124" s="1" t="s">
        <v>212</v>
      </c>
      <c r="BC124" s="1" t="s">
        <v>206</v>
      </c>
      <c r="BD124" s="1" t="s">
        <v>204</v>
      </c>
      <c r="BE124" s="1">
        <v>4</v>
      </c>
      <c r="CK124" s="42" t="s">
        <v>355</v>
      </c>
      <c r="CL124" s="42" t="s">
        <v>748</v>
      </c>
      <c r="CM124" s="42" t="s">
        <v>179</v>
      </c>
      <c r="CN124" s="43">
        <v>1.0299999999999998</v>
      </c>
      <c r="CO124" s="42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283</v>
      </c>
      <c r="T125" s="1" t="s">
        <v>86</v>
      </c>
      <c r="U125" s="1" t="s">
        <v>122</v>
      </c>
      <c r="V125" s="1" t="s">
        <v>233</v>
      </c>
      <c r="AZ125" s="1" t="s">
        <v>353</v>
      </c>
      <c r="BA125" s="1" t="s">
        <v>282</v>
      </c>
      <c r="BB125" s="1" t="s">
        <v>212</v>
      </c>
      <c r="BC125" s="1" t="s">
        <v>207</v>
      </c>
      <c r="BD125" s="1" t="s">
        <v>204</v>
      </c>
      <c r="BE125" s="1">
        <v>4</v>
      </c>
      <c r="CK125" s="42" t="s">
        <v>354</v>
      </c>
      <c r="CL125" s="42" t="s">
        <v>778</v>
      </c>
      <c r="CM125" s="42" t="s">
        <v>180</v>
      </c>
      <c r="CN125" s="43">
        <v>1</v>
      </c>
      <c r="CO125" s="42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284</v>
      </c>
      <c r="T126" s="1" t="s">
        <v>85</v>
      </c>
      <c r="U126" s="1" t="s">
        <v>122</v>
      </c>
      <c r="V126" s="1" t="s">
        <v>234</v>
      </c>
      <c r="AZ126" s="1" t="s">
        <v>353</v>
      </c>
      <c r="BA126" s="1" t="s">
        <v>282</v>
      </c>
      <c r="BB126" s="1" t="s">
        <v>212</v>
      </c>
      <c r="BC126" s="1" t="s">
        <v>286</v>
      </c>
      <c r="BD126" s="1" t="s">
        <v>204</v>
      </c>
      <c r="BE126" s="1">
        <v>4</v>
      </c>
      <c r="CK126" s="42" t="s">
        <v>354</v>
      </c>
      <c r="CL126" s="42" t="s">
        <v>779</v>
      </c>
      <c r="CM126" s="42" t="s">
        <v>180</v>
      </c>
      <c r="CN126" s="43">
        <v>1.0349999999999999</v>
      </c>
      <c r="CO126" s="42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278</v>
      </c>
      <c r="T127" s="1" t="s">
        <v>195</v>
      </c>
      <c r="U127" s="1" t="s">
        <v>122</v>
      </c>
      <c r="V127" s="1" t="s">
        <v>235</v>
      </c>
      <c r="AZ127" s="1" t="s">
        <v>353</v>
      </c>
      <c r="BA127" s="1" t="s">
        <v>43</v>
      </c>
      <c r="BB127" s="1" t="s">
        <v>209</v>
      </c>
      <c r="BC127" s="1" t="s">
        <v>159</v>
      </c>
      <c r="BD127" s="1" t="s">
        <v>204</v>
      </c>
      <c r="BE127" s="1">
        <v>2</v>
      </c>
      <c r="CK127" s="42" t="s">
        <v>354</v>
      </c>
      <c r="CL127" s="42" t="s">
        <v>780</v>
      </c>
      <c r="CM127" s="42" t="s">
        <v>180</v>
      </c>
      <c r="CN127" s="43">
        <v>1.1139999999999999</v>
      </c>
      <c r="CO127" s="42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278</v>
      </c>
      <c r="T128" s="1" t="s">
        <v>197</v>
      </c>
      <c r="U128" s="1" t="s">
        <v>122</v>
      </c>
      <c r="V128" s="1" t="s">
        <v>235</v>
      </c>
      <c r="AZ128" s="1" t="s">
        <v>353</v>
      </c>
      <c r="BA128" s="1" t="s">
        <v>43</v>
      </c>
      <c r="BB128" s="1" t="s">
        <v>209</v>
      </c>
      <c r="BC128" s="1" t="s">
        <v>206</v>
      </c>
      <c r="BD128" s="1" t="s">
        <v>204</v>
      </c>
      <c r="BE128" s="1">
        <v>2</v>
      </c>
      <c r="CK128" s="42" t="s">
        <v>354</v>
      </c>
      <c r="CL128" s="42" t="s">
        <v>647</v>
      </c>
      <c r="CM128" s="42" t="s">
        <v>180</v>
      </c>
      <c r="CN128" s="43">
        <v>2.069</v>
      </c>
      <c r="CO128" s="42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278</v>
      </c>
      <c r="T129" s="1" t="s">
        <v>198</v>
      </c>
      <c r="U129" s="1" t="s">
        <v>122</v>
      </c>
      <c r="V129" s="1" t="s">
        <v>235</v>
      </c>
      <c r="AZ129" s="1" t="s">
        <v>353</v>
      </c>
      <c r="BA129" s="1" t="s">
        <v>43</v>
      </c>
      <c r="BB129" s="1" t="s">
        <v>209</v>
      </c>
      <c r="BC129" s="1" t="s">
        <v>207</v>
      </c>
      <c r="BD129" s="1" t="s">
        <v>204</v>
      </c>
      <c r="BE129" s="1">
        <v>3</v>
      </c>
      <c r="CK129" s="42" t="s">
        <v>354</v>
      </c>
      <c r="CL129" s="42" t="s">
        <v>781</v>
      </c>
      <c r="CM129" s="42" t="s">
        <v>180</v>
      </c>
      <c r="CN129" s="43">
        <v>3.0229999999999997</v>
      </c>
      <c r="CO129" s="42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278</v>
      </c>
      <c r="T130" s="1" t="s">
        <v>199</v>
      </c>
      <c r="U130" s="1" t="s">
        <v>122</v>
      </c>
      <c r="V130" s="1" t="s">
        <v>235</v>
      </c>
      <c r="AZ130" s="1" t="s">
        <v>353</v>
      </c>
      <c r="BA130" s="1" t="s">
        <v>43</v>
      </c>
      <c r="BB130" s="1" t="s">
        <v>209</v>
      </c>
      <c r="BC130" s="1" t="s">
        <v>286</v>
      </c>
      <c r="BD130" s="1" t="s">
        <v>204</v>
      </c>
      <c r="BE130" s="1">
        <v>5</v>
      </c>
      <c r="CK130" s="42" t="s">
        <v>354</v>
      </c>
      <c r="CL130" s="42" t="s">
        <v>492</v>
      </c>
      <c r="CM130" s="42" t="s">
        <v>180</v>
      </c>
      <c r="CN130" s="47">
        <v>1</v>
      </c>
      <c r="CO130" s="42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278</v>
      </c>
      <c r="T131" s="1" t="s">
        <v>200</v>
      </c>
      <c r="U131" s="1" t="s">
        <v>122</v>
      </c>
      <c r="V131" s="1" t="s">
        <v>235</v>
      </c>
      <c r="AZ131" s="1"/>
      <c r="CK131" s="42" t="s">
        <v>355</v>
      </c>
      <c r="CL131" s="42" t="s">
        <v>492</v>
      </c>
      <c r="CM131" s="42" t="s">
        <v>459</v>
      </c>
      <c r="CN131" s="42">
        <v>1</v>
      </c>
      <c r="CO131" s="42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278</v>
      </c>
      <c r="T132" s="1" t="s">
        <v>201</v>
      </c>
      <c r="U132" s="1" t="s">
        <v>122</v>
      </c>
      <c r="V132" s="1" t="s">
        <v>235</v>
      </c>
      <c r="AZ132" s="1"/>
      <c r="CK132" s="42" t="s">
        <v>355</v>
      </c>
      <c r="CL132" s="42" t="s">
        <v>749</v>
      </c>
      <c r="CM132" s="42" t="s">
        <v>76</v>
      </c>
      <c r="CN132" s="43">
        <v>1</v>
      </c>
      <c r="CO132" s="42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279</v>
      </c>
      <c r="T133" s="1" t="s">
        <v>195</v>
      </c>
      <c r="U133" s="1" t="s">
        <v>122</v>
      </c>
      <c r="V133" s="1" t="s">
        <v>235</v>
      </c>
      <c r="CK133" s="42" t="s">
        <v>355</v>
      </c>
      <c r="CL133" s="42" t="s">
        <v>750</v>
      </c>
      <c r="CM133" s="42" t="s">
        <v>76</v>
      </c>
      <c r="CN133" s="43">
        <v>1.0169999999999999</v>
      </c>
      <c r="CO133" s="42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279</v>
      </c>
      <c r="T134" s="1" t="s">
        <v>197</v>
      </c>
      <c r="U134" s="1" t="s">
        <v>122</v>
      </c>
      <c r="V134" s="1" t="s">
        <v>235</v>
      </c>
      <c r="CK134" s="42" t="s">
        <v>355</v>
      </c>
      <c r="CL134" s="42" t="s">
        <v>751</v>
      </c>
      <c r="CM134" s="42" t="s">
        <v>76</v>
      </c>
      <c r="CN134" s="43">
        <v>1.0339999999999998</v>
      </c>
      <c r="CO134" s="42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279</v>
      </c>
      <c r="T135" s="1" t="s">
        <v>198</v>
      </c>
      <c r="U135" s="1" t="s">
        <v>122</v>
      </c>
      <c r="V135" s="1" t="s">
        <v>235</v>
      </c>
      <c r="CK135" s="42" t="s">
        <v>355</v>
      </c>
      <c r="CL135" s="42" t="s">
        <v>752</v>
      </c>
      <c r="CM135" s="42" t="s">
        <v>76</v>
      </c>
      <c r="CN135" s="43">
        <v>1.0419999999999998</v>
      </c>
      <c r="CO135" s="42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279</v>
      </c>
      <c r="T136" s="1" t="s">
        <v>199</v>
      </c>
      <c r="U136" s="1" t="s">
        <v>122</v>
      </c>
      <c r="V136" s="1" t="s">
        <v>235</v>
      </c>
      <c r="CK136" s="42" t="s">
        <v>355</v>
      </c>
      <c r="CL136" s="42" t="s">
        <v>753</v>
      </c>
      <c r="CM136" s="42" t="s">
        <v>76</v>
      </c>
      <c r="CN136" s="43">
        <v>1.0839999999999999</v>
      </c>
      <c r="CO136" s="42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279</v>
      </c>
      <c r="T137" s="1" t="s">
        <v>200</v>
      </c>
      <c r="U137" s="1" t="s">
        <v>122</v>
      </c>
      <c r="V137" s="1" t="s">
        <v>235</v>
      </c>
      <c r="CK137" s="42" t="s">
        <v>355</v>
      </c>
      <c r="CL137" s="42" t="s">
        <v>754</v>
      </c>
      <c r="CM137" s="42" t="s">
        <v>76</v>
      </c>
      <c r="CN137" s="43">
        <v>0.25</v>
      </c>
      <c r="CO137" s="42" t="str">
        <f t="shared" si="4"/>
        <v>L 10,0 X P 30,0 &amp; Tubo de engenharia</v>
      </c>
    </row>
    <row r="138" spans="18:93" x14ac:dyDescent="0.3">
      <c r="R138" s="1" t="s">
        <v>125</v>
      </c>
      <c r="S138" s="1" t="s">
        <v>279</v>
      </c>
      <c r="T138" s="1" t="s">
        <v>201</v>
      </c>
      <c r="U138" s="1" t="s">
        <v>122</v>
      </c>
      <c r="V138" s="1" t="s">
        <v>235</v>
      </c>
      <c r="CK138" s="42" t="s">
        <v>355</v>
      </c>
      <c r="CL138" s="42" t="s">
        <v>755</v>
      </c>
      <c r="CM138" s="42" t="s">
        <v>76</v>
      </c>
      <c r="CN138" s="43">
        <v>0.91900000000000004</v>
      </c>
      <c r="CO138" s="42" t="str">
        <f t="shared" si="4"/>
        <v>L 10,5 X P 100,0 &amp; Tubo de engenharia</v>
      </c>
    </row>
    <row r="139" spans="18:93" x14ac:dyDescent="0.3">
      <c r="R139" s="1" t="s">
        <v>125</v>
      </c>
      <c r="S139" s="1" t="s">
        <v>280</v>
      </c>
      <c r="T139" s="1" t="s">
        <v>195</v>
      </c>
      <c r="U139" s="1" t="s">
        <v>122</v>
      </c>
      <c r="V139" s="1" t="s">
        <v>235</v>
      </c>
      <c r="CK139" s="42" t="s">
        <v>355</v>
      </c>
      <c r="CL139" s="42" t="s">
        <v>756</v>
      </c>
      <c r="CM139" s="42" t="s">
        <v>76</v>
      </c>
      <c r="CN139" s="43">
        <v>1.2309999999999999</v>
      </c>
      <c r="CO139" s="42" t="str">
        <f t="shared" si="4"/>
        <v>L 11,0 X P 122,0 &amp; Tubo de engenharia</v>
      </c>
    </row>
    <row r="140" spans="18:93" x14ac:dyDescent="0.3">
      <c r="R140" s="1" t="s">
        <v>125</v>
      </c>
      <c r="S140" s="1" t="s">
        <v>280</v>
      </c>
      <c r="T140" s="1" t="s">
        <v>197</v>
      </c>
      <c r="U140" s="1" t="s">
        <v>122</v>
      </c>
      <c r="V140" s="1" t="s">
        <v>235</v>
      </c>
      <c r="CK140" s="42" t="s">
        <v>355</v>
      </c>
      <c r="CL140" s="42" t="s">
        <v>757</v>
      </c>
      <c r="CM140" s="42" t="s">
        <v>76</v>
      </c>
      <c r="CN140" s="43">
        <v>0.45600000000000002</v>
      </c>
      <c r="CO140" s="42" t="str">
        <f t="shared" si="4"/>
        <v>L 6,0 X P 152,0 &amp; Tubo de engenharia</v>
      </c>
    </row>
    <row r="141" spans="18:93" x14ac:dyDescent="0.3">
      <c r="R141" s="1" t="s">
        <v>125</v>
      </c>
      <c r="S141" s="1" t="s">
        <v>280</v>
      </c>
      <c r="T141" s="1" t="s">
        <v>198</v>
      </c>
      <c r="U141" s="1" t="s">
        <v>122</v>
      </c>
      <c r="V141" s="1" t="s">
        <v>235</v>
      </c>
      <c r="CK141" s="42" t="s">
        <v>355</v>
      </c>
      <c r="CL141" s="42" t="s">
        <v>758</v>
      </c>
      <c r="CM141" s="42" t="s">
        <v>76</v>
      </c>
      <c r="CN141" s="43">
        <v>0.21299999999999999</v>
      </c>
      <c r="CO141" s="42" t="str">
        <f t="shared" si="4"/>
        <v>L 6,0 X P 71,0 &amp; Tubo de engenharia</v>
      </c>
    </row>
    <row r="142" spans="18:93" x14ac:dyDescent="0.3">
      <c r="R142" s="1" t="s">
        <v>125</v>
      </c>
      <c r="S142" s="1" t="s">
        <v>280</v>
      </c>
      <c r="T142" s="1" t="s">
        <v>199</v>
      </c>
      <c r="U142" s="1" t="s">
        <v>122</v>
      </c>
      <c r="V142" s="1" t="s">
        <v>235</v>
      </c>
      <c r="CK142" s="42" t="s">
        <v>355</v>
      </c>
      <c r="CL142" s="42" t="s">
        <v>759</v>
      </c>
      <c r="CM142" s="42" t="s">
        <v>76</v>
      </c>
      <c r="CN142" s="43">
        <v>0.24299999999999999</v>
      </c>
      <c r="CO142" s="42" t="str">
        <f t="shared" si="4"/>
        <v>L 6,0 X P 81,0 &amp; Tubo de engenharia</v>
      </c>
    </row>
    <row r="143" spans="18:93" x14ac:dyDescent="0.3">
      <c r="R143" s="1" t="s">
        <v>125</v>
      </c>
      <c r="S143" s="1" t="s">
        <v>280</v>
      </c>
      <c r="T143" s="1" t="s">
        <v>200</v>
      </c>
      <c r="U143" s="1" t="s">
        <v>122</v>
      </c>
      <c r="V143" s="1" t="s">
        <v>235</v>
      </c>
      <c r="CK143" s="42" t="s">
        <v>355</v>
      </c>
      <c r="CL143" s="42" t="s">
        <v>760</v>
      </c>
      <c r="CM143" s="42" t="s">
        <v>76</v>
      </c>
      <c r="CN143" s="43">
        <v>0.40899999999999997</v>
      </c>
      <c r="CO143" s="42" t="str">
        <f t="shared" si="4"/>
        <v>L 7,0 X P 100,0 &amp; Tubo de engenharia</v>
      </c>
    </row>
    <row r="144" spans="18:93" x14ac:dyDescent="0.3">
      <c r="R144" s="1" t="s">
        <v>125</v>
      </c>
      <c r="S144" s="1" t="s">
        <v>280</v>
      </c>
      <c r="T144" s="1" t="s">
        <v>201</v>
      </c>
      <c r="U144" s="1" t="s">
        <v>122</v>
      </c>
      <c r="V144" s="1" t="s">
        <v>235</v>
      </c>
      <c r="CK144" s="42" t="s">
        <v>355</v>
      </c>
      <c r="CL144" s="42" t="s">
        <v>761</v>
      </c>
      <c r="CM144" s="42" t="s">
        <v>76</v>
      </c>
      <c r="CN144" s="42">
        <v>0.49</v>
      </c>
      <c r="CO144" s="42" t="str">
        <f t="shared" si="4"/>
        <v>L 7,0 X P 120,0 &amp; Tubo de engenharia</v>
      </c>
    </row>
    <row r="145" spans="18:93" x14ac:dyDescent="0.3">
      <c r="R145" s="1" t="s">
        <v>125</v>
      </c>
      <c r="S145" s="1" t="s">
        <v>281</v>
      </c>
      <c r="T145" s="1" t="s">
        <v>195</v>
      </c>
      <c r="U145" s="1" t="s">
        <v>122</v>
      </c>
      <c r="V145" s="1" t="s">
        <v>235</v>
      </c>
      <c r="CK145" s="42" t="s">
        <v>355</v>
      </c>
      <c r="CL145" s="42" t="s">
        <v>762</v>
      </c>
      <c r="CM145" s="42" t="s">
        <v>76</v>
      </c>
      <c r="CN145" s="42">
        <v>0.628</v>
      </c>
      <c r="CO145" s="42" t="str">
        <f t="shared" si="4"/>
        <v>L 9,0 X P 93,0 &amp; Tubo de engenharia</v>
      </c>
    </row>
    <row r="146" spans="18:93" x14ac:dyDescent="0.3">
      <c r="R146" s="1" t="s">
        <v>125</v>
      </c>
      <c r="S146" s="1" t="s">
        <v>281</v>
      </c>
      <c r="T146" s="1" t="s">
        <v>197</v>
      </c>
      <c r="U146" s="1" t="s">
        <v>122</v>
      </c>
      <c r="V146" s="1" t="s">
        <v>235</v>
      </c>
      <c r="CK146" s="42" t="s">
        <v>354</v>
      </c>
      <c r="CL146" s="42" t="s">
        <v>782</v>
      </c>
      <c r="CM146" s="42" t="s">
        <v>76</v>
      </c>
      <c r="CN146" s="43">
        <v>7.2999999999999995E-2</v>
      </c>
      <c r="CO146" s="42" t="str">
        <f t="shared" si="4"/>
        <v>L 05,0 X A 35,0 &amp; Tubo de engenharia</v>
      </c>
    </row>
    <row r="147" spans="18:93" x14ac:dyDescent="0.3">
      <c r="R147" s="1" t="s">
        <v>125</v>
      </c>
      <c r="S147" s="1" t="s">
        <v>281</v>
      </c>
      <c r="T147" s="1" t="s">
        <v>198</v>
      </c>
      <c r="U147" s="1" t="s">
        <v>122</v>
      </c>
      <c r="V147" s="1" t="s">
        <v>235</v>
      </c>
      <c r="CK147" s="42" t="s">
        <v>354</v>
      </c>
      <c r="CL147" s="44" t="s">
        <v>783</v>
      </c>
      <c r="CM147" s="45" t="s">
        <v>76</v>
      </c>
      <c r="CN147" s="43">
        <v>7.4999999999999997E-2</v>
      </c>
      <c r="CO147" s="42" t="str">
        <f t="shared" si="4"/>
        <v>L 05,0 X A 36,0 &amp; Tubo de engenharia</v>
      </c>
    </row>
    <row r="148" spans="18:93" x14ac:dyDescent="0.3">
      <c r="R148" s="1" t="s">
        <v>125</v>
      </c>
      <c r="S148" s="1" t="s">
        <v>281</v>
      </c>
      <c r="T148" s="1" t="s">
        <v>199</v>
      </c>
      <c r="U148" s="1" t="s">
        <v>122</v>
      </c>
      <c r="V148" s="1" t="s">
        <v>235</v>
      </c>
      <c r="CK148" s="42" t="s">
        <v>354</v>
      </c>
      <c r="CL148" s="45" t="s">
        <v>784</v>
      </c>
      <c r="CM148" s="45" t="s">
        <v>76</v>
      </c>
      <c r="CN148" s="47">
        <v>9.8000000000000004E-2</v>
      </c>
      <c r="CO148" s="42" t="str">
        <f t="shared" si="4"/>
        <v>L 05,0 X A 47,0 &amp; Tubo de engenharia</v>
      </c>
    </row>
    <row r="149" spans="18:93" x14ac:dyDescent="0.3">
      <c r="R149" s="1" t="s">
        <v>125</v>
      </c>
      <c r="S149" s="1" t="s">
        <v>281</v>
      </c>
      <c r="T149" s="1" t="s">
        <v>200</v>
      </c>
      <c r="U149" s="1" t="s">
        <v>122</v>
      </c>
      <c r="V149" s="1" t="s">
        <v>235</v>
      </c>
      <c r="CK149" s="42" t="s">
        <v>354</v>
      </c>
      <c r="CL149" s="45" t="s">
        <v>785</v>
      </c>
      <c r="CM149" s="45" t="s">
        <v>76</v>
      </c>
      <c r="CN149" s="47">
        <v>0.13500000000000001</v>
      </c>
      <c r="CO149" s="42" t="str">
        <f t="shared" si="4"/>
        <v>L 06,0 X A 45,0 &amp; Tubo de engenharia</v>
      </c>
    </row>
    <row r="150" spans="18:93" x14ac:dyDescent="0.3">
      <c r="R150" s="1" t="s">
        <v>125</v>
      </c>
      <c r="S150" s="1" t="s">
        <v>281</v>
      </c>
      <c r="T150" s="1" t="s">
        <v>201</v>
      </c>
      <c r="U150" s="1" t="s">
        <v>122</v>
      </c>
      <c r="V150" s="1" t="s">
        <v>235</v>
      </c>
      <c r="CK150" s="42" t="s">
        <v>354</v>
      </c>
      <c r="CL150" s="42" t="s">
        <v>786</v>
      </c>
      <c r="CM150" s="42" t="s">
        <v>76</v>
      </c>
      <c r="CN150" s="43">
        <v>0.26200000000000001</v>
      </c>
      <c r="CO150" s="42" t="str">
        <f t="shared" si="4"/>
        <v>L 07,0 X A 64,0 &amp; Tubo de engenharia</v>
      </c>
    </row>
    <row r="151" spans="18:93" x14ac:dyDescent="0.3">
      <c r="R151" s="1" t="s">
        <v>125</v>
      </c>
      <c r="S151" s="1" t="s">
        <v>282</v>
      </c>
      <c r="T151" s="1" t="s">
        <v>195</v>
      </c>
      <c r="U151" s="1" t="s">
        <v>122</v>
      </c>
      <c r="V151" s="1" t="s">
        <v>235</v>
      </c>
      <c r="CK151" s="42" t="s">
        <v>354</v>
      </c>
      <c r="CL151" s="42" t="s">
        <v>787</v>
      </c>
      <c r="CM151" s="42" t="s">
        <v>76</v>
      </c>
      <c r="CN151" s="43">
        <v>0.27</v>
      </c>
      <c r="CO151" s="42" t="str">
        <f t="shared" si="4"/>
        <v>L 07,0 X A 66,0 &amp; Tubo de engenharia</v>
      </c>
    </row>
    <row r="152" spans="18:93" x14ac:dyDescent="0.3">
      <c r="R152" s="1" t="s">
        <v>125</v>
      </c>
      <c r="S152" s="1" t="s">
        <v>282</v>
      </c>
      <c r="T152" s="1" t="s">
        <v>197</v>
      </c>
      <c r="U152" s="1" t="s">
        <v>122</v>
      </c>
      <c r="V152" s="1" t="s">
        <v>235</v>
      </c>
      <c r="CK152" s="42" t="s">
        <v>354</v>
      </c>
      <c r="CL152" s="42" t="s">
        <v>788</v>
      </c>
      <c r="CM152" s="42" t="s">
        <v>76</v>
      </c>
      <c r="CN152" s="43">
        <v>0.36</v>
      </c>
      <c r="CO152" s="42" t="str">
        <f t="shared" si="4"/>
        <v>L 07,0 X A 88,0 &amp; Tubo de engenharia</v>
      </c>
    </row>
    <row r="153" spans="18:93" x14ac:dyDescent="0.3">
      <c r="R153" s="1" t="s">
        <v>125</v>
      </c>
      <c r="S153" s="1" t="s">
        <v>282</v>
      </c>
      <c r="T153" s="1" t="s">
        <v>198</v>
      </c>
      <c r="U153" s="1" t="s">
        <v>122</v>
      </c>
      <c r="V153" s="1" t="s">
        <v>235</v>
      </c>
      <c r="CK153" s="42" t="s">
        <v>354</v>
      </c>
      <c r="CL153" s="42" t="s">
        <v>789</v>
      </c>
      <c r="CM153" s="42" t="s">
        <v>76</v>
      </c>
      <c r="CN153" s="43">
        <v>0.254</v>
      </c>
      <c r="CO153" s="42" t="str">
        <f t="shared" si="4"/>
        <v>L 07,5 X A 54,0 &amp; Tubo de engenharia</v>
      </c>
    </row>
    <row r="154" spans="18:93" x14ac:dyDescent="0.3">
      <c r="R154" s="1" t="s">
        <v>125</v>
      </c>
      <c r="S154" s="1" t="s">
        <v>282</v>
      </c>
      <c r="T154" s="1" t="s">
        <v>199</v>
      </c>
      <c r="U154" s="1" t="s">
        <v>122</v>
      </c>
      <c r="V154" s="1" t="s">
        <v>235</v>
      </c>
      <c r="CK154" s="42" t="s">
        <v>354</v>
      </c>
      <c r="CL154" s="42" t="s">
        <v>790</v>
      </c>
      <c r="CM154" s="42" t="s">
        <v>76</v>
      </c>
      <c r="CN154" s="43">
        <v>0.47299999999999998</v>
      </c>
      <c r="CO154" s="42" t="str">
        <f t="shared" si="4"/>
        <v>L 09,0 X A 70,0 &amp; Tubo de engenharia</v>
      </c>
    </row>
    <row r="155" spans="18:93" x14ac:dyDescent="0.3">
      <c r="R155" s="1" t="s">
        <v>125</v>
      </c>
      <c r="S155" s="1" t="s">
        <v>282</v>
      </c>
      <c r="T155" s="1" t="s">
        <v>200</v>
      </c>
      <c r="U155" s="1" t="s">
        <v>122</v>
      </c>
      <c r="V155" s="1" t="s">
        <v>235</v>
      </c>
      <c r="CK155" s="42" t="s">
        <v>354</v>
      </c>
      <c r="CL155" s="42" t="s">
        <v>791</v>
      </c>
      <c r="CM155" s="42" t="s">
        <v>76</v>
      </c>
      <c r="CN155" s="43">
        <v>0.628</v>
      </c>
      <c r="CO155" s="42" t="str">
        <f t="shared" si="4"/>
        <v>L 09,0 X A 93,0 &amp; Tubo de engenharia</v>
      </c>
    </row>
    <row r="156" spans="18:93" x14ac:dyDescent="0.3">
      <c r="R156" s="1" t="s">
        <v>125</v>
      </c>
      <c r="S156" s="1" t="s">
        <v>282</v>
      </c>
      <c r="T156" s="1" t="s">
        <v>201</v>
      </c>
      <c r="U156" s="1" t="s">
        <v>122</v>
      </c>
      <c r="V156" s="1" t="s">
        <v>235</v>
      </c>
      <c r="CK156" s="42" t="s">
        <v>354</v>
      </c>
      <c r="CL156" s="42" t="s">
        <v>792</v>
      </c>
      <c r="CM156" s="42" t="s">
        <v>76</v>
      </c>
      <c r="CN156" s="43">
        <v>0.70699999999999996</v>
      </c>
      <c r="CO156" s="42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236</v>
      </c>
      <c r="CK157" s="42" t="s">
        <v>354</v>
      </c>
      <c r="CL157" s="42" t="s">
        <v>793</v>
      </c>
      <c r="CM157" s="42" t="s">
        <v>76</v>
      </c>
      <c r="CN157" s="43">
        <v>0.86699999999999999</v>
      </c>
      <c r="CO157" s="42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236</v>
      </c>
      <c r="CK158" s="42" t="s">
        <v>354</v>
      </c>
      <c r="CL158" s="42" t="s">
        <v>749</v>
      </c>
      <c r="CM158" s="42" t="s">
        <v>76</v>
      </c>
      <c r="CN158" s="43">
        <v>1</v>
      </c>
      <c r="CO158" s="42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236</v>
      </c>
      <c r="CK159" s="42" t="s">
        <v>354</v>
      </c>
      <c r="CL159" s="42" t="s">
        <v>794</v>
      </c>
      <c r="CM159" s="42" t="s">
        <v>76</v>
      </c>
      <c r="CN159" s="43">
        <v>0.63400000000000001</v>
      </c>
      <c r="CO159" s="42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236</v>
      </c>
      <c r="CK160" s="42" t="s">
        <v>354</v>
      </c>
      <c r="CL160" s="42" t="s">
        <v>795</v>
      </c>
      <c r="CM160" s="42" t="s">
        <v>76</v>
      </c>
      <c r="CN160" s="43">
        <v>0.76700000000000002</v>
      </c>
      <c r="CO160" s="42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236</v>
      </c>
      <c r="CK161" s="42" t="s">
        <v>354</v>
      </c>
      <c r="CL161" s="42" t="s">
        <v>796</v>
      </c>
      <c r="CM161" s="42" t="s">
        <v>76</v>
      </c>
      <c r="CN161" s="43">
        <v>2.048</v>
      </c>
      <c r="CO161" s="42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237</v>
      </c>
      <c r="CK162" s="42" t="s">
        <v>354</v>
      </c>
      <c r="CL162" s="42" t="s">
        <v>489</v>
      </c>
      <c r="CM162" s="42" t="s">
        <v>76</v>
      </c>
      <c r="CN162" s="47">
        <v>1</v>
      </c>
      <c r="CO162" s="42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238</v>
      </c>
      <c r="CK163" s="42" t="s">
        <v>357</v>
      </c>
      <c r="CL163" s="42" t="s">
        <v>508</v>
      </c>
      <c r="CM163" s="42" t="s">
        <v>76</v>
      </c>
      <c r="CN163" s="43">
        <v>1</v>
      </c>
      <c r="CO163" s="42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239</v>
      </c>
      <c r="CK164" s="42" t="s">
        <v>357</v>
      </c>
      <c r="CL164" s="42" t="s">
        <v>509</v>
      </c>
      <c r="CM164" s="42" t="s">
        <v>76</v>
      </c>
      <c r="CN164" s="43">
        <v>1.0249999999999999</v>
      </c>
      <c r="CO164" s="42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240</v>
      </c>
      <c r="CK165" s="42" t="s">
        <v>357</v>
      </c>
      <c r="CL165" s="42" t="s">
        <v>510</v>
      </c>
      <c r="CM165" s="42" t="s">
        <v>76</v>
      </c>
      <c r="CN165" s="42">
        <v>1.0839999999999999</v>
      </c>
      <c r="CO165" s="42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42" t="s">
        <v>357</v>
      </c>
      <c r="CL166" s="42" t="s">
        <v>511</v>
      </c>
      <c r="CM166" s="42" t="s">
        <v>76</v>
      </c>
      <c r="CN166" s="42">
        <v>1.0499999999999998</v>
      </c>
      <c r="CO166" s="42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42" t="s">
        <v>357</v>
      </c>
      <c r="CL167" s="42" t="s">
        <v>507</v>
      </c>
      <c r="CM167" s="42" t="s">
        <v>76</v>
      </c>
      <c r="CN167" s="43">
        <v>0.25</v>
      </c>
      <c r="CO167" s="42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42" t="s">
        <v>354</v>
      </c>
      <c r="CL168" s="42" t="s">
        <v>493</v>
      </c>
      <c r="CM168" s="42" t="s">
        <v>169</v>
      </c>
      <c r="CN168" s="46">
        <v>0.25</v>
      </c>
      <c r="CO168" s="42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42"/>
      <c r="CL169" s="42"/>
      <c r="CM169" s="42"/>
      <c r="CN169" s="43"/>
      <c r="CO169" s="42"/>
    </row>
    <row r="170" spans="18:93" x14ac:dyDescent="0.3">
      <c r="R170" s="1" t="s">
        <v>7</v>
      </c>
      <c r="S170" s="1" t="s">
        <v>42</v>
      </c>
      <c r="T170" s="12" t="s">
        <v>458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169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175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176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179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180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177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220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220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220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220</v>
      </c>
    </row>
    <row r="185" spans="18:22" x14ac:dyDescent="0.3">
      <c r="R185" s="1" t="s">
        <v>89</v>
      </c>
      <c r="S185" s="1" t="s">
        <v>45</v>
      </c>
      <c r="T185" s="12" t="s">
        <v>458</v>
      </c>
      <c r="U185" s="1" t="s">
        <v>67</v>
      </c>
      <c r="V185" s="1" t="s">
        <v>220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220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220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220</v>
      </c>
    </row>
    <row r="189" spans="18:22" x14ac:dyDescent="0.3">
      <c r="R189" s="1" t="s">
        <v>89</v>
      </c>
      <c r="S189" s="1" t="s">
        <v>45</v>
      </c>
      <c r="T189" s="1" t="s">
        <v>169</v>
      </c>
      <c r="U189" s="1" t="s">
        <v>67</v>
      </c>
      <c r="V189" s="1" t="s">
        <v>220</v>
      </c>
    </row>
    <row r="190" spans="18:22" x14ac:dyDescent="0.3">
      <c r="R190" s="1" t="s">
        <v>89</v>
      </c>
      <c r="S190" s="1" t="s">
        <v>45</v>
      </c>
      <c r="T190" s="1" t="s">
        <v>175</v>
      </c>
      <c r="U190" s="1" t="s">
        <v>67</v>
      </c>
      <c r="V190" s="1" t="s">
        <v>220</v>
      </c>
    </row>
    <row r="191" spans="18:22" x14ac:dyDescent="0.3">
      <c r="R191" s="1" t="s">
        <v>89</v>
      </c>
      <c r="S191" s="1" t="s">
        <v>45</v>
      </c>
      <c r="T191" s="1" t="s">
        <v>176</v>
      </c>
      <c r="U191" s="1" t="s">
        <v>67</v>
      </c>
      <c r="V191" s="1" t="s">
        <v>220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220</v>
      </c>
    </row>
    <row r="193" spans="18:22" x14ac:dyDescent="0.3">
      <c r="R193" s="1" t="s">
        <v>89</v>
      </c>
      <c r="S193" s="1" t="s">
        <v>45</v>
      </c>
      <c r="T193" s="1" t="s">
        <v>179</v>
      </c>
      <c r="U193" s="1" t="s">
        <v>67</v>
      </c>
      <c r="V193" s="1" t="s">
        <v>220</v>
      </c>
    </row>
    <row r="194" spans="18:22" x14ac:dyDescent="0.3">
      <c r="R194" s="1" t="s">
        <v>89</v>
      </c>
      <c r="S194" s="1" t="s">
        <v>45</v>
      </c>
      <c r="T194" s="1" t="s">
        <v>180</v>
      </c>
      <c r="U194" s="1" t="s">
        <v>67</v>
      </c>
      <c r="V194" s="1" t="s">
        <v>220</v>
      </c>
    </row>
    <row r="195" spans="18:22" x14ac:dyDescent="0.3">
      <c r="R195" s="1" t="s">
        <v>89</v>
      </c>
      <c r="S195" s="1" t="s">
        <v>45</v>
      </c>
      <c r="T195" s="1" t="s">
        <v>177</v>
      </c>
      <c r="U195" s="1" t="s">
        <v>67</v>
      </c>
      <c r="V195" s="1" t="s">
        <v>220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220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220</v>
      </c>
    </row>
    <row r="198" spans="18:22" x14ac:dyDescent="0.3">
      <c r="R198" s="1" t="s">
        <v>89</v>
      </c>
      <c r="S198" s="1" t="s">
        <v>46</v>
      </c>
      <c r="T198" s="1" t="s">
        <v>175</v>
      </c>
      <c r="U198" s="1" t="s">
        <v>96</v>
      </c>
      <c r="V198" s="1" t="s">
        <v>220</v>
      </c>
    </row>
    <row r="199" spans="18:22" x14ac:dyDescent="0.3">
      <c r="R199" s="1" t="s">
        <v>89</v>
      </c>
      <c r="S199" s="1" t="s">
        <v>46</v>
      </c>
      <c r="T199" s="1" t="s">
        <v>176</v>
      </c>
      <c r="U199" s="1" t="s">
        <v>96</v>
      </c>
      <c r="V199" s="1" t="s">
        <v>220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220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220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220</v>
      </c>
    </row>
    <row r="203" spans="18:22" x14ac:dyDescent="0.3">
      <c r="R203" s="1" t="s">
        <v>7</v>
      </c>
      <c r="S203" s="1" t="s">
        <v>51</v>
      </c>
      <c r="T203" s="1" t="s">
        <v>261</v>
      </c>
      <c r="U203" s="1" t="s">
        <v>241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460</v>
      </c>
      <c r="U206" s="1" t="s">
        <v>67</v>
      </c>
      <c r="V206" s="1" t="s">
        <v>218</v>
      </c>
    </row>
    <row r="207" spans="18:22" x14ac:dyDescent="0.3">
      <c r="R207" s="1" t="s">
        <v>84</v>
      </c>
      <c r="S207" s="1" t="s">
        <v>41</v>
      </c>
      <c r="T207" s="1" t="s">
        <v>459</v>
      </c>
      <c r="U207" s="1" t="s">
        <v>67</v>
      </c>
      <c r="V207" s="1" t="s">
        <v>218</v>
      </c>
    </row>
    <row r="208" spans="18:22" x14ac:dyDescent="0.3">
      <c r="R208" s="1" t="s">
        <v>87</v>
      </c>
      <c r="S208" s="1" t="s">
        <v>41</v>
      </c>
      <c r="T208" s="1" t="s">
        <v>457</v>
      </c>
      <c r="U208" s="1" t="s">
        <v>67</v>
      </c>
      <c r="V208" s="1" t="s">
        <v>215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285</v>
      </c>
      <c r="B1" t="s">
        <v>835</v>
      </c>
      <c r="C1" t="s">
        <v>836</v>
      </c>
      <c r="D1" t="s">
        <v>837</v>
      </c>
      <c r="E1" t="s">
        <v>838</v>
      </c>
      <c r="F1" t="s">
        <v>839</v>
      </c>
      <c r="G1" t="s">
        <v>840</v>
      </c>
      <c r="H1" t="s">
        <v>841</v>
      </c>
      <c r="I1" t="s">
        <v>842</v>
      </c>
      <c r="J1" t="s">
        <v>843</v>
      </c>
      <c r="K1" t="s">
        <v>844</v>
      </c>
      <c r="L1" t="s">
        <v>845</v>
      </c>
    </row>
    <row r="2" spans="1:12" x14ac:dyDescent="0.3">
      <c r="A2" t="s">
        <v>352</v>
      </c>
      <c r="B2">
        <v>165</v>
      </c>
      <c r="C2">
        <v>85</v>
      </c>
      <c r="D2" s="164">
        <v>51.515151515151516</v>
      </c>
      <c r="E2">
        <v>0.97</v>
      </c>
      <c r="F2">
        <v>0.95</v>
      </c>
      <c r="G2">
        <v>126</v>
      </c>
      <c r="H2">
        <v>99</v>
      </c>
      <c r="I2" s="164">
        <v>78.571428571428569</v>
      </c>
      <c r="J2">
        <v>0.97</v>
      </c>
      <c r="K2">
        <v>0.96</v>
      </c>
      <c r="L2" t="b">
        <v>1</v>
      </c>
    </row>
    <row r="3" spans="1:12" x14ac:dyDescent="0.3">
      <c r="A3" t="s">
        <v>353</v>
      </c>
      <c r="B3">
        <v>5</v>
      </c>
      <c r="C3">
        <v>1</v>
      </c>
      <c r="D3" s="164">
        <v>20</v>
      </c>
      <c r="E3">
        <v>0.97</v>
      </c>
      <c r="F3">
        <v>0.95</v>
      </c>
      <c r="G3">
        <v>57</v>
      </c>
      <c r="H3">
        <v>53</v>
      </c>
      <c r="I3" s="164">
        <v>92.982456140350877</v>
      </c>
      <c r="J3">
        <v>0.98</v>
      </c>
      <c r="K3">
        <v>0.98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topLeftCell="A5" workbookViewId="0">
      <selection activeCell="G21" sqref="G21"/>
    </sheetView>
  </sheetViews>
  <sheetFormatPr defaultRowHeight="15" x14ac:dyDescent="0.35"/>
  <cols>
    <col min="1" max="1" width="2.77734375" style="210" customWidth="1"/>
    <col min="2" max="2" width="18.77734375" style="210" customWidth="1"/>
    <col min="3" max="3" width="3.77734375" style="210" customWidth="1"/>
    <col min="4" max="4" width="18.77734375" style="210" customWidth="1"/>
    <col min="5" max="5" width="3.77734375" style="210" customWidth="1"/>
    <col min="6" max="6" width="18.77734375" style="210" customWidth="1"/>
    <col min="7" max="7" width="3.77734375" style="210" customWidth="1"/>
    <col min="8" max="8" width="18.77734375" style="210" customWidth="1"/>
    <col min="9" max="9" width="3.77734375" style="210" customWidth="1"/>
    <col min="10" max="10" width="18.77734375" style="210" customWidth="1"/>
    <col min="11" max="11" width="3.77734375" style="210" customWidth="1"/>
    <col min="12" max="12" width="18.77734375" style="210" customWidth="1"/>
    <col min="13" max="13" width="3.77734375" style="210" customWidth="1"/>
    <col min="14" max="14" width="20.77734375" style="210" customWidth="1"/>
    <col min="15" max="16384" width="8.88671875" style="210"/>
  </cols>
  <sheetData>
    <row r="1" spans="1:14" ht="24" customHeight="1" x14ac:dyDescent="0.35">
      <c r="A1" s="211"/>
      <c r="B1" s="278" t="s">
        <v>1927</v>
      </c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</row>
    <row r="2" spans="1:14" ht="24" customHeight="1" x14ac:dyDescent="0.35">
      <c r="A2" s="211"/>
      <c r="B2" s="278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</row>
    <row r="3" spans="1:14" ht="24" customHeight="1" x14ac:dyDescent="0.35">
      <c r="A3" s="211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</row>
    <row r="4" spans="1:14" ht="18" customHeight="1" x14ac:dyDescent="0.35">
      <c r="A4" s="211"/>
      <c r="B4" s="279" t="s">
        <v>1959</v>
      </c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</row>
    <row r="5" spans="1:14" ht="18" customHeight="1" x14ac:dyDescent="0.35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8" customHeight="1" x14ac:dyDescent="0.35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</row>
    <row r="7" spans="1:14" ht="18" customHeight="1" x14ac:dyDescent="0.35">
      <c r="A7" s="211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</row>
    <row r="8" spans="1:14" ht="18" customHeight="1" x14ac:dyDescent="0.35">
      <c r="A8" s="211"/>
      <c r="B8" s="274" t="s">
        <v>1928</v>
      </c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</row>
    <row r="9" spans="1:14" ht="18" customHeight="1" x14ac:dyDescent="0.35">
      <c r="A9" s="211"/>
      <c r="B9" s="212" t="s">
        <v>1929</v>
      </c>
      <c r="C9" s="212"/>
      <c r="D9" s="212" t="s">
        <v>1930</v>
      </c>
      <c r="E9" s="212"/>
      <c r="F9" s="212" t="s">
        <v>1931</v>
      </c>
      <c r="G9" s="212"/>
      <c r="H9" s="212" t="s">
        <v>1932</v>
      </c>
      <c r="I9" s="212"/>
      <c r="J9" s="212" t="s">
        <v>1933</v>
      </c>
      <c r="K9" s="212"/>
      <c r="L9" s="212" t="s">
        <v>1934</v>
      </c>
      <c r="M9" s="212"/>
      <c r="N9" s="212"/>
    </row>
    <row r="10" spans="1:14" ht="18" customHeight="1" x14ac:dyDescent="0.35">
      <c r="A10" s="211"/>
      <c r="B10" s="281">
        <v>481</v>
      </c>
      <c r="C10" s="211"/>
      <c r="D10" s="284">
        <v>0</v>
      </c>
      <c r="E10" s="211"/>
      <c r="F10" s="284">
        <v>0</v>
      </c>
      <c r="G10" s="211"/>
      <c r="H10" s="284">
        <v>0</v>
      </c>
      <c r="I10" s="211"/>
      <c r="J10" s="285" t="s">
        <v>1950</v>
      </c>
      <c r="K10" s="211"/>
      <c r="L10" s="286">
        <v>0</v>
      </c>
      <c r="M10" s="211"/>
      <c r="N10" s="211"/>
    </row>
    <row r="11" spans="1:14" ht="18" customHeight="1" x14ac:dyDescent="0.35">
      <c r="A11" s="211"/>
      <c r="B11" s="282"/>
      <c r="C11" s="211"/>
      <c r="D11" s="282"/>
      <c r="E11" s="211"/>
      <c r="F11" s="282"/>
      <c r="G11" s="211"/>
      <c r="H11" s="282"/>
      <c r="I11" s="211"/>
      <c r="J11" s="282"/>
      <c r="K11" s="211"/>
      <c r="L11" s="287"/>
      <c r="M11" s="211"/>
      <c r="N11" s="211"/>
    </row>
    <row r="12" spans="1:14" ht="18" customHeight="1" x14ac:dyDescent="0.35">
      <c r="A12" s="211"/>
      <c r="B12" s="283"/>
      <c r="C12" s="211"/>
      <c r="D12" s="283"/>
      <c r="E12" s="211"/>
      <c r="F12" s="283"/>
      <c r="G12" s="211"/>
      <c r="H12" s="283"/>
      <c r="I12" s="211"/>
      <c r="J12" s="283"/>
      <c r="K12" s="211"/>
      <c r="L12" s="288"/>
      <c r="M12" s="211"/>
      <c r="N12" s="211"/>
    </row>
    <row r="13" spans="1:14" ht="18" customHeight="1" x14ac:dyDescent="0.35">
      <c r="A13" s="211"/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</row>
    <row r="14" spans="1:14" ht="18" customHeight="1" x14ac:dyDescent="0.35">
      <c r="A14" s="211"/>
      <c r="B14" s="274" t="s">
        <v>1935</v>
      </c>
      <c r="C14" s="274"/>
      <c r="D14" s="274"/>
      <c r="E14" s="274"/>
      <c r="F14" s="274"/>
      <c r="G14" s="274"/>
      <c r="H14" s="274"/>
      <c r="I14" s="274"/>
      <c r="J14" s="274"/>
      <c r="K14" s="211"/>
      <c r="L14" s="274" t="s">
        <v>1943</v>
      </c>
      <c r="M14" s="274"/>
      <c r="N14" s="274"/>
    </row>
    <row r="15" spans="1:14" ht="18" customHeight="1" x14ac:dyDescent="0.35">
      <c r="A15" s="211"/>
      <c r="B15" s="213" t="s">
        <v>285</v>
      </c>
      <c r="C15" s="213" t="s">
        <v>1936</v>
      </c>
      <c r="D15" s="213" t="s">
        <v>1937</v>
      </c>
      <c r="E15" s="213" t="s">
        <v>1938</v>
      </c>
      <c r="F15" s="213" t="s">
        <v>663</v>
      </c>
      <c r="G15" s="213" t="s">
        <v>1939</v>
      </c>
      <c r="H15" s="213" t="s">
        <v>1940</v>
      </c>
      <c r="I15" s="213" t="s">
        <v>1941</v>
      </c>
      <c r="J15" s="213"/>
      <c r="K15" s="211"/>
      <c r="L15" s="275" t="s">
        <v>1953</v>
      </c>
      <c r="M15" s="275"/>
      <c r="N15" s="275"/>
    </row>
    <row r="16" spans="1:14" ht="18" customHeight="1" x14ac:dyDescent="0.35">
      <c r="A16" s="211"/>
      <c r="B16" s="214" t="s">
        <v>353</v>
      </c>
      <c r="C16" s="214">
        <v>0</v>
      </c>
      <c r="D16" s="214"/>
      <c r="E16" s="214"/>
      <c r="F16" s="214"/>
      <c r="G16" s="214"/>
      <c r="H16" s="214"/>
      <c r="I16" s="214" t="s">
        <v>1951</v>
      </c>
      <c r="J16" s="214"/>
      <c r="K16" s="211"/>
      <c r="L16" s="275"/>
      <c r="M16" s="275"/>
      <c r="N16" s="275"/>
    </row>
    <row r="17" spans="1:14" ht="18" customHeight="1" x14ac:dyDescent="0.35">
      <c r="A17" s="211"/>
      <c r="B17" s="214" t="s">
        <v>355</v>
      </c>
      <c r="C17" s="214">
        <v>324</v>
      </c>
      <c r="D17" s="214"/>
      <c r="E17" s="214"/>
      <c r="F17" s="214"/>
      <c r="G17" s="214"/>
      <c r="H17" s="214"/>
      <c r="I17" s="214" t="s">
        <v>1952</v>
      </c>
      <c r="J17" s="214"/>
      <c r="K17" s="211"/>
      <c r="L17" s="275"/>
      <c r="M17" s="275"/>
      <c r="N17" s="275"/>
    </row>
    <row r="18" spans="1:14" ht="18" customHeight="1" x14ac:dyDescent="0.35">
      <c r="A18" s="211"/>
      <c r="B18" s="214" t="s">
        <v>354</v>
      </c>
      <c r="C18" s="214">
        <v>34</v>
      </c>
      <c r="D18" s="214"/>
      <c r="E18" s="214"/>
      <c r="F18" s="214"/>
      <c r="G18" s="214"/>
      <c r="H18" s="214"/>
      <c r="I18" s="214" t="s">
        <v>1952</v>
      </c>
      <c r="J18" s="214"/>
      <c r="K18" s="211"/>
      <c r="L18" s="275"/>
      <c r="M18" s="275"/>
      <c r="N18" s="275"/>
    </row>
    <row r="19" spans="1:14" ht="18" customHeight="1" x14ac:dyDescent="0.35">
      <c r="A19" s="211"/>
      <c r="B19" s="214" t="s">
        <v>356</v>
      </c>
      <c r="C19" s="214">
        <v>9</v>
      </c>
      <c r="D19" s="214"/>
      <c r="E19" s="214"/>
      <c r="F19" s="214"/>
      <c r="G19" s="214"/>
      <c r="H19" s="214"/>
      <c r="I19" s="214" t="s">
        <v>1952</v>
      </c>
      <c r="J19" s="214"/>
      <c r="K19" s="211"/>
      <c r="L19" s="275"/>
      <c r="M19" s="275"/>
      <c r="N19" s="275"/>
    </row>
    <row r="20" spans="1:14" ht="18" customHeight="1" thickBot="1" x14ac:dyDescent="0.4">
      <c r="A20" s="211"/>
      <c r="B20" s="215" t="s">
        <v>1942</v>
      </c>
      <c r="C20" s="215">
        <v>0</v>
      </c>
      <c r="D20" s="215">
        <v>0</v>
      </c>
      <c r="E20" s="215">
        <v>0</v>
      </c>
      <c r="F20" s="215">
        <v>0</v>
      </c>
      <c r="G20" s="215">
        <v>0</v>
      </c>
      <c r="H20" s="215">
        <v>0</v>
      </c>
      <c r="I20" s="215">
        <v>0</v>
      </c>
      <c r="J20" s="215"/>
      <c r="K20" s="211"/>
      <c r="L20" s="275"/>
      <c r="M20" s="275"/>
      <c r="N20" s="275"/>
    </row>
    <row r="21" spans="1:14" ht="18" customHeight="1" thickTop="1" x14ac:dyDescent="0.35">
      <c r="A21" s="211"/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</row>
    <row r="22" spans="1:14" ht="18" customHeight="1" x14ac:dyDescent="0.35">
      <c r="A22" s="211"/>
      <c r="B22" s="211"/>
      <c r="C22" s="211"/>
      <c r="D22" s="211"/>
      <c r="E22" s="211"/>
      <c r="F22" s="211"/>
      <c r="G22" s="211"/>
      <c r="H22" s="211"/>
      <c r="I22" s="211"/>
      <c r="J22" s="211"/>
      <c r="K22" s="211"/>
      <c r="L22" s="211"/>
      <c r="M22" s="211"/>
      <c r="N22" s="211"/>
    </row>
    <row r="23" spans="1:14" ht="18" customHeight="1" x14ac:dyDescent="0.35">
      <c r="A23" s="211"/>
      <c r="B23" s="274" t="s">
        <v>1944</v>
      </c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</row>
    <row r="24" spans="1:14" ht="18" customHeight="1" x14ac:dyDescent="0.35">
      <c r="A24" s="211"/>
      <c r="B24" s="213" t="s">
        <v>285</v>
      </c>
      <c r="C24" s="213" t="s">
        <v>1945</v>
      </c>
      <c r="D24" s="213" t="s">
        <v>1946</v>
      </c>
      <c r="E24" s="213" t="s">
        <v>1941</v>
      </c>
      <c r="F24" s="213" t="s">
        <v>1947</v>
      </c>
      <c r="G24" s="213"/>
      <c r="H24" s="213"/>
      <c r="I24" s="213"/>
      <c r="J24" s="213"/>
      <c r="K24" s="213"/>
      <c r="L24" s="213"/>
      <c r="M24" s="213"/>
      <c r="N24" s="213"/>
    </row>
    <row r="25" spans="1:14" ht="18" customHeight="1" x14ac:dyDescent="0.35">
      <c r="A25" s="211"/>
      <c r="B25" s="216" t="s">
        <v>353</v>
      </c>
      <c r="C25" s="217" t="str">
        <f>IFERROR(HYPERLINK(Painel!K7,Painel!K7),"Nao gerado")</f>
        <v>4600687006-PLA-MemoriaPetrobras-PA-LT2-BA_23092026_022724.xlsx</v>
      </c>
      <c r="D25" s="216"/>
      <c r="E25" s="216" t="s">
        <v>1948</v>
      </c>
      <c r="F25" s="216"/>
      <c r="G25" s="216"/>
      <c r="H25" s="216"/>
      <c r="I25" s="216"/>
      <c r="J25" s="216"/>
      <c r="K25" s="216"/>
      <c r="L25" s="216"/>
      <c r="M25" s="216"/>
      <c r="N25" s="216"/>
    </row>
    <row r="26" spans="1:14" ht="18" customHeight="1" x14ac:dyDescent="0.35">
      <c r="A26" s="211"/>
      <c r="B26" s="216" t="s">
        <v>355</v>
      </c>
      <c r="C26" s="217" t="str">
        <f>IFERROR(HYPERLINK(Painel!K8,Painel!K8),"Nao gerado")</f>
        <v>4600686987-PLA-MemoriaPetrobras-IRON-LT1-RJ_23092026_022725.xlsx</v>
      </c>
      <c r="D26" s="216"/>
      <c r="E26" s="216" t="s">
        <v>1948</v>
      </c>
      <c r="F26" s="216"/>
      <c r="G26" s="216"/>
      <c r="H26" s="216"/>
      <c r="I26" s="216"/>
      <c r="J26" s="216"/>
      <c r="K26" s="216"/>
      <c r="L26" s="216"/>
      <c r="M26" s="216"/>
      <c r="N26" s="216"/>
    </row>
    <row r="27" spans="1:14" ht="18" customHeight="1" x14ac:dyDescent="0.35">
      <c r="A27" s="211"/>
      <c r="B27" s="216" t="s">
        <v>354</v>
      </c>
      <c r="C27" s="217" t="str">
        <f>IFERROR(HYPERLINK(Painel!K9,Painel!K9),"Nao gerado")</f>
        <v>4600686987-PLA-MemoriaPetrobras-IRON-LT1-SP_23092026_022726.xlsx</v>
      </c>
      <c r="D27" s="216"/>
      <c r="E27" s="216" t="s">
        <v>1948</v>
      </c>
      <c r="F27" s="216"/>
      <c r="G27" s="216"/>
      <c r="H27" s="216"/>
      <c r="I27" s="216"/>
      <c r="J27" s="216"/>
      <c r="K27" s="216"/>
      <c r="L27" s="216"/>
      <c r="M27" s="216"/>
      <c r="N27" s="216"/>
    </row>
    <row r="28" spans="1:14" ht="18" customHeight="1" x14ac:dyDescent="0.35">
      <c r="A28" s="211"/>
      <c r="B28" s="216" t="s">
        <v>356</v>
      </c>
      <c r="C28" s="217" t="str">
        <f>IFERROR(HYPERLINK(Painel!K10,Painel!K10),"Nao gerado")</f>
        <v>4600686987-PLA-MemoriaPetrobras-IRON-LT1-ES_23092026_022727.xlsx</v>
      </c>
      <c r="D28" s="216"/>
      <c r="E28" s="216" t="s">
        <v>1948</v>
      </c>
      <c r="F28" s="216"/>
      <c r="G28" s="216"/>
      <c r="H28" s="216"/>
      <c r="I28" s="216"/>
      <c r="J28" s="216"/>
      <c r="K28" s="216"/>
      <c r="L28" s="216"/>
      <c r="M28" s="216"/>
      <c r="N28" s="216"/>
    </row>
    <row r="29" spans="1:14" ht="18" customHeight="1" x14ac:dyDescent="0.35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</row>
    <row r="30" spans="1:14" ht="18" customHeight="1" x14ac:dyDescent="0.35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</row>
    <row r="31" spans="1:14" ht="18" customHeight="1" x14ac:dyDescent="0.35">
      <c r="A31" s="211"/>
      <c r="B31" s="276" t="s">
        <v>1949</v>
      </c>
      <c r="C31" s="277"/>
      <c r="D31" s="277"/>
      <c r="E31" s="277"/>
      <c r="F31" s="277"/>
      <c r="G31" s="277"/>
      <c r="H31" s="277"/>
      <c r="I31" s="277"/>
      <c r="J31" s="277"/>
      <c r="K31" s="277"/>
      <c r="L31" s="277"/>
      <c r="M31" s="277"/>
      <c r="N31" s="277"/>
    </row>
    <row r="32" spans="1:14" ht="18" customHeight="1" x14ac:dyDescent="0.35">
      <c r="A32" s="211"/>
      <c r="B32" s="277"/>
      <c r="C32" s="277"/>
      <c r="D32" s="277"/>
      <c r="E32" s="277"/>
      <c r="F32" s="277"/>
      <c r="G32" s="277"/>
      <c r="H32" s="277"/>
      <c r="I32" s="277"/>
      <c r="J32" s="277"/>
      <c r="K32" s="277"/>
      <c r="L32" s="277"/>
      <c r="M32" s="277"/>
      <c r="N32" s="277"/>
    </row>
    <row r="33" spans="1:14" ht="18" customHeight="1" x14ac:dyDescent="0.35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</row>
    <row r="34" spans="1:14" ht="18" customHeight="1" x14ac:dyDescent="0.35">
      <c r="A34" s="211"/>
      <c r="B34" s="211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</row>
    <row r="35" spans="1:14" ht="18" customHeight="1" x14ac:dyDescent="0.35">
      <c r="A35" s="211"/>
      <c r="B35" s="211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</row>
    <row r="36" spans="1:14" ht="18" customHeight="1" x14ac:dyDescent="0.35">
      <c r="A36" s="211"/>
      <c r="B36" s="211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</row>
    <row r="37" spans="1:14" ht="18" customHeight="1" x14ac:dyDescent="0.35">
      <c r="A37" s="211"/>
      <c r="B37" s="211"/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211"/>
      <c r="N37" s="211"/>
    </row>
    <row r="38" spans="1:14" ht="18" customHeight="1" x14ac:dyDescent="0.35">
      <c r="A38" s="211"/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</row>
    <row r="39" spans="1:14" ht="18" customHeight="1" x14ac:dyDescent="0.35">
      <c r="A39" s="211"/>
      <c r="B39" s="211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</row>
    <row r="40" spans="1:14" ht="18" customHeight="1" x14ac:dyDescent="0.35">
      <c r="A40" s="211"/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</row>
  </sheetData>
  <mergeCells count="14">
    <mergeCell ref="B1:N3"/>
    <mergeCell ref="B4:N4"/>
    <mergeCell ref="B8:N8"/>
    <mergeCell ref="B10:B12"/>
    <mergeCell ref="D10:D12"/>
    <mergeCell ref="F10:F12"/>
    <mergeCell ref="H10:H12"/>
    <mergeCell ref="J10:J12"/>
    <mergeCell ref="L10:L12"/>
    <mergeCell ref="B14:J14"/>
    <mergeCell ref="L14:N14"/>
    <mergeCell ref="L15:N20"/>
    <mergeCell ref="B23:N23"/>
    <mergeCell ref="B31:N32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32</vt:i4>
      </vt:variant>
      <vt:variant>
        <vt:lpstr>Intervalos Nomeados</vt:lpstr>
      </vt:variant>
      <vt:variant>
        <vt:i4>78</vt:i4>
      </vt:variant>
    </vt:vector>
  </HeadingPairs>
  <TitlesOfParts>
    <vt:vector size="110" baseType="lpstr">
      <vt:lpstr>Painel</vt:lpstr>
      <vt:lpstr>LOG_CRITICAS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FRETE_IRON-LT1-RJ</vt:lpstr>
      <vt:lpstr>PPU-IRON-LT1</vt:lpstr>
      <vt:lpstr>ARM_IRON-LT1</vt:lpstr>
      <vt:lpstr>Dados_IRON-LT1</vt:lpstr>
      <vt:lpstr>Frete_IRON-LT1</vt:lpstr>
      <vt:lpstr>MC_IRON-LT1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Planilha1</vt:lpstr>
      <vt:lpstr>Painel_T2M</vt:lpstr>
      <vt:lpstr>tabelaA</vt:lpstr>
      <vt:lpstr>TabelaFDMPorContrato</vt:lpstr>
      <vt:lpstr>DASHBOARD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2026-09-24T04:14:44Z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