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brane\"/>
    </mc:Choice>
  </mc:AlternateContent>
  <xr:revisionPtr revIDLastSave="0" documentId="13_ncr:1_{8D709859-F8D2-4550-BA2D-C2D725E210FE}" xr6:coauthVersionLast="47" xr6:coauthVersionMax="47" xr10:uidLastSave="{00000000-0000-0000-0000-000000000000}"/>
  <bookViews>
    <workbookView xWindow="2355" yWindow="780" windowWidth="21600" windowHeight="11295" activeTab="1" xr2:uid="{00000000-000D-0000-FFFF-FFFF00000000}"/>
  </bookViews>
  <sheets>
    <sheet name="Arkusz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" i="1" l="1"/>
  <c r="D182" i="1"/>
  <c r="D179" i="1"/>
  <c r="E174" i="1"/>
  <c r="D174" i="1"/>
  <c r="D171" i="1"/>
  <c r="G171" i="1" s="1"/>
  <c r="G161" i="1"/>
  <c r="D161" i="1"/>
  <c r="D164" i="1" s="1"/>
  <c r="E164" i="1" s="1"/>
  <c r="G152" i="1"/>
  <c r="D155" i="1" s="1"/>
  <c r="E155" i="1" s="1"/>
  <c r="D150" i="1"/>
  <c r="G141" i="1"/>
  <c r="G103" i="1"/>
  <c r="G136" i="1"/>
  <c r="D137" i="1" s="1"/>
  <c r="D135" i="1"/>
  <c r="D131" i="1"/>
  <c r="D129" i="1"/>
  <c r="G120" i="1"/>
  <c r="D120" i="1"/>
  <c r="D122" i="1" s="1"/>
  <c r="D114" i="1"/>
  <c r="J111" i="1"/>
  <c r="G111" i="1"/>
  <c r="D111" i="1"/>
  <c r="G83" i="1"/>
  <c r="D83" i="1"/>
  <c r="D85" i="1" s="1"/>
  <c r="G70" i="1"/>
  <c r="D66" i="1"/>
  <c r="D72" i="1" s="1"/>
  <c r="J52" i="1"/>
  <c r="G56" i="1"/>
  <c r="D52" i="1"/>
  <c r="J40" i="1"/>
  <c r="G40" i="1"/>
  <c r="D40" i="1"/>
  <c r="J27" i="1"/>
  <c r="G27" i="1"/>
  <c r="D27" i="1"/>
  <c r="D31" i="1" s="1"/>
  <c r="I12" i="1"/>
  <c r="F31" i="1" l="1"/>
  <c r="K74" i="1" s="1"/>
  <c r="D58" i="1"/>
  <c r="F85" i="1"/>
  <c r="K78" i="1" s="1"/>
  <c r="E114" i="1"/>
  <c r="D44" i="1"/>
  <c r="E137" i="1"/>
  <c r="E122" i="1"/>
  <c r="E131" i="1"/>
  <c r="F58" i="1"/>
  <c r="K76" i="1" s="1"/>
  <c r="F72" i="1"/>
  <c r="K77" i="1" s="1"/>
  <c r="F44" i="1"/>
  <c r="K75" i="1" s="1"/>
</calcChain>
</file>

<file path=xl/sharedStrings.xml><?xml version="1.0" encoding="utf-8"?>
<sst xmlns="http://schemas.openxmlformats.org/spreadsheetml/2006/main" count="610" uniqueCount="116">
  <si>
    <t>Długość życia</t>
  </si>
  <si>
    <t>Długość ciała</t>
  </si>
  <si>
    <t>Waga</t>
  </si>
  <si>
    <t>Typ pokarmu</t>
  </si>
  <si>
    <t>Tryb życia</t>
  </si>
  <si>
    <t>Zwierzę</t>
  </si>
  <si>
    <t>Długa</t>
  </si>
  <si>
    <t>Średnia</t>
  </si>
  <si>
    <t>Krótka</t>
  </si>
  <si>
    <t>Duża</t>
  </si>
  <si>
    <t>Mała</t>
  </si>
  <si>
    <t>Ciężka</t>
  </si>
  <si>
    <t>Lekka</t>
  </si>
  <si>
    <t>Roślinożerca</t>
  </si>
  <si>
    <t>Mięsożerca</t>
  </si>
  <si>
    <t>Dzienny</t>
  </si>
  <si>
    <t>Nocny</t>
  </si>
  <si>
    <t>Słoń afrykański</t>
  </si>
  <si>
    <t>Rekin błękitny</t>
  </si>
  <si>
    <t>Lampart amurski</t>
  </si>
  <si>
    <t>Anakonda</t>
  </si>
  <si>
    <t>Kapibara</t>
  </si>
  <si>
    <t>Bazyliszek</t>
  </si>
  <si>
    <t>Orka</t>
  </si>
  <si>
    <t>Jeżozwierz</t>
  </si>
  <si>
    <t>Drzewołaz</t>
  </si>
  <si>
    <t>Gepard</t>
  </si>
  <si>
    <t xml:space="preserve">entropia całego zbioru </t>
  </si>
  <si>
    <t xml:space="preserve">Entropia dla długość życia długa </t>
  </si>
  <si>
    <t>entropia(długość_życia, długa)</t>
  </si>
  <si>
    <t>Entropia dla długość życia średnia</t>
  </si>
  <si>
    <t>entropia(długosć_życia, średnia)</t>
  </si>
  <si>
    <t>Entropia dla długość życia krótka</t>
  </si>
  <si>
    <t>entropia(długość_życia, krótka)</t>
  </si>
  <si>
    <t xml:space="preserve">Zysk informacyjny dla długości życia </t>
  </si>
  <si>
    <t xml:space="preserve">Entropia dla długość ciała duża </t>
  </si>
  <si>
    <t>entropia(długość_ciała, duża)</t>
  </si>
  <si>
    <t>Entropia dla długość ciała mała</t>
  </si>
  <si>
    <t>entropia(długość_ciała, mała)</t>
  </si>
  <si>
    <t>Entropia dla długosć ciała średnia</t>
  </si>
  <si>
    <t>entropia(długość_ciała,średnia)</t>
  </si>
  <si>
    <t>Zysk informacyjny dla długosici ciała</t>
  </si>
  <si>
    <t>Entropia dla waga ciężka</t>
  </si>
  <si>
    <t xml:space="preserve">entropia dla waga średnia </t>
  </si>
  <si>
    <t>entropia dla waga lekka</t>
  </si>
  <si>
    <t>entropia(waga, lekka)</t>
  </si>
  <si>
    <t>entropia(waga, średnia)</t>
  </si>
  <si>
    <t>entropia(waga, ciężka)</t>
  </si>
  <si>
    <t xml:space="preserve">Zysk informacyjny dla wagi </t>
  </si>
  <si>
    <t>Entropia dla typ pokarmu roślinożerca</t>
  </si>
  <si>
    <t>entropia(typ_pokarmu, roślinożerca)</t>
  </si>
  <si>
    <t xml:space="preserve">Entropia dla typ pokarmu mięsożerca </t>
  </si>
  <si>
    <t>entropia(typ_pokarmu,mięsożerca)</t>
  </si>
  <si>
    <t>Zysk informacyjny dla typu pokarmu</t>
  </si>
  <si>
    <t>Entropia dla tryb życia dzienny</t>
  </si>
  <si>
    <t>entropia(tryb_życia, dzienny)</t>
  </si>
  <si>
    <t>Entropia dla tryb życia nocny</t>
  </si>
  <si>
    <t>entropia(tryb_życia, nocny)</t>
  </si>
  <si>
    <t>Zysk informacyjny dla tryb życia</t>
  </si>
  <si>
    <t>długość życia</t>
  </si>
  <si>
    <t xml:space="preserve">długość ciała </t>
  </si>
  <si>
    <t>waga</t>
  </si>
  <si>
    <t xml:space="preserve">typ pokarmu </t>
  </si>
  <si>
    <t xml:space="preserve">tryb życia </t>
  </si>
  <si>
    <t xml:space="preserve">zysk informacyjny </t>
  </si>
  <si>
    <t>długość życia krótka</t>
  </si>
  <si>
    <t>entroapia zbioru długość życia krótka</t>
  </si>
  <si>
    <t xml:space="preserve">entropia dla długość ciała duża </t>
  </si>
  <si>
    <t>entropia dla dłuość ciała średnia</t>
  </si>
  <si>
    <t xml:space="preserve">zysk infrmacyjny dla dłgość ciała </t>
  </si>
  <si>
    <t xml:space="preserve">entropia dla waga lekka </t>
  </si>
  <si>
    <t>entropia(długość_ciała, średnia)</t>
  </si>
  <si>
    <t>entropia(długość_ciała , mała)</t>
  </si>
  <si>
    <t>entropia dla długość ciała mała</t>
  </si>
  <si>
    <t>entropia( waga , średnia)</t>
  </si>
  <si>
    <t>zysk informacyjny dla wagi</t>
  </si>
  <si>
    <t>entropia dla typu pokarmu</t>
  </si>
  <si>
    <t>entropia(typ_pokarmu, mięsożerca)</t>
  </si>
  <si>
    <t>zysk informacyjny dla typ pokarmu</t>
  </si>
  <si>
    <t>zysk informacyjny dla tryb życia nocny</t>
  </si>
  <si>
    <t>entropia(tryp_życia, nocny)</t>
  </si>
  <si>
    <t>zysk informacyjny dla tryb życia dzienny</t>
  </si>
  <si>
    <t>entropia(tryb_życia,dzienny)</t>
  </si>
  <si>
    <t xml:space="preserve">Zysk inforacyjny dla tryb życia </t>
  </si>
  <si>
    <t xml:space="preserve">długość życia średnia </t>
  </si>
  <si>
    <t xml:space="preserve">entropia zbioru </t>
  </si>
  <si>
    <t>entropia( długość ciała, duża)</t>
  </si>
  <si>
    <t>entropia (dłgość ciała, średnia</t>
  </si>
  <si>
    <t>zysk infrmacyjny (długość ciała)</t>
  </si>
  <si>
    <t>entropia (waga , średnia )</t>
  </si>
  <si>
    <t>entropia(waga ,lekka)</t>
  </si>
  <si>
    <t>zysk informacyjny waga</t>
  </si>
  <si>
    <t>entropia (typ_pokarmu, mięzożerca)</t>
  </si>
  <si>
    <t>entropia( typ_pokarmu, roślinożerca)</t>
  </si>
  <si>
    <t xml:space="preserve">zysk informacyjny typ pokarmu </t>
  </si>
  <si>
    <t>zysk informacyjnby dla tyb życia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</si>
  <si>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</si>
  <si>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</si>
  <si>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</si>
  <si>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</si>
  <si>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</si>
  <si>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</si>
  <si>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</si>
  <si>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</si>
  <si>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</si>
  <si>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</si>
  <si>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IF długość życia = krótka AND długość ciała = średnia THEN Zwierze = BAZYLISZEK</t>
  </si>
  <si>
    <t>IF długość życia = krótka AND długość ciała = duża THEN Zwierze = ANAKONDA</t>
  </si>
  <si>
    <t>IF długość życia = krótka AND długość ciała = mała THEN Zwierze = DRZEWOŁAZ</t>
  </si>
  <si>
    <t>IF długość życia = średnia AND typ pokarmu = roślinożerca AND waga = średnia THEN Zwierze = KAPIBARA</t>
  </si>
  <si>
    <t xml:space="preserve">IF długość życia = średnia AND typ pokarmu = mięzożerca AND długość ciała = duża THEN Zwierze = REKIN BŁĘKITNY </t>
  </si>
  <si>
    <t>IF długość życia = średnia AND typ pokarmu = mięsożerca AND długość ciała = średnia THEN Zwierze =GEPARD</t>
  </si>
  <si>
    <t>IF długośc życia = długa AND waga = srednia THEN Zwierze = LAMPART AMURSKI</t>
  </si>
  <si>
    <t xml:space="preserve">IF długość życia = długa AND waga = ciężka AND typ pokarmu = mięsożerca THEN zwierze = ORKA </t>
  </si>
  <si>
    <t xml:space="preserve">IF długość życia = długa AND waga = ciężka AND typ pokarmu = roślinożerca THEN zwierze = SŁOŃ AFRYKAŃSKI  </t>
  </si>
  <si>
    <t>IF długość życia  = średnia AND typ pokramu = roslinozerca AND  waga = lekka THEN zwierze = JEŻOZWIERZ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</si>
</sst>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/>
    <xf numFmtId="13" fontId="0" fillId="0" borderId="0" xfId="0" applyNumberFormat="1"/>
    <xf numFmtId="0" fontId="0" fillId="0" borderId="2" xfId="0" applyBorder="1"/>
    <xf numFmtId="0" fontId="3" fillId="2" borderId="3" xfId="0" applyFont="1" applyFill="1" applyBorder="1"/>
    <xf numFmtId="0" fontId="1" fillId="0" borderId="4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6" xfId="0" applyBorder="1"/>
    <xf numFmtId="0" fontId="3" fillId="2" borderId="7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4" fillId="4" borderId="1" xfId="0" applyFont="1" applyFill="1" applyBorder="1" applyAlignment="1">
      <alignment horizontal="center" vertical="top"/>
    </xf>
    <xf numFmtId="0" fontId="0" fillId="5" borderId="2" xfId="0" applyFill="1" applyBorder="1"/>
    <xf numFmtId="0" fontId="0" fillId="3" borderId="2" xfId="0" applyFill="1" applyBorder="1"/>
    <xf numFmtId="0" fontId="4" fillId="4" borderId="4" xfId="0" applyFont="1" applyFill="1" applyBorder="1" applyAlignment="1">
      <alignment horizontal="center" vertical="top"/>
    </xf>
    <xf numFmtId="0" fontId="0" fillId="3" borderId="6" xfId="0" applyFill="1" applyBorder="1"/>
    <xf numFmtId="0" fontId="0" fillId="5" borderId="6" xfId="0" applyFill="1" applyBorder="1"/>
    <xf numFmtId="0" fontId="4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DEC8-A866-4040-B167-3579BCEC5C79}" name="Tabela1" displayName="Tabela1" ref="A19:B29" totalsRowShown="0" headerRowBorderDxfId="55" tableBorderDxfId="54" totalsRowBorderDxfId="53">
  <autoFilter ref="A19:B29" xr:uid="{A2F0DEC8-A866-4040-B167-3579BCEC5C79}"/>
  <sortState xmlns:xlrd2="http://schemas.microsoft.com/office/spreadsheetml/2017/richdata2" ref="A20:B29">
    <sortCondition descending="1" ref="A19:A29"/>
  </sortState>
  <tableColumns count="2">
    <tableColumn id="1" xr3:uid="{B78033E0-0EC9-4C47-94B1-222CBEFE4EC2}" name="Długość życia" dataDxfId="52"/>
    <tableColumn id="2" xr3:uid="{96EB9FE4-ACE2-4D9E-9FBA-EFAF351317BE}" name="Zwierzę" dataDxfId="5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0150BD-6555-409F-A7EE-B94211A31F78}" name="Tabela12" displayName="Tabela12" ref="A175:B179" totalsRowShown="0" headerRowBorderDxfId="3" tableBorderDxfId="2" totalsRowBorderDxfId="1">
  <autoFilter ref="A175:B179" xr:uid="{3A0150BD-6555-409F-A7EE-B94211A31F78}"/>
  <sortState xmlns:xlrd2="http://schemas.microsoft.com/office/spreadsheetml/2017/richdata2" ref="A176:B179">
    <sortCondition ref="A175:A179"/>
  </sortState>
  <tableColumns count="2">
    <tableColumn id="1" xr3:uid="{B1518F89-9D55-4E35-A7C8-FEF0830BAA46}" name="Tryb życia"/>
    <tableColumn id="2" xr3:uid="{F2BCBDED-B8A6-4514-BEBA-098503A9911B}" name="Zwierzę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E413D4-211C-4772-AD45-D14242993C12}" name="Tabela2" displayName="Tabela2" ref="A33:B43" totalsRowShown="0" headerRowBorderDxfId="50" tableBorderDxfId="49" totalsRowBorderDxfId="48">
  <autoFilter ref="A33:B43" xr:uid="{FFE413D4-211C-4772-AD45-D14242993C12}"/>
  <sortState xmlns:xlrd2="http://schemas.microsoft.com/office/spreadsheetml/2017/richdata2" ref="A34:B43">
    <sortCondition ref="A33:A43"/>
  </sortState>
  <tableColumns count="2">
    <tableColumn id="1" xr3:uid="{D88F57EE-A9E9-46DB-A50C-1585A8985850}" name="Długość ciała" dataDxfId="47"/>
    <tableColumn id="2" xr3:uid="{DE3A9C9A-9C67-433D-92B4-6DD024F5BF6F}" name="Zwierzę" dataDxfId="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9809DD-6337-40AC-8946-8991734CB95E}" name="Tabela3" displayName="Tabela3" ref="A47:B57" totalsRowShown="0" headerRowBorderDxfId="45" tableBorderDxfId="44" totalsRowBorderDxfId="43">
  <autoFilter ref="A47:B57" xr:uid="{559809DD-6337-40AC-8946-8991734CB95E}"/>
  <sortState xmlns:xlrd2="http://schemas.microsoft.com/office/spreadsheetml/2017/richdata2" ref="A48:B57">
    <sortCondition ref="A47:A57"/>
  </sortState>
  <tableColumns count="2">
    <tableColumn id="1" xr3:uid="{5EB4A427-4BC6-4039-BDA7-73E4535DAA74}" name="Waga" dataDxfId="42"/>
    <tableColumn id="2" xr3:uid="{C4F6BA56-D514-430B-9667-280504CB5BB0}" name="Zwierzę" data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A06E6D-4E7A-468D-B39E-BB8414A29364}" name="Tabela4" displayName="Tabela4" ref="A60:B70" totalsRowShown="0" headerRowBorderDxfId="40" tableBorderDxfId="39" totalsRowBorderDxfId="38">
  <autoFilter ref="A60:B70" xr:uid="{96A06E6D-4E7A-468D-B39E-BB8414A29364}"/>
  <sortState xmlns:xlrd2="http://schemas.microsoft.com/office/spreadsheetml/2017/richdata2" ref="A61:B70">
    <sortCondition ref="A60:A70"/>
  </sortState>
  <tableColumns count="2">
    <tableColumn id="1" xr3:uid="{7BFB01BE-8187-4B81-B745-043E5D7B649A}" name="Typ pokarmu" dataDxfId="37"/>
    <tableColumn id="2" xr3:uid="{6B74A971-0A11-421D-AABE-D2FAB0226E27}" name="Zwierzę" dataDxfId="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4089A-6B3C-4231-B04C-48E8A89A85FF}" name="Tabela5" displayName="Tabela5" ref="A73:B83" totalsRowShown="0" headerRowBorderDxfId="35" tableBorderDxfId="34" totalsRowBorderDxfId="33">
  <autoFilter ref="A73:B83" xr:uid="{9F64089A-6B3C-4231-B04C-48E8A89A85FF}"/>
  <sortState xmlns:xlrd2="http://schemas.microsoft.com/office/spreadsheetml/2017/richdata2" ref="A74:B83">
    <sortCondition ref="A73:A83"/>
  </sortState>
  <tableColumns count="2">
    <tableColumn id="1" xr3:uid="{CF828AD8-EAAB-4190-A826-E32C5438BD63}" name="Tryb życia" dataDxfId="32"/>
    <tableColumn id="2" xr3:uid="{2242D447-E603-4B9D-B2D6-0AC4A53AB201}" name="Zwierzę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0CC665-4701-4B14-87E6-6890A9E7C6E7}" name="Tabela7" displayName="Tabela7" ref="A89:E99" totalsRowShown="0" headerRowDxfId="30" headerRowBorderDxfId="29" tableBorderDxfId="28" totalsRowBorderDxfId="27">
  <autoFilter ref="A89:E99" xr:uid="{940CC665-4701-4B14-87E6-6890A9E7C6E7}"/>
  <tableColumns count="5">
    <tableColumn id="1" xr3:uid="{C4E5247D-CBF5-43F3-94AF-08A657FEB41A}" name="Długość ciała" dataDxfId="26"/>
    <tableColumn id="2" xr3:uid="{81A142AB-25F1-4E96-B502-5C41282A1392}" name="Waga" dataDxfId="25"/>
    <tableColumn id="3" xr3:uid="{D9594A91-A900-48E5-9F2C-419FB572BE56}" name="Typ pokarmu" dataDxfId="24"/>
    <tableColumn id="4" xr3:uid="{D9FAD94D-D7EC-43E8-9AFA-AF563504881B}" name="Tryb życia" dataDxfId="23"/>
    <tableColumn id="5" xr3:uid="{3C81F833-6E9F-4D5B-9791-E374E345762E}" name="Zwierzę" dataDxfId="2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3131A8-D2BF-4889-9A09-9C29A0239A33}" name="Tabela9" displayName="Tabela9" ref="A1:F11" totalsRowShown="0" headerRowDxfId="21" headerRowBorderDxfId="20" tableBorderDxfId="19" totalsRowBorderDxfId="18">
  <autoFilter ref="A1:F11" xr:uid="{333131A8-D2BF-4889-9A09-9C29A0239A33}"/>
  <tableColumns count="6">
    <tableColumn id="1" xr3:uid="{917466DC-2820-4AD1-8718-46F476BC1A06}" name="Długość życia" dataDxfId="17"/>
    <tableColumn id="2" xr3:uid="{87855A32-6797-4206-93B6-F33FBB7DCAFC}" name="Długość ciała" dataDxfId="16"/>
    <tableColumn id="3" xr3:uid="{B8B3E91D-6641-4CD9-86DB-80058791B028}" name="Waga" dataDxfId="15"/>
    <tableColumn id="4" xr3:uid="{339FCD5F-987F-4DD6-B183-C559CC45E7C6}" name="Typ pokarmu" dataDxfId="14"/>
    <tableColumn id="5" xr3:uid="{F1D4B0DC-CAFC-4689-B119-24B1721CBB30}" name="Tryb życia" dataDxfId="13"/>
    <tableColumn id="6" xr3:uid="{9DED06E5-759B-49F2-A399-8194F91575C0}" name="Zwierzę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FC32A7-EA7C-4B55-9227-F7B1C5274CF8}" name="Tabela10" displayName="Tabela10" ref="A157:B161" totalsRowShown="0" headerRowBorderDxfId="11" tableBorderDxfId="10" totalsRowBorderDxfId="9">
  <autoFilter ref="A157:B161" xr:uid="{EFFC32A7-EA7C-4B55-9227-F7B1C5274CF8}"/>
  <sortState xmlns:xlrd2="http://schemas.microsoft.com/office/spreadsheetml/2017/richdata2" ref="A158:B161">
    <sortCondition ref="A157:A161"/>
  </sortState>
  <tableColumns count="2">
    <tableColumn id="1" xr3:uid="{39D4BF1C-A839-43A5-906F-1BC94C564B87}" name="Waga"/>
    <tableColumn id="2" xr3:uid="{55785BA2-DD82-42E7-87EE-E1AD3CF1D807}" name="Zwierzę" dataDxfId="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771F9E-D57C-4A70-8EA2-0F53DEA7895A}" name="Tabela11" displayName="Tabela11" ref="A167:B171" totalsRowShown="0" headerRowBorderDxfId="7" tableBorderDxfId="6" totalsRowBorderDxfId="5">
  <autoFilter ref="A167:B171" xr:uid="{73771F9E-D57C-4A70-8EA2-0F53DEA7895A}"/>
  <sortState xmlns:xlrd2="http://schemas.microsoft.com/office/spreadsheetml/2017/richdata2" ref="A168:B171">
    <sortCondition ref="A167:A171"/>
  </sortState>
  <tableColumns count="2">
    <tableColumn id="1" xr3:uid="{1F15231A-5821-4691-9FC0-D8163209FF25}" name="Typ pokarmu"/>
    <tableColumn id="2" xr3:uid="{651E33F5-0F5D-443B-971A-E418FEBA8121}" name="Zwierzę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EE49-BFAF-4CB3-BC5A-AC0DF47C99D1}">
  <dimension ref="A1"/>
  <sheetViews>
    <sheetView workbookViewId="0">
      <selection activeCell="A3" sqref="A3:A17"/>
    </sheetView>
  </sheetViews>
  <sheetFormatPr defaultRowHeight="15" x14ac:dyDescent="0.25"/>
  <cols>
    <col min="1" max="1" width="19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175" workbookViewId="0">
      <selection activeCell="K199" sqref="K199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4" width="14.5703125" customWidth="1"/>
    <col min="5" max="6" width="15.7109375" bestFit="1" customWidth="1"/>
    <col min="7" max="7" width="26.140625" customWidth="1"/>
    <col min="8" max="8" width="21.5703125" bestFit="1" customWidth="1"/>
    <col min="9" max="9" width="15.7109375" bestFit="1" customWidth="1"/>
    <col min="10" max="10" width="12.5703125" bestFit="1" customWidth="1"/>
    <col min="11" max="11" width="24.85546875" customWidth="1"/>
  </cols>
  <sheetData>
    <row r="1" spans="1:9" x14ac:dyDescent="0.25">
      <c r="A1" s="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8" t="s">
        <v>5</v>
      </c>
      <c r="H1" t="s">
        <v>27</v>
      </c>
      <c r="I1" s="1" t="s">
        <v>5</v>
      </c>
    </row>
    <row r="2" spans="1:9" x14ac:dyDescent="0.25">
      <c r="A2" s="5" t="s">
        <v>6</v>
      </c>
      <c r="B2" s="2" t="s">
        <v>9</v>
      </c>
      <c r="C2" s="2" t="s">
        <v>11</v>
      </c>
      <c r="D2" s="2" t="s">
        <v>13</v>
      </c>
      <c r="E2" s="2" t="s">
        <v>15</v>
      </c>
      <c r="F2" s="6" t="s">
        <v>17</v>
      </c>
      <c r="H2" s="4">
        <v>0.1</v>
      </c>
      <c r="I2" s="3" t="s">
        <v>17</v>
      </c>
    </row>
    <row r="3" spans="1:9" x14ac:dyDescent="0.25">
      <c r="A3" s="5" t="s">
        <v>7</v>
      </c>
      <c r="B3" s="2" t="s">
        <v>9</v>
      </c>
      <c r="C3" s="2" t="s">
        <v>7</v>
      </c>
      <c r="D3" s="2" t="s">
        <v>14</v>
      </c>
      <c r="E3" s="2" t="s">
        <v>15</v>
      </c>
      <c r="F3" s="6" t="s">
        <v>18</v>
      </c>
      <c r="H3" s="4">
        <v>0.1</v>
      </c>
      <c r="I3" s="3" t="s">
        <v>18</v>
      </c>
    </row>
    <row r="4" spans="1:9" x14ac:dyDescent="0.25">
      <c r="A4" s="5" t="s">
        <v>6</v>
      </c>
      <c r="B4" s="2" t="s">
        <v>7</v>
      </c>
      <c r="C4" s="2" t="s">
        <v>7</v>
      </c>
      <c r="D4" s="2" t="s">
        <v>14</v>
      </c>
      <c r="E4" s="2" t="s">
        <v>16</v>
      </c>
      <c r="F4" s="6" t="s">
        <v>19</v>
      </c>
      <c r="H4" s="4">
        <v>0.1</v>
      </c>
      <c r="I4" s="3" t="s">
        <v>19</v>
      </c>
    </row>
    <row r="5" spans="1:9" x14ac:dyDescent="0.25">
      <c r="A5" s="5" t="s">
        <v>8</v>
      </c>
      <c r="B5" s="2" t="s">
        <v>9</v>
      </c>
      <c r="C5" s="2" t="s">
        <v>7</v>
      </c>
      <c r="D5" s="2" t="s">
        <v>14</v>
      </c>
      <c r="E5" s="2" t="s">
        <v>16</v>
      </c>
      <c r="F5" s="6" t="s">
        <v>20</v>
      </c>
      <c r="H5" s="4">
        <v>0.1</v>
      </c>
      <c r="I5" s="3" t="s">
        <v>20</v>
      </c>
    </row>
    <row r="6" spans="1:9" x14ac:dyDescent="0.25">
      <c r="A6" s="5" t="s">
        <v>7</v>
      </c>
      <c r="B6" s="2" t="s">
        <v>7</v>
      </c>
      <c r="C6" s="2" t="s">
        <v>7</v>
      </c>
      <c r="D6" s="2" t="s">
        <v>13</v>
      </c>
      <c r="E6" s="2" t="s">
        <v>15</v>
      </c>
      <c r="F6" s="6" t="s">
        <v>21</v>
      </c>
      <c r="H6" s="4">
        <v>0.1</v>
      </c>
      <c r="I6" s="3" t="s">
        <v>21</v>
      </c>
    </row>
    <row r="7" spans="1:9" x14ac:dyDescent="0.25">
      <c r="A7" s="5" t="s">
        <v>8</v>
      </c>
      <c r="B7" s="2" t="s">
        <v>7</v>
      </c>
      <c r="C7" s="2" t="s">
        <v>7</v>
      </c>
      <c r="D7" s="2" t="s">
        <v>14</v>
      </c>
      <c r="E7" s="2" t="s">
        <v>15</v>
      </c>
      <c r="F7" s="6" t="s">
        <v>22</v>
      </c>
      <c r="H7" s="4">
        <v>0.1</v>
      </c>
      <c r="I7" s="3" t="s">
        <v>22</v>
      </c>
    </row>
    <row r="8" spans="1:9" x14ac:dyDescent="0.25">
      <c r="A8" s="5" t="s">
        <v>6</v>
      </c>
      <c r="B8" s="2" t="s">
        <v>9</v>
      </c>
      <c r="C8" s="2" t="s">
        <v>11</v>
      </c>
      <c r="D8" s="2" t="s">
        <v>14</v>
      </c>
      <c r="E8" s="2" t="s">
        <v>15</v>
      </c>
      <c r="F8" s="6" t="s">
        <v>23</v>
      </c>
      <c r="H8" s="4">
        <v>0.1</v>
      </c>
      <c r="I8" s="3" t="s">
        <v>23</v>
      </c>
    </row>
    <row r="9" spans="1:9" x14ac:dyDescent="0.25">
      <c r="A9" s="5" t="s">
        <v>7</v>
      </c>
      <c r="B9" s="2" t="s">
        <v>7</v>
      </c>
      <c r="C9" s="2" t="s">
        <v>12</v>
      </c>
      <c r="D9" s="2" t="s">
        <v>13</v>
      </c>
      <c r="E9" s="2" t="s">
        <v>16</v>
      </c>
      <c r="F9" s="6" t="s">
        <v>24</v>
      </c>
      <c r="H9" s="4">
        <v>0.1</v>
      </c>
      <c r="I9" s="3" t="s">
        <v>24</v>
      </c>
    </row>
    <row r="10" spans="1:9" x14ac:dyDescent="0.25">
      <c r="A10" s="5" t="s">
        <v>8</v>
      </c>
      <c r="B10" s="2" t="s">
        <v>10</v>
      </c>
      <c r="C10" s="2" t="s">
        <v>12</v>
      </c>
      <c r="D10" s="2" t="s">
        <v>14</v>
      </c>
      <c r="E10" s="2" t="s">
        <v>15</v>
      </c>
      <c r="F10" s="6" t="s">
        <v>25</v>
      </c>
      <c r="H10" s="4">
        <v>0.1</v>
      </c>
      <c r="I10" s="3" t="s">
        <v>25</v>
      </c>
    </row>
    <row r="11" spans="1:9" x14ac:dyDescent="0.25">
      <c r="A11" s="9" t="s">
        <v>7</v>
      </c>
      <c r="B11" s="18" t="s">
        <v>7</v>
      </c>
      <c r="C11" s="18" t="s">
        <v>7</v>
      </c>
      <c r="D11" s="18" t="s">
        <v>14</v>
      </c>
      <c r="E11" s="18" t="s">
        <v>15</v>
      </c>
      <c r="F11" s="10" t="s">
        <v>26</v>
      </c>
      <c r="H11" s="4">
        <v>0.1</v>
      </c>
      <c r="I11" s="3" t="s">
        <v>26</v>
      </c>
    </row>
    <row r="12" spans="1:9" x14ac:dyDescent="0.25">
      <c r="H12" t="s">
        <v>27</v>
      </c>
      <c r="I12" s="14">
        <f xml:space="preserve"> (-10) * 1/10 * LOG(1/10,2)</f>
        <v>3.3219280948873622</v>
      </c>
    </row>
    <row r="18" spans="1:13" ht="12" customHeight="1" x14ac:dyDescent="0.25"/>
    <row r="19" spans="1:13" x14ac:dyDescent="0.25">
      <c r="A19" s="7" t="s">
        <v>0</v>
      </c>
      <c r="B19" s="8" t="s">
        <v>5</v>
      </c>
      <c r="D19" s="29" t="s">
        <v>28</v>
      </c>
      <c r="E19" s="29"/>
      <c r="F19" s="29"/>
      <c r="G19" s="29" t="s">
        <v>30</v>
      </c>
      <c r="H19" s="29"/>
      <c r="I19" s="29"/>
      <c r="J19" s="29" t="s">
        <v>32</v>
      </c>
      <c r="K19" s="29"/>
      <c r="L19" s="29"/>
      <c r="M19" s="29"/>
    </row>
    <row r="20" spans="1:13" x14ac:dyDescent="0.25">
      <c r="A20" s="5" t="s">
        <v>7</v>
      </c>
      <c r="B20" s="6" t="s">
        <v>26</v>
      </c>
      <c r="D20" s="11"/>
    </row>
    <row r="21" spans="1:13" x14ac:dyDescent="0.25">
      <c r="A21" s="5" t="s">
        <v>7</v>
      </c>
      <c r="B21" s="6" t="s">
        <v>24</v>
      </c>
      <c r="D21" s="12" t="s">
        <v>6</v>
      </c>
      <c r="E21" s="3" t="s">
        <v>19</v>
      </c>
      <c r="G21" s="13" t="s">
        <v>7</v>
      </c>
      <c r="H21" s="3" t="s">
        <v>26</v>
      </c>
      <c r="J21" s="13" t="s">
        <v>8</v>
      </c>
      <c r="K21" s="3" t="s">
        <v>20</v>
      </c>
    </row>
    <row r="22" spans="1:13" x14ac:dyDescent="0.25">
      <c r="A22" s="5" t="s">
        <v>7</v>
      </c>
      <c r="B22" s="6" t="s">
        <v>21</v>
      </c>
      <c r="D22" s="13" t="s">
        <v>6</v>
      </c>
      <c r="E22" s="3" t="s">
        <v>23</v>
      </c>
      <c r="G22" s="12" t="s">
        <v>7</v>
      </c>
      <c r="H22" s="3" t="s">
        <v>24</v>
      </c>
      <c r="J22" s="12" t="s">
        <v>8</v>
      </c>
      <c r="K22" s="3" t="s">
        <v>22</v>
      </c>
    </row>
    <row r="23" spans="1:13" x14ac:dyDescent="0.25">
      <c r="A23" s="5" t="s">
        <v>7</v>
      </c>
      <c r="B23" s="6" t="s">
        <v>18</v>
      </c>
      <c r="D23" s="12" t="s">
        <v>6</v>
      </c>
      <c r="E23" s="3" t="s">
        <v>17</v>
      </c>
      <c r="G23" s="13" t="s">
        <v>7</v>
      </c>
      <c r="H23" s="3" t="s">
        <v>21</v>
      </c>
      <c r="J23" s="13" t="s">
        <v>8</v>
      </c>
      <c r="K23" s="3" t="s">
        <v>25</v>
      </c>
    </row>
    <row r="24" spans="1:13" x14ac:dyDescent="0.25">
      <c r="A24" s="5" t="s">
        <v>8</v>
      </c>
      <c r="B24" s="6" t="s">
        <v>20</v>
      </c>
      <c r="G24" s="12" t="s">
        <v>7</v>
      </c>
      <c r="H24" s="3" t="s">
        <v>18</v>
      </c>
    </row>
    <row r="25" spans="1:13" x14ac:dyDescent="0.25">
      <c r="A25" s="5" t="s">
        <v>8</v>
      </c>
      <c r="B25" s="6" t="s">
        <v>22</v>
      </c>
    </row>
    <row r="26" spans="1:13" x14ac:dyDescent="0.25">
      <c r="A26" s="5" t="s">
        <v>8</v>
      </c>
      <c r="B26" s="6" t="s">
        <v>25</v>
      </c>
      <c r="D26" s="29" t="s">
        <v>29</v>
      </c>
      <c r="E26" s="29"/>
      <c r="G26" s="29" t="s">
        <v>31</v>
      </c>
      <c r="H26" s="29"/>
      <c r="I26" s="29"/>
      <c r="J26" s="29" t="s">
        <v>33</v>
      </c>
      <c r="K26" s="29"/>
      <c r="L26" s="29"/>
      <c r="M26" s="29"/>
    </row>
    <row r="27" spans="1:13" x14ac:dyDescent="0.25">
      <c r="A27" s="5" t="s">
        <v>6</v>
      </c>
      <c r="B27" s="6" t="s">
        <v>19</v>
      </c>
      <c r="D27" s="34">
        <f>-3*1/3*LOG(1/3,2)</f>
        <v>1.5849625007211563</v>
      </c>
      <c r="E27" s="34"/>
      <c r="G27" s="29">
        <f>-4*1/4*LOG(1/4,2)</f>
        <v>2</v>
      </c>
      <c r="H27" s="29"/>
      <c r="I27" s="29"/>
      <c r="J27" s="34">
        <f>-3*1/3*LOG(1/3,2)</f>
        <v>1.5849625007211563</v>
      </c>
      <c r="K27" s="34"/>
      <c r="L27" s="34"/>
      <c r="M27" s="34"/>
    </row>
    <row r="28" spans="1:13" x14ac:dyDescent="0.25">
      <c r="A28" s="5" t="s">
        <v>6</v>
      </c>
      <c r="B28" s="6" t="s">
        <v>23</v>
      </c>
    </row>
    <row r="29" spans="1:13" x14ac:dyDescent="0.25">
      <c r="A29" s="9" t="s">
        <v>6</v>
      </c>
      <c r="B29" s="10" t="s">
        <v>17</v>
      </c>
    </row>
    <row r="30" spans="1:13" x14ac:dyDescent="0.25">
      <c r="D30" s="29" t="s">
        <v>34</v>
      </c>
      <c r="E30" s="29"/>
      <c r="F30" s="29"/>
    </row>
    <row r="31" spans="1:13" x14ac:dyDescent="0.25">
      <c r="D31" s="14">
        <f>3/10 * D27 + 4/10 *G27 + 3/10 * J27</f>
        <v>1.7509775004326937</v>
      </c>
      <c r="F31" s="14">
        <f>I12-D31</f>
        <v>1.5709505944546684</v>
      </c>
    </row>
    <row r="33" spans="1:13" x14ac:dyDescent="0.25">
      <c r="A33" s="7" t="s">
        <v>1</v>
      </c>
      <c r="B33" s="8" t="s">
        <v>5</v>
      </c>
      <c r="D33" s="29" t="s">
        <v>35</v>
      </c>
      <c r="E33" s="29"/>
      <c r="F33" s="29"/>
      <c r="G33" s="29" t="s">
        <v>37</v>
      </c>
      <c r="H33" s="29"/>
      <c r="I33" s="29"/>
      <c r="J33" s="29" t="s">
        <v>39</v>
      </c>
      <c r="K33" s="29"/>
      <c r="L33" s="29"/>
      <c r="M33" s="29"/>
    </row>
    <row r="34" spans="1:13" x14ac:dyDescent="0.25">
      <c r="A34" s="5" t="s">
        <v>9</v>
      </c>
      <c r="B34" s="6" t="s">
        <v>17</v>
      </c>
      <c r="D34" s="13" t="s">
        <v>9</v>
      </c>
      <c r="E34" s="3" t="s">
        <v>17</v>
      </c>
      <c r="G34" s="13" t="s">
        <v>10</v>
      </c>
      <c r="H34" s="3" t="s">
        <v>25</v>
      </c>
      <c r="J34" s="12" t="s">
        <v>7</v>
      </c>
      <c r="K34" s="3" t="s">
        <v>19</v>
      </c>
    </row>
    <row r="35" spans="1:13" x14ac:dyDescent="0.25">
      <c r="A35" s="5" t="s">
        <v>9</v>
      </c>
      <c r="B35" s="6" t="s">
        <v>18</v>
      </c>
      <c r="D35" s="12" t="s">
        <v>9</v>
      </c>
      <c r="E35" s="3" t="s">
        <v>18</v>
      </c>
      <c r="J35" s="13" t="s">
        <v>7</v>
      </c>
      <c r="K35" s="3" t="s">
        <v>21</v>
      </c>
    </row>
    <row r="36" spans="1:13" x14ac:dyDescent="0.25">
      <c r="A36" s="5" t="s">
        <v>9</v>
      </c>
      <c r="B36" s="6" t="s">
        <v>20</v>
      </c>
      <c r="D36" s="13" t="s">
        <v>9</v>
      </c>
      <c r="E36" s="3" t="s">
        <v>20</v>
      </c>
      <c r="J36" s="12" t="s">
        <v>7</v>
      </c>
      <c r="K36" s="3" t="s">
        <v>22</v>
      </c>
    </row>
    <row r="37" spans="1:13" x14ac:dyDescent="0.25">
      <c r="A37" s="5" t="s">
        <v>9</v>
      </c>
      <c r="B37" s="6" t="s">
        <v>23</v>
      </c>
      <c r="D37" s="12" t="s">
        <v>9</v>
      </c>
      <c r="E37" s="3" t="s">
        <v>23</v>
      </c>
      <c r="J37" s="13" t="s">
        <v>7</v>
      </c>
      <c r="K37" s="3" t="s">
        <v>24</v>
      </c>
    </row>
    <row r="38" spans="1:13" x14ac:dyDescent="0.25">
      <c r="A38" s="5" t="s">
        <v>10</v>
      </c>
      <c r="B38" s="6" t="s">
        <v>25</v>
      </c>
      <c r="J38" s="12" t="s">
        <v>7</v>
      </c>
      <c r="K38" s="3" t="s">
        <v>26</v>
      </c>
    </row>
    <row r="39" spans="1:13" x14ac:dyDescent="0.25">
      <c r="A39" s="5" t="s">
        <v>7</v>
      </c>
      <c r="B39" s="6" t="s">
        <v>19</v>
      </c>
      <c r="D39" s="29" t="s">
        <v>36</v>
      </c>
      <c r="E39" s="29"/>
      <c r="G39" s="29" t="s">
        <v>38</v>
      </c>
      <c r="H39" s="29"/>
      <c r="J39" s="30" t="s">
        <v>40</v>
      </c>
      <c r="K39" s="30"/>
    </row>
    <row r="40" spans="1:13" x14ac:dyDescent="0.25">
      <c r="A40" s="5" t="s">
        <v>7</v>
      </c>
      <c r="B40" s="6" t="s">
        <v>21</v>
      </c>
      <c r="D40" s="29">
        <f xml:space="preserve"> -4 *1/4 * LOG(1/4,2)</f>
        <v>2</v>
      </c>
      <c r="E40" s="29"/>
      <c r="G40" s="29">
        <f>-1* LOG(1,2)</f>
        <v>0</v>
      </c>
      <c r="H40" s="29"/>
      <c r="J40" s="34">
        <f>-5*1/5*LOG(1/5,2)</f>
        <v>2.3219280948873622</v>
      </c>
      <c r="K40" s="34"/>
    </row>
    <row r="41" spans="1:13" x14ac:dyDescent="0.25">
      <c r="A41" s="5" t="s">
        <v>7</v>
      </c>
      <c r="B41" s="6" t="s">
        <v>22</v>
      </c>
    </row>
    <row r="42" spans="1:13" x14ac:dyDescent="0.25">
      <c r="A42" s="5" t="s">
        <v>7</v>
      </c>
      <c r="B42" s="6" t="s">
        <v>24</v>
      </c>
    </row>
    <row r="43" spans="1:13" x14ac:dyDescent="0.25">
      <c r="A43" s="9" t="s">
        <v>7</v>
      </c>
      <c r="B43" s="10" t="s">
        <v>26</v>
      </c>
      <c r="D43" s="29" t="s">
        <v>41</v>
      </c>
      <c r="E43" s="29"/>
      <c r="F43" s="29"/>
    </row>
    <row r="44" spans="1:13" x14ac:dyDescent="0.25">
      <c r="D44" s="14">
        <f>4/10*D40 + 1/10 *G40 + 5/10 *J40</f>
        <v>1.9609640474436811</v>
      </c>
      <c r="F44" s="14">
        <f>I12-D44</f>
        <v>1.360964047443681</v>
      </c>
    </row>
    <row r="47" spans="1:13" x14ac:dyDescent="0.25">
      <c r="A47" s="7" t="s">
        <v>2</v>
      </c>
      <c r="B47" s="8" t="s">
        <v>5</v>
      </c>
      <c r="D47" s="29" t="s">
        <v>42</v>
      </c>
      <c r="E47" s="29"/>
      <c r="F47" s="29"/>
      <c r="G47" s="29" t="s">
        <v>43</v>
      </c>
      <c r="H47" s="29"/>
      <c r="I47" s="29"/>
      <c r="J47" s="29" t="s">
        <v>44</v>
      </c>
      <c r="K47" s="29"/>
      <c r="L47" s="29"/>
    </row>
    <row r="48" spans="1:13" x14ac:dyDescent="0.25">
      <c r="A48" s="5" t="s">
        <v>11</v>
      </c>
      <c r="B48" s="6" t="s">
        <v>17</v>
      </c>
      <c r="D48" s="13" t="s">
        <v>11</v>
      </c>
      <c r="E48" s="3" t="s">
        <v>17</v>
      </c>
      <c r="G48" s="13" t="s">
        <v>7</v>
      </c>
      <c r="H48" s="3" t="s">
        <v>18</v>
      </c>
      <c r="J48" s="13" t="s">
        <v>12</v>
      </c>
      <c r="K48" s="3" t="s">
        <v>24</v>
      </c>
    </row>
    <row r="49" spans="1:12" x14ac:dyDescent="0.25">
      <c r="A49" s="5" t="s">
        <v>11</v>
      </c>
      <c r="B49" s="6" t="s">
        <v>23</v>
      </c>
      <c r="D49" s="12" t="s">
        <v>11</v>
      </c>
      <c r="E49" s="3" t="s">
        <v>23</v>
      </c>
      <c r="G49" s="12" t="s">
        <v>7</v>
      </c>
      <c r="H49" s="3" t="s">
        <v>19</v>
      </c>
      <c r="J49" s="12" t="s">
        <v>12</v>
      </c>
      <c r="K49" s="3" t="s">
        <v>25</v>
      </c>
    </row>
    <row r="50" spans="1:12" x14ac:dyDescent="0.25">
      <c r="A50" s="5" t="s">
        <v>12</v>
      </c>
      <c r="B50" s="6" t="s">
        <v>24</v>
      </c>
      <c r="G50" s="13" t="s">
        <v>7</v>
      </c>
      <c r="H50" s="3" t="s">
        <v>20</v>
      </c>
    </row>
    <row r="51" spans="1:12" x14ac:dyDescent="0.25">
      <c r="A51" s="5" t="s">
        <v>12</v>
      </c>
      <c r="B51" s="6" t="s">
        <v>25</v>
      </c>
      <c r="D51" s="29" t="s">
        <v>47</v>
      </c>
      <c r="E51" s="29"/>
      <c r="G51" s="12" t="s">
        <v>7</v>
      </c>
      <c r="H51" s="3" t="s">
        <v>21</v>
      </c>
      <c r="J51" s="29" t="s">
        <v>45</v>
      </c>
      <c r="K51" s="29"/>
    </row>
    <row r="52" spans="1:12" x14ac:dyDescent="0.25">
      <c r="A52" s="5" t="s">
        <v>7</v>
      </c>
      <c r="B52" s="6" t="s">
        <v>18</v>
      </c>
      <c r="D52" s="29">
        <f>-2 * 1/2 * LOG(1/2,2)</f>
        <v>1</v>
      </c>
      <c r="E52" s="29"/>
      <c r="G52" s="13" t="s">
        <v>7</v>
      </c>
      <c r="H52" s="3" t="s">
        <v>22</v>
      </c>
      <c r="J52" s="29">
        <f>-2 * 1/2 * LOG(1/2,2)</f>
        <v>1</v>
      </c>
      <c r="K52" s="29"/>
    </row>
    <row r="53" spans="1:12" x14ac:dyDescent="0.25">
      <c r="A53" s="5" t="s">
        <v>7</v>
      </c>
      <c r="B53" s="6" t="s">
        <v>19</v>
      </c>
      <c r="G53" s="12" t="s">
        <v>7</v>
      </c>
      <c r="H53" s="3" t="s">
        <v>26</v>
      </c>
    </row>
    <row r="54" spans="1:12" x14ac:dyDescent="0.25">
      <c r="A54" s="5" t="s">
        <v>7</v>
      </c>
      <c r="B54" s="6" t="s">
        <v>20</v>
      </c>
    </row>
    <row r="55" spans="1:12" x14ac:dyDescent="0.25">
      <c r="A55" s="5" t="s">
        <v>7</v>
      </c>
      <c r="B55" s="6" t="s">
        <v>21</v>
      </c>
      <c r="G55" s="29" t="s">
        <v>46</v>
      </c>
      <c r="H55" s="29"/>
    </row>
    <row r="56" spans="1:12" x14ac:dyDescent="0.25">
      <c r="A56" s="5" t="s">
        <v>7</v>
      </c>
      <c r="B56" s="6" t="s">
        <v>22</v>
      </c>
      <c r="G56" s="34">
        <f>-6 * 1/6 * LOG(1/6,2)</f>
        <v>2.5849625007211561</v>
      </c>
      <c r="H56" s="34"/>
    </row>
    <row r="57" spans="1:12" x14ac:dyDescent="0.25">
      <c r="A57" s="9" t="s">
        <v>7</v>
      </c>
      <c r="B57" s="10" t="s">
        <v>26</v>
      </c>
      <c r="D57" s="29" t="s">
        <v>48</v>
      </c>
      <c r="E57" s="29"/>
      <c r="F57" s="29"/>
    </row>
    <row r="58" spans="1:12" x14ac:dyDescent="0.25">
      <c r="D58" s="14">
        <f>2/10 * D52 + 6/10 *G56 + 2/10 *J52</f>
        <v>1.9509775004326935</v>
      </c>
      <c r="F58" s="14">
        <f>I12-D58</f>
        <v>1.3709505944546687</v>
      </c>
    </row>
    <row r="60" spans="1:12" x14ac:dyDescent="0.25">
      <c r="A60" s="7" t="s">
        <v>3</v>
      </c>
      <c r="B60" s="8" t="s">
        <v>5</v>
      </c>
      <c r="D60" s="29" t="s">
        <v>49</v>
      </c>
      <c r="E60" s="29"/>
      <c r="F60" s="29"/>
      <c r="G60" s="29" t="s">
        <v>51</v>
      </c>
      <c r="H60" s="29"/>
      <c r="I60" s="29"/>
      <c r="J60" s="29"/>
      <c r="K60" s="29"/>
      <c r="L60" s="29"/>
    </row>
    <row r="61" spans="1:12" x14ac:dyDescent="0.25">
      <c r="A61" s="5" t="s">
        <v>14</v>
      </c>
      <c r="B61" s="6" t="s">
        <v>18</v>
      </c>
      <c r="D61" s="12" t="s">
        <v>13</v>
      </c>
      <c r="E61" s="3" t="s">
        <v>17</v>
      </c>
      <c r="G61" s="13" t="s">
        <v>14</v>
      </c>
      <c r="H61" s="3" t="s">
        <v>18</v>
      </c>
    </row>
    <row r="62" spans="1:12" x14ac:dyDescent="0.25">
      <c r="A62" s="5" t="s">
        <v>14</v>
      </c>
      <c r="B62" s="6" t="s">
        <v>19</v>
      </c>
      <c r="D62" s="13" t="s">
        <v>13</v>
      </c>
      <c r="E62" s="3" t="s">
        <v>21</v>
      </c>
      <c r="G62" s="12" t="s">
        <v>14</v>
      </c>
      <c r="H62" s="3" t="s">
        <v>19</v>
      </c>
    </row>
    <row r="63" spans="1:12" x14ac:dyDescent="0.25">
      <c r="A63" s="5" t="s">
        <v>14</v>
      </c>
      <c r="B63" s="6" t="s">
        <v>20</v>
      </c>
      <c r="D63" s="12" t="s">
        <v>13</v>
      </c>
      <c r="E63" s="3" t="s">
        <v>24</v>
      </c>
      <c r="G63" s="13" t="s">
        <v>14</v>
      </c>
      <c r="H63" s="3" t="s">
        <v>20</v>
      </c>
    </row>
    <row r="64" spans="1:12" x14ac:dyDescent="0.25">
      <c r="A64" s="5" t="s">
        <v>14</v>
      </c>
      <c r="B64" s="6" t="s">
        <v>22</v>
      </c>
      <c r="G64" s="12" t="s">
        <v>14</v>
      </c>
      <c r="H64" s="3" t="s">
        <v>22</v>
      </c>
    </row>
    <row r="65" spans="1:11" x14ac:dyDescent="0.25">
      <c r="A65" s="5" t="s">
        <v>14</v>
      </c>
      <c r="B65" s="6" t="s">
        <v>23</v>
      </c>
      <c r="D65" s="29" t="s">
        <v>50</v>
      </c>
      <c r="E65" s="29"/>
      <c r="G65" s="13" t="s">
        <v>14</v>
      </c>
      <c r="H65" s="3" t="s">
        <v>23</v>
      </c>
    </row>
    <row r="66" spans="1:11" x14ac:dyDescent="0.25">
      <c r="A66" s="5" t="s">
        <v>14</v>
      </c>
      <c r="B66" s="6" t="s">
        <v>25</v>
      </c>
      <c r="D66" s="34">
        <f xml:space="preserve"> -3 * 1/3 * LOG(1/3,2)</f>
        <v>1.5849625007211563</v>
      </c>
      <c r="E66" s="34"/>
      <c r="G66" s="12" t="s">
        <v>14</v>
      </c>
      <c r="H66" s="3" t="s">
        <v>25</v>
      </c>
    </row>
    <row r="67" spans="1:11" x14ac:dyDescent="0.25">
      <c r="A67" s="5" t="s">
        <v>14</v>
      </c>
      <c r="B67" s="6" t="s">
        <v>26</v>
      </c>
      <c r="G67" s="13" t="s">
        <v>14</v>
      </c>
      <c r="H67" s="3" t="s">
        <v>26</v>
      </c>
    </row>
    <row r="68" spans="1:11" x14ac:dyDescent="0.25">
      <c r="A68" s="5" t="s">
        <v>13</v>
      </c>
      <c r="B68" s="6" t="s">
        <v>17</v>
      </c>
    </row>
    <row r="69" spans="1:11" x14ac:dyDescent="0.25">
      <c r="A69" s="5" t="s">
        <v>13</v>
      </c>
      <c r="B69" s="6" t="s">
        <v>21</v>
      </c>
      <c r="G69" s="29" t="s">
        <v>52</v>
      </c>
      <c r="H69" s="29"/>
    </row>
    <row r="70" spans="1:11" x14ac:dyDescent="0.25">
      <c r="A70" s="9" t="s">
        <v>13</v>
      </c>
      <c r="B70" s="10" t="s">
        <v>24</v>
      </c>
      <c r="G70" s="34">
        <f>-7 * 1/7 * LOG(1/7,2)</f>
        <v>2.8073549220576046</v>
      </c>
      <c r="H70" s="34"/>
    </row>
    <row r="71" spans="1:11" x14ac:dyDescent="0.25">
      <c r="D71" s="29" t="s">
        <v>53</v>
      </c>
      <c r="E71" s="29"/>
      <c r="F71" s="29"/>
    </row>
    <row r="72" spans="1:11" x14ac:dyDescent="0.25">
      <c r="D72" s="14">
        <f xml:space="preserve"> 3/10 *D66 + 7/10 *G70</f>
        <v>2.4406371956566701</v>
      </c>
      <c r="F72" s="14">
        <f>I12-D72</f>
        <v>0.88129089923069204</v>
      </c>
    </row>
    <row r="73" spans="1:11" x14ac:dyDescent="0.25">
      <c r="A73" s="7" t="s">
        <v>4</v>
      </c>
      <c r="B73" s="8" t="s">
        <v>5</v>
      </c>
      <c r="D73" s="29" t="s">
        <v>54</v>
      </c>
      <c r="E73" s="29"/>
      <c r="F73" s="29"/>
      <c r="G73" s="29" t="s">
        <v>56</v>
      </c>
      <c r="H73" s="29"/>
      <c r="I73" s="29"/>
      <c r="K73" t="s">
        <v>64</v>
      </c>
    </row>
    <row r="74" spans="1:11" x14ac:dyDescent="0.25">
      <c r="A74" s="5" t="s">
        <v>15</v>
      </c>
      <c r="B74" s="6" t="s">
        <v>17</v>
      </c>
      <c r="D74" s="13" t="s">
        <v>15</v>
      </c>
      <c r="E74" s="3" t="s">
        <v>17</v>
      </c>
      <c r="G74" s="12" t="s">
        <v>16</v>
      </c>
      <c r="H74" s="3" t="s">
        <v>19</v>
      </c>
      <c r="J74" t="s">
        <v>59</v>
      </c>
      <c r="K74" s="14">
        <f>F31</f>
        <v>1.5709505944546684</v>
      </c>
    </row>
    <row r="75" spans="1:11" x14ac:dyDescent="0.25">
      <c r="A75" s="5" t="s">
        <v>15</v>
      </c>
      <c r="B75" s="6" t="s">
        <v>18</v>
      </c>
      <c r="D75" s="12" t="s">
        <v>15</v>
      </c>
      <c r="E75" s="3" t="s">
        <v>18</v>
      </c>
      <c r="G75" s="13" t="s">
        <v>16</v>
      </c>
      <c r="H75" s="3" t="s">
        <v>20</v>
      </c>
      <c r="J75" t="s">
        <v>60</v>
      </c>
      <c r="K75" s="14">
        <f>F44</f>
        <v>1.360964047443681</v>
      </c>
    </row>
    <row r="76" spans="1:11" x14ac:dyDescent="0.25">
      <c r="A76" s="5" t="s">
        <v>15</v>
      </c>
      <c r="B76" s="6" t="s">
        <v>21</v>
      </c>
      <c r="D76" s="13" t="s">
        <v>15</v>
      </c>
      <c r="E76" s="3" t="s">
        <v>21</v>
      </c>
      <c r="G76" s="12" t="s">
        <v>16</v>
      </c>
      <c r="H76" s="3" t="s">
        <v>24</v>
      </c>
      <c r="J76" t="s">
        <v>61</v>
      </c>
      <c r="K76" s="14">
        <f>F58</f>
        <v>1.3709505944546687</v>
      </c>
    </row>
    <row r="77" spans="1:11" x14ac:dyDescent="0.25">
      <c r="A77" s="5" t="s">
        <v>15</v>
      </c>
      <c r="B77" s="6" t="s">
        <v>22</v>
      </c>
      <c r="D77" s="12" t="s">
        <v>15</v>
      </c>
      <c r="E77" s="3" t="s">
        <v>22</v>
      </c>
      <c r="J77" t="s">
        <v>62</v>
      </c>
      <c r="K77" s="14">
        <f>F72</f>
        <v>0.88129089923069204</v>
      </c>
    </row>
    <row r="78" spans="1:11" x14ac:dyDescent="0.25">
      <c r="A78" s="5" t="s">
        <v>15</v>
      </c>
      <c r="B78" s="6" t="s">
        <v>23</v>
      </c>
      <c r="D78" s="13" t="s">
        <v>15</v>
      </c>
      <c r="E78" s="3" t="s">
        <v>23</v>
      </c>
      <c r="J78" t="s">
        <v>63</v>
      </c>
      <c r="K78" s="14">
        <f>F85</f>
        <v>0.88129089923069204</v>
      </c>
    </row>
    <row r="79" spans="1:11" x14ac:dyDescent="0.25">
      <c r="A79" s="5" t="s">
        <v>15</v>
      </c>
      <c r="B79" s="6" t="s">
        <v>25</v>
      </c>
      <c r="D79" s="12" t="s">
        <v>15</v>
      </c>
      <c r="E79" s="3" t="s">
        <v>25</v>
      </c>
    </row>
    <row r="80" spans="1:11" x14ac:dyDescent="0.25">
      <c r="A80" s="5" t="s">
        <v>15</v>
      </c>
      <c r="B80" s="6" t="s">
        <v>26</v>
      </c>
      <c r="D80" s="13" t="s">
        <v>15</v>
      </c>
      <c r="E80" s="3" t="s">
        <v>26</v>
      </c>
    </row>
    <row r="81" spans="1:8" x14ac:dyDescent="0.25">
      <c r="A81" s="5" t="s">
        <v>16</v>
      </c>
      <c r="B81" s="6" t="s">
        <v>19</v>
      </c>
    </row>
    <row r="82" spans="1:8" x14ac:dyDescent="0.25">
      <c r="A82" s="5" t="s">
        <v>16</v>
      </c>
      <c r="B82" s="6" t="s">
        <v>20</v>
      </c>
      <c r="D82" s="29" t="s">
        <v>55</v>
      </c>
      <c r="E82" s="29"/>
      <c r="G82" s="29" t="s">
        <v>57</v>
      </c>
      <c r="H82" s="29"/>
    </row>
    <row r="83" spans="1:8" x14ac:dyDescent="0.25">
      <c r="A83" s="9" t="s">
        <v>16</v>
      </c>
      <c r="B83" s="10" t="s">
        <v>24</v>
      </c>
      <c r="D83" s="34">
        <f>-7 * 1/7 * LOG(1/7,2)</f>
        <v>2.8073549220576046</v>
      </c>
      <c r="E83" s="34"/>
      <c r="G83" s="34">
        <f>-3 * 1/3 * LOG(1/3,2)</f>
        <v>1.5849625007211563</v>
      </c>
      <c r="H83" s="34"/>
    </row>
    <row r="84" spans="1:8" x14ac:dyDescent="0.25">
      <c r="D84" s="29" t="s">
        <v>58</v>
      </c>
      <c r="E84" s="29"/>
      <c r="F84" s="29"/>
    </row>
    <row r="85" spans="1:8" x14ac:dyDescent="0.25">
      <c r="D85" s="15">
        <f>7/10 * D83 + 3/10 *G83</f>
        <v>2.4406371956566701</v>
      </c>
      <c r="F85" s="14">
        <f>I12-D85</f>
        <v>0.88129089923069204</v>
      </c>
    </row>
    <row r="86" spans="1:8" x14ac:dyDescent="0.25">
      <c r="D86" s="16"/>
    </row>
    <row r="89" spans="1:8" x14ac:dyDescent="0.25">
      <c r="A89" s="7" t="s">
        <v>1</v>
      </c>
      <c r="B89" s="17" t="s">
        <v>2</v>
      </c>
      <c r="C89" s="17" t="s">
        <v>3</v>
      </c>
      <c r="D89" s="17" t="s">
        <v>4</v>
      </c>
      <c r="E89" s="8" t="s">
        <v>5</v>
      </c>
    </row>
    <row r="90" spans="1:8" x14ac:dyDescent="0.25">
      <c r="A90" s="5" t="s">
        <v>9</v>
      </c>
      <c r="B90" s="2" t="s">
        <v>11</v>
      </c>
      <c r="C90" s="2" t="s">
        <v>13</v>
      </c>
      <c r="D90" s="2" t="s">
        <v>15</v>
      </c>
      <c r="E90" s="6" t="s">
        <v>17</v>
      </c>
    </row>
    <row r="91" spans="1:8" x14ac:dyDescent="0.25">
      <c r="A91" s="5" t="s">
        <v>9</v>
      </c>
      <c r="B91" s="2" t="s">
        <v>7</v>
      </c>
      <c r="C91" s="2" t="s">
        <v>14</v>
      </c>
      <c r="D91" s="2" t="s">
        <v>15</v>
      </c>
      <c r="E91" s="6" t="s">
        <v>18</v>
      </c>
    </row>
    <row r="92" spans="1:8" x14ac:dyDescent="0.25">
      <c r="A92" s="5" t="s">
        <v>7</v>
      </c>
      <c r="B92" s="2" t="s">
        <v>7</v>
      </c>
      <c r="C92" s="2" t="s">
        <v>14</v>
      </c>
      <c r="D92" s="2" t="s">
        <v>16</v>
      </c>
      <c r="E92" s="6" t="s">
        <v>19</v>
      </c>
    </row>
    <row r="93" spans="1:8" x14ac:dyDescent="0.25">
      <c r="A93" s="5" t="s">
        <v>9</v>
      </c>
      <c r="B93" s="2" t="s">
        <v>7</v>
      </c>
      <c r="C93" s="2" t="s">
        <v>14</v>
      </c>
      <c r="D93" s="2" t="s">
        <v>16</v>
      </c>
      <c r="E93" s="6" t="s">
        <v>20</v>
      </c>
    </row>
    <row r="94" spans="1:8" x14ac:dyDescent="0.25">
      <c r="A94" s="5" t="s">
        <v>7</v>
      </c>
      <c r="B94" s="2" t="s">
        <v>7</v>
      </c>
      <c r="C94" s="2" t="s">
        <v>13</v>
      </c>
      <c r="D94" s="2" t="s">
        <v>15</v>
      </c>
      <c r="E94" s="6" t="s">
        <v>21</v>
      </c>
    </row>
    <row r="95" spans="1:8" x14ac:dyDescent="0.25">
      <c r="A95" s="5" t="s">
        <v>7</v>
      </c>
      <c r="B95" s="2" t="s">
        <v>7</v>
      </c>
      <c r="C95" s="2" t="s">
        <v>14</v>
      </c>
      <c r="D95" s="2" t="s">
        <v>15</v>
      </c>
      <c r="E95" s="6" t="s">
        <v>22</v>
      </c>
    </row>
    <row r="96" spans="1:8" x14ac:dyDescent="0.25">
      <c r="A96" s="5" t="s">
        <v>9</v>
      </c>
      <c r="B96" s="2" t="s">
        <v>11</v>
      </c>
      <c r="C96" s="2" t="s">
        <v>14</v>
      </c>
      <c r="D96" s="2" t="s">
        <v>15</v>
      </c>
      <c r="E96" s="6" t="s">
        <v>23</v>
      </c>
    </row>
    <row r="97" spans="1:12" x14ac:dyDescent="0.25">
      <c r="A97" s="5" t="s">
        <v>7</v>
      </c>
      <c r="B97" s="2" t="s">
        <v>12</v>
      </c>
      <c r="C97" s="2" t="s">
        <v>13</v>
      </c>
      <c r="D97" s="2" t="s">
        <v>16</v>
      </c>
      <c r="E97" s="6" t="s">
        <v>24</v>
      </c>
    </row>
    <row r="98" spans="1:12" x14ac:dyDescent="0.25">
      <c r="A98" s="5" t="s">
        <v>10</v>
      </c>
      <c r="B98" s="2" t="s">
        <v>12</v>
      </c>
      <c r="C98" s="2" t="s">
        <v>14</v>
      </c>
      <c r="D98" s="2" t="s">
        <v>15</v>
      </c>
      <c r="E98" s="6" t="s">
        <v>25</v>
      </c>
    </row>
    <row r="99" spans="1:12" x14ac:dyDescent="0.25">
      <c r="A99" s="9" t="s">
        <v>7</v>
      </c>
      <c r="B99" s="18" t="s">
        <v>7</v>
      </c>
      <c r="C99" s="18" t="s">
        <v>14</v>
      </c>
      <c r="D99" s="18" t="s">
        <v>15</v>
      </c>
      <c r="E99" s="10" t="s">
        <v>26</v>
      </c>
    </row>
    <row r="101" spans="1:12" x14ac:dyDescent="0.25">
      <c r="A101" t="s">
        <v>65</v>
      </c>
    </row>
    <row r="102" spans="1:12" x14ac:dyDescent="0.25">
      <c r="A102" s="19" t="s">
        <v>1</v>
      </c>
      <c r="B102" s="19" t="s">
        <v>2</v>
      </c>
      <c r="C102" s="19" t="s">
        <v>3</v>
      </c>
      <c r="D102" s="19" t="s">
        <v>4</v>
      </c>
      <c r="E102" s="1" t="s">
        <v>5</v>
      </c>
      <c r="G102" s="32" t="s">
        <v>66</v>
      </c>
      <c r="H102" s="32"/>
      <c r="I102" s="32"/>
    </row>
    <row r="103" spans="1:12" x14ac:dyDescent="0.25">
      <c r="A103" s="13" t="s">
        <v>9</v>
      </c>
      <c r="B103" s="13" t="s">
        <v>7</v>
      </c>
      <c r="C103" s="13" t="s">
        <v>14</v>
      </c>
      <c r="D103" s="13" t="s">
        <v>16</v>
      </c>
      <c r="E103" s="3" t="s">
        <v>20</v>
      </c>
      <c r="G103" s="34">
        <f>- LOG(1/3,2)</f>
        <v>1.5849625007211563</v>
      </c>
      <c r="H103" s="34"/>
    </row>
    <row r="104" spans="1:12" x14ac:dyDescent="0.25">
      <c r="A104" s="12" t="s">
        <v>7</v>
      </c>
      <c r="B104" s="12" t="s">
        <v>7</v>
      </c>
      <c r="C104" s="12" t="s">
        <v>14</v>
      </c>
      <c r="D104" s="12" t="s">
        <v>15</v>
      </c>
      <c r="E104" s="3" t="s">
        <v>22</v>
      </c>
    </row>
    <row r="105" spans="1:12" x14ac:dyDescent="0.25">
      <c r="A105" s="13" t="s">
        <v>10</v>
      </c>
      <c r="B105" s="13" t="s">
        <v>12</v>
      </c>
      <c r="C105" s="13" t="s">
        <v>14</v>
      </c>
      <c r="D105" s="13" t="s">
        <v>15</v>
      </c>
      <c r="E105" s="3" t="s">
        <v>25</v>
      </c>
    </row>
    <row r="108" spans="1:12" x14ac:dyDescent="0.25">
      <c r="A108" s="19" t="s">
        <v>1</v>
      </c>
      <c r="B108" s="1" t="s">
        <v>5</v>
      </c>
      <c r="D108" s="29" t="s">
        <v>67</v>
      </c>
      <c r="E108" s="29"/>
      <c r="F108" s="29"/>
      <c r="G108" s="29" t="s">
        <v>68</v>
      </c>
      <c r="H108" s="29"/>
      <c r="I108" s="29"/>
      <c r="J108" s="29" t="s">
        <v>73</v>
      </c>
      <c r="K108" s="29"/>
      <c r="L108" s="29"/>
    </row>
    <row r="109" spans="1:12" x14ac:dyDescent="0.25">
      <c r="A109" s="13" t="s">
        <v>9</v>
      </c>
      <c r="B109" s="3" t="s">
        <v>20</v>
      </c>
      <c r="D109" s="13" t="s">
        <v>9</v>
      </c>
      <c r="E109" s="3" t="s">
        <v>20</v>
      </c>
      <c r="G109" s="12" t="s">
        <v>7</v>
      </c>
      <c r="H109" s="3" t="s">
        <v>22</v>
      </c>
      <c r="J109" s="13" t="s">
        <v>10</v>
      </c>
      <c r="K109" s="3" t="s">
        <v>25</v>
      </c>
    </row>
    <row r="110" spans="1:12" x14ac:dyDescent="0.25">
      <c r="A110" s="12" t="s">
        <v>7</v>
      </c>
      <c r="B110" s="3" t="s">
        <v>22</v>
      </c>
      <c r="D110" s="29" t="s">
        <v>36</v>
      </c>
      <c r="E110" s="29"/>
      <c r="F110" s="29"/>
      <c r="G110" s="29" t="s">
        <v>71</v>
      </c>
      <c r="H110" s="29"/>
      <c r="I110" s="29"/>
      <c r="J110" s="30" t="s">
        <v>72</v>
      </c>
      <c r="K110" s="30"/>
    </row>
    <row r="111" spans="1:12" x14ac:dyDescent="0.25">
      <c r="A111" s="13" t="s">
        <v>10</v>
      </c>
      <c r="B111" s="3" t="s">
        <v>25</v>
      </c>
      <c r="D111">
        <f>-1 * LOG(1,2)</f>
        <v>0</v>
      </c>
      <c r="G111">
        <f>-1 * LOG(1,2)</f>
        <v>0</v>
      </c>
      <c r="J111">
        <f>-1 * LOG(1,2)</f>
        <v>0</v>
      </c>
    </row>
    <row r="113" spans="1:9" x14ac:dyDescent="0.25">
      <c r="D113" s="29" t="s">
        <v>69</v>
      </c>
      <c r="E113" s="29"/>
    </row>
    <row r="114" spans="1:9" x14ac:dyDescent="0.25">
      <c r="D114">
        <f>1/3*0 + 1/3 * 0 + 1/3* 0</f>
        <v>0</v>
      </c>
      <c r="E114" s="14">
        <f>G103 -D114</f>
        <v>1.5849625007211563</v>
      </c>
    </row>
    <row r="116" spans="1:9" x14ac:dyDescent="0.25">
      <c r="A116" s="19" t="s">
        <v>2</v>
      </c>
      <c r="B116" s="1" t="s">
        <v>5</v>
      </c>
      <c r="D116" s="33" t="s">
        <v>70</v>
      </c>
      <c r="E116" s="33"/>
      <c r="F116" s="33"/>
      <c r="G116" s="29" t="s">
        <v>43</v>
      </c>
      <c r="H116" s="29"/>
      <c r="I116" s="29"/>
    </row>
    <row r="117" spans="1:9" x14ac:dyDescent="0.25">
      <c r="A117" s="13" t="s">
        <v>7</v>
      </c>
      <c r="B117" s="3" t="s">
        <v>20</v>
      </c>
      <c r="D117" s="13" t="s">
        <v>12</v>
      </c>
      <c r="E117" s="3" t="s">
        <v>25</v>
      </c>
      <c r="G117" s="13" t="s">
        <v>7</v>
      </c>
      <c r="H117" s="3" t="s">
        <v>20</v>
      </c>
    </row>
    <row r="118" spans="1:9" x14ac:dyDescent="0.25">
      <c r="A118" s="12" t="s">
        <v>7</v>
      </c>
      <c r="B118" s="3" t="s">
        <v>22</v>
      </c>
      <c r="G118" s="12" t="s">
        <v>7</v>
      </c>
      <c r="H118" s="3" t="s">
        <v>22</v>
      </c>
    </row>
    <row r="119" spans="1:9" x14ac:dyDescent="0.25">
      <c r="A119" s="13" t="s">
        <v>12</v>
      </c>
      <c r="B119" s="3" t="s">
        <v>25</v>
      </c>
      <c r="D119" t="s">
        <v>45</v>
      </c>
      <c r="G119" t="s">
        <v>74</v>
      </c>
    </row>
    <row r="120" spans="1:9" x14ac:dyDescent="0.25">
      <c r="D120">
        <f>-1 * 1/1 * LOG(1,2)</f>
        <v>0</v>
      </c>
      <c r="G120">
        <f>-LOG(1/2,2)</f>
        <v>1</v>
      </c>
    </row>
    <row r="121" spans="1:9" x14ac:dyDescent="0.25">
      <c r="D121" s="29" t="s">
        <v>75</v>
      </c>
      <c r="E121" s="29"/>
    </row>
    <row r="122" spans="1:9" x14ac:dyDescent="0.25">
      <c r="D122" s="14">
        <f>1/3 * D120+ 2/3 * G120</f>
        <v>0.66666666666666663</v>
      </c>
      <c r="E122" s="14">
        <f>G103-D122</f>
        <v>0.91829583405448967</v>
      </c>
    </row>
    <row r="123" spans="1:9" x14ac:dyDescent="0.25">
      <c r="A123" s="19" t="s">
        <v>3</v>
      </c>
      <c r="B123" s="1" t="s">
        <v>5</v>
      </c>
      <c r="D123" s="29" t="s">
        <v>76</v>
      </c>
      <c r="E123" s="29"/>
      <c r="F123" s="29"/>
    </row>
    <row r="124" spans="1:9" x14ac:dyDescent="0.25">
      <c r="A124" s="13" t="s">
        <v>14</v>
      </c>
      <c r="B124" s="3" t="s">
        <v>20</v>
      </c>
      <c r="D124" s="13" t="s">
        <v>14</v>
      </c>
      <c r="E124" s="3" t="s">
        <v>20</v>
      </c>
    </row>
    <row r="125" spans="1:9" x14ac:dyDescent="0.25">
      <c r="A125" s="12" t="s">
        <v>14</v>
      </c>
      <c r="B125" s="3" t="s">
        <v>22</v>
      </c>
      <c r="D125" s="12" t="s">
        <v>14</v>
      </c>
      <c r="E125" s="3" t="s">
        <v>22</v>
      </c>
    </row>
    <row r="126" spans="1:9" x14ac:dyDescent="0.25">
      <c r="A126" s="13" t="s">
        <v>14</v>
      </c>
      <c r="B126" s="3" t="s">
        <v>25</v>
      </c>
      <c r="D126" s="13" t="s">
        <v>14</v>
      </c>
      <c r="E126" s="3" t="s">
        <v>25</v>
      </c>
    </row>
    <row r="128" spans="1:9" x14ac:dyDescent="0.25">
      <c r="D128" s="29" t="s">
        <v>77</v>
      </c>
      <c r="E128" s="29"/>
      <c r="F128" s="29"/>
    </row>
    <row r="129" spans="1:9" x14ac:dyDescent="0.25">
      <c r="D129">
        <f>-1 * LOG(1,2)</f>
        <v>0</v>
      </c>
    </row>
    <row r="130" spans="1:9" x14ac:dyDescent="0.25">
      <c r="D130" s="29" t="s">
        <v>78</v>
      </c>
      <c r="E130" s="29"/>
      <c r="F130" s="29"/>
    </row>
    <row r="131" spans="1:9" x14ac:dyDescent="0.25">
      <c r="D131">
        <f>3/3* 0</f>
        <v>0</v>
      </c>
      <c r="E131" s="14">
        <f>G103-D131</f>
        <v>1.5849625007211563</v>
      </c>
    </row>
    <row r="132" spans="1:9" x14ac:dyDescent="0.25">
      <c r="A132" s="19" t="s">
        <v>4</v>
      </c>
      <c r="B132" s="1" t="s">
        <v>5</v>
      </c>
      <c r="D132" s="29" t="s">
        <v>79</v>
      </c>
      <c r="E132" s="29"/>
      <c r="F132" s="29"/>
      <c r="G132" s="29" t="s">
        <v>81</v>
      </c>
      <c r="H132" s="29"/>
      <c r="I132" s="29"/>
    </row>
    <row r="133" spans="1:9" x14ac:dyDescent="0.25">
      <c r="A133" s="13" t="s">
        <v>16</v>
      </c>
      <c r="B133" s="3" t="s">
        <v>20</v>
      </c>
      <c r="D133" s="13" t="s">
        <v>16</v>
      </c>
      <c r="E133" s="3" t="s">
        <v>20</v>
      </c>
      <c r="G133" s="12" t="s">
        <v>15</v>
      </c>
      <c r="H133" s="3" t="s">
        <v>22</v>
      </c>
    </row>
    <row r="134" spans="1:9" x14ac:dyDescent="0.25">
      <c r="A134" s="12" t="s">
        <v>15</v>
      </c>
      <c r="B134" s="3" t="s">
        <v>22</v>
      </c>
      <c r="D134" s="30" t="s">
        <v>80</v>
      </c>
      <c r="E134" s="30"/>
      <c r="G134" s="13" t="s">
        <v>15</v>
      </c>
      <c r="H134" s="3" t="s">
        <v>25</v>
      </c>
    </row>
    <row r="135" spans="1:9" x14ac:dyDescent="0.25">
      <c r="A135" s="13" t="s">
        <v>15</v>
      </c>
      <c r="B135" s="3" t="s">
        <v>25</v>
      </c>
      <c r="D135">
        <f>-1 * LOG(1,2)</f>
        <v>0</v>
      </c>
      <c r="G135" s="30" t="s">
        <v>82</v>
      </c>
      <c r="H135" s="30"/>
    </row>
    <row r="136" spans="1:9" x14ac:dyDescent="0.25">
      <c r="D136" s="29" t="s">
        <v>83</v>
      </c>
      <c r="E136" s="29"/>
      <c r="G136">
        <f>-LOG(1/2,2)</f>
        <v>1</v>
      </c>
    </row>
    <row r="137" spans="1:9" x14ac:dyDescent="0.25">
      <c r="D137" s="14">
        <f xml:space="preserve"> 2/3 * G136 + 1/3 * 0</f>
        <v>0.66666666666666663</v>
      </c>
      <c r="E137" s="14">
        <f>G103-D137</f>
        <v>0.91829583405448967</v>
      </c>
    </row>
    <row r="139" spans="1:9" x14ac:dyDescent="0.25">
      <c r="A139" t="s">
        <v>84</v>
      </c>
    </row>
    <row r="140" spans="1:9" x14ac:dyDescent="0.25">
      <c r="A140" s="19" t="s">
        <v>1</v>
      </c>
      <c r="B140" s="19" t="s">
        <v>2</v>
      </c>
      <c r="C140" s="19" t="s">
        <v>3</v>
      </c>
      <c r="D140" s="19" t="s">
        <v>4</v>
      </c>
      <c r="E140" s="1" t="s">
        <v>5</v>
      </c>
      <c r="G140" s="31" t="s">
        <v>85</v>
      </c>
      <c r="H140" s="32"/>
    </row>
    <row r="141" spans="1:9" x14ac:dyDescent="0.25">
      <c r="A141" s="13" t="s">
        <v>9</v>
      </c>
      <c r="B141" s="13" t="s">
        <v>7</v>
      </c>
      <c r="C141" s="13" t="s">
        <v>14</v>
      </c>
      <c r="D141" s="13" t="s">
        <v>15</v>
      </c>
      <c r="E141" s="3" t="s">
        <v>18</v>
      </c>
      <c r="G141" s="29">
        <f>-4* 1/4 * LOG(1/4,2)</f>
        <v>2</v>
      </c>
      <c r="H141" s="29"/>
    </row>
    <row r="142" spans="1:9" x14ac:dyDescent="0.25">
      <c r="A142" s="12" t="s">
        <v>7</v>
      </c>
      <c r="B142" s="12" t="s">
        <v>7</v>
      </c>
      <c r="C142" s="12" t="s">
        <v>13</v>
      </c>
      <c r="D142" s="12" t="s">
        <v>15</v>
      </c>
      <c r="E142" s="3" t="s">
        <v>21</v>
      </c>
    </row>
    <row r="143" spans="1:9" x14ac:dyDescent="0.25">
      <c r="A143" s="13" t="s">
        <v>7</v>
      </c>
      <c r="B143" s="13" t="s">
        <v>12</v>
      </c>
      <c r="C143" s="13" t="s">
        <v>13</v>
      </c>
      <c r="D143" s="13" t="s">
        <v>16</v>
      </c>
      <c r="E143" s="3" t="s">
        <v>24</v>
      </c>
    </row>
    <row r="144" spans="1:9" x14ac:dyDescent="0.25">
      <c r="A144" s="12" t="s">
        <v>7</v>
      </c>
      <c r="B144" s="12" t="s">
        <v>7</v>
      </c>
      <c r="C144" s="12" t="s">
        <v>14</v>
      </c>
      <c r="D144" s="12" t="s">
        <v>15</v>
      </c>
      <c r="E144" s="3" t="s">
        <v>26</v>
      </c>
    </row>
    <row r="148" spans="1:9" x14ac:dyDescent="0.25">
      <c r="A148" s="19" t="s">
        <v>1</v>
      </c>
      <c r="B148" s="1" t="s">
        <v>5</v>
      </c>
      <c r="D148" s="29" t="s">
        <v>86</v>
      </c>
      <c r="E148" s="29"/>
      <c r="F148" s="29"/>
      <c r="G148" s="29" t="s">
        <v>87</v>
      </c>
      <c r="H148" s="29"/>
      <c r="I148" s="29"/>
    </row>
    <row r="149" spans="1:9" x14ac:dyDescent="0.25">
      <c r="A149" s="13" t="s">
        <v>9</v>
      </c>
      <c r="B149" s="3" t="s">
        <v>18</v>
      </c>
      <c r="D149" s="13" t="s">
        <v>9</v>
      </c>
      <c r="E149" s="3" t="s">
        <v>18</v>
      </c>
      <c r="G149" s="12" t="s">
        <v>7</v>
      </c>
      <c r="H149" s="3" t="s">
        <v>21</v>
      </c>
    </row>
    <row r="150" spans="1:9" x14ac:dyDescent="0.25">
      <c r="A150" s="12" t="s">
        <v>7</v>
      </c>
      <c r="B150" s="3" t="s">
        <v>21</v>
      </c>
      <c r="D150">
        <f>0</f>
        <v>0</v>
      </c>
      <c r="G150" s="13" t="s">
        <v>7</v>
      </c>
      <c r="H150" s="3" t="s">
        <v>24</v>
      </c>
    </row>
    <row r="151" spans="1:9" x14ac:dyDescent="0.25">
      <c r="A151" s="13" t="s">
        <v>7</v>
      </c>
      <c r="B151" s="3" t="s">
        <v>24</v>
      </c>
      <c r="G151" s="12" t="s">
        <v>7</v>
      </c>
      <c r="H151" s="3" t="s">
        <v>26</v>
      </c>
    </row>
    <row r="152" spans="1:9" x14ac:dyDescent="0.25">
      <c r="A152" s="12" t="s">
        <v>7</v>
      </c>
      <c r="B152" s="3" t="s">
        <v>26</v>
      </c>
      <c r="G152">
        <f>-3 * 1/3 * LOG(1/3,2)</f>
        <v>1.5849625007211563</v>
      </c>
    </row>
    <row r="154" spans="1:9" x14ac:dyDescent="0.25">
      <c r="D154" s="29" t="s">
        <v>88</v>
      </c>
      <c r="E154" s="29"/>
    </row>
    <row r="155" spans="1:9" x14ac:dyDescent="0.25">
      <c r="D155">
        <f xml:space="preserve"> 1/4* 0 + 3/4 * G152</f>
        <v>1.1887218755408673</v>
      </c>
      <c r="E155">
        <f xml:space="preserve"> G141 -D155</f>
        <v>0.81127812445913272</v>
      </c>
    </row>
    <row r="157" spans="1:9" x14ac:dyDescent="0.25">
      <c r="A157" s="22" t="s">
        <v>2</v>
      </c>
      <c r="B157" s="8" t="s">
        <v>5</v>
      </c>
      <c r="D157" s="29" t="s">
        <v>89</v>
      </c>
      <c r="E157" s="29"/>
      <c r="F157" s="29"/>
      <c r="G157" s="29" t="s">
        <v>90</v>
      </c>
      <c r="H157" s="29"/>
      <c r="I157" s="29"/>
    </row>
    <row r="158" spans="1:9" x14ac:dyDescent="0.25">
      <c r="A158" s="20" t="s">
        <v>12</v>
      </c>
      <c r="B158" s="6" t="s">
        <v>24</v>
      </c>
      <c r="D158" s="13" t="s">
        <v>7</v>
      </c>
      <c r="E158" s="3" t="s">
        <v>18</v>
      </c>
      <c r="G158" s="13" t="s">
        <v>12</v>
      </c>
      <c r="H158" s="3" t="s">
        <v>24</v>
      </c>
    </row>
    <row r="159" spans="1:9" x14ac:dyDescent="0.25">
      <c r="A159" s="20" t="s">
        <v>7</v>
      </c>
      <c r="B159" s="6" t="s">
        <v>18</v>
      </c>
      <c r="D159" s="12" t="s">
        <v>7</v>
      </c>
      <c r="E159" s="3" t="s">
        <v>21</v>
      </c>
    </row>
    <row r="160" spans="1:9" x14ac:dyDescent="0.25">
      <c r="A160" s="21" t="s">
        <v>7</v>
      </c>
      <c r="B160" s="6" t="s">
        <v>21</v>
      </c>
      <c r="D160" s="12" t="s">
        <v>7</v>
      </c>
      <c r="E160" s="3" t="s">
        <v>26</v>
      </c>
    </row>
    <row r="161" spans="1:9" x14ac:dyDescent="0.25">
      <c r="A161" s="23" t="s">
        <v>7</v>
      </c>
      <c r="B161" s="10" t="s">
        <v>26</v>
      </c>
      <c r="D161">
        <f>-3 * 1/3 * LOG(1/3,2)</f>
        <v>1.5849625007211563</v>
      </c>
      <c r="G161">
        <f>0</f>
        <v>0</v>
      </c>
    </row>
    <row r="163" spans="1:9" x14ac:dyDescent="0.25">
      <c r="D163" s="29" t="s">
        <v>91</v>
      </c>
      <c r="E163" s="29"/>
    </row>
    <row r="164" spans="1:9" x14ac:dyDescent="0.25">
      <c r="D164">
        <f>3/4 *D161 + 1/4 *G161</f>
        <v>1.1887218755408673</v>
      </c>
      <c r="E164">
        <f>G141-D164</f>
        <v>0.81127812445913272</v>
      </c>
    </row>
    <row r="167" spans="1:9" x14ac:dyDescent="0.25">
      <c r="A167" s="22" t="s">
        <v>3</v>
      </c>
      <c r="B167" s="8" t="s">
        <v>5</v>
      </c>
      <c r="D167" s="29" t="s">
        <v>92</v>
      </c>
      <c r="E167" s="29"/>
      <c r="F167" s="29"/>
      <c r="G167" s="29" t="s">
        <v>93</v>
      </c>
      <c r="H167" s="29"/>
      <c r="I167" s="29"/>
    </row>
    <row r="168" spans="1:9" x14ac:dyDescent="0.25">
      <c r="A168" s="20" t="s">
        <v>14</v>
      </c>
      <c r="B168" s="6" t="s">
        <v>18</v>
      </c>
      <c r="D168" s="13" t="s">
        <v>14</v>
      </c>
      <c r="E168" s="3" t="s">
        <v>18</v>
      </c>
      <c r="G168" s="12" t="s">
        <v>13</v>
      </c>
      <c r="H168" s="3" t="s">
        <v>21</v>
      </c>
    </row>
    <row r="169" spans="1:9" x14ac:dyDescent="0.25">
      <c r="A169" s="21" t="s">
        <v>14</v>
      </c>
      <c r="B169" s="6" t="s">
        <v>26</v>
      </c>
      <c r="D169" s="12" t="s">
        <v>14</v>
      </c>
      <c r="E169" s="3" t="s">
        <v>26</v>
      </c>
      <c r="G169" s="13" t="s">
        <v>13</v>
      </c>
      <c r="H169" s="3" t="s">
        <v>24</v>
      </c>
    </row>
    <row r="170" spans="1:9" x14ac:dyDescent="0.25">
      <c r="A170" s="21" t="s">
        <v>13</v>
      </c>
      <c r="B170" s="6" t="s">
        <v>21</v>
      </c>
    </row>
    <row r="171" spans="1:9" x14ac:dyDescent="0.25">
      <c r="A171" s="24" t="s">
        <v>13</v>
      </c>
      <c r="B171" s="10" t="s">
        <v>24</v>
      </c>
      <c r="D171">
        <f>-2* 1/2 * LOG(1/2,2)</f>
        <v>1</v>
      </c>
      <c r="G171">
        <f>D171</f>
        <v>1</v>
      </c>
    </row>
    <row r="173" spans="1:9" x14ac:dyDescent="0.25">
      <c r="D173" s="29" t="s">
        <v>94</v>
      </c>
      <c r="E173" s="29"/>
    </row>
    <row r="174" spans="1:9" x14ac:dyDescent="0.25">
      <c r="D174">
        <f>2/4 * 1 + 2/4 * 1</f>
        <v>1</v>
      </c>
      <c r="E174">
        <f>G141 - 1</f>
        <v>1</v>
      </c>
    </row>
    <row r="175" spans="1:9" x14ac:dyDescent="0.25">
      <c r="A175" s="22" t="s">
        <v>4</v>
      </c>
      <c r="B175" s="8" t="s">
        <v>5</v>
      </c>
      <c r="D175" s="29" t="s">
        <v>55</v>
      </c>
      <c r="E175" s="29"/>
      <c r="F175" s="29"/>
      <c r="G175" s="29" t="s">
        <v>57</v>
      </c>
      <c r="H175" s="29"/>
      <c r="I175" s="29"/>
    </row>
    <row r="176" spans="1:9" x14ac:dyDescent="0.25">
      <c r="A176" s="20" t="s">
        <v>15</v>
      </c>
      <c r="B176" s="6" t="s">
        <v>18</v>
      </c>
      <c r="D176" s="13" t="s">
        <v>15</v>
      </c>
      <c r="E176" s="3" t="s">
        <v>18</v>
      </c>
      <c r="G176" s="13" t="s">
        <v>16</v>
      </c>
      <c r="H176" s="3" t="s">
        <v>24</v>
      </c>
    </row>
    <row r="177" spans="1:7" x14ac:dyDescent="0.25">
      <c r="A177" s="21" t="s">
        <v>15</v>
      </c>
      <c r="B177" s="6" t="s">
        <v>21</v>
      </c>
      <c r="D177" s="12" t="s">
        <v>15</v>
      </c>
      <c r="E177" s="3" t="s">
        <v>21</v>
      </c>
    </row>
    <row r="178" spans="1:7" x14ac:dyDescent="0.25">
      <c r="A178" s="21" t="s">
        <v>15</v>
      </c>
      <c r="B178" s="6" t="s">
        <v>26</v>
      </c>
      <c r="D178" s="12" t="s">
        <v>15</v>
      </c>
      <c r="E178" s="3" t="s">
        <v>26</v>
      </c>
    </row>
    <row r="179" spans="1:7" x14ac:dyDescent="0.25">
      <c r="A179" s="24" t="s">
        <v>16</v>
      </c>
      <c r="B179" s="10" t="s">
        <v>24</v>
      </c>
      <c r="D179">
        <f>-3 * 1/3 * LOG(1/3,2)</f>
        <v>1.5849625007211563</v>
      </c>
      <c r="G179">
        <v>0</v>
      </c>
    </row>
    <row r="181" spans="1:7" x14ac:dyDescent="0.25">
      <c r="D181" t="s">
        <v>95</v>
      </c>
    </row>
    <row r="182" spans="1:7" x14ac:dyDescent="0.25">
      <c r="D182">
        <f>3/4 * D179  + 1/4 *G179</f>
        <v>1.1887218755408673</v>
      </c>
      <c r="E182">
        <f>G141 -D182</f>
        <v>0.81127812445913272</v>
      </c>
    </row>
    <row r="185" spans="1:7" x14ac:dyDescent="0.25">
      <c r="A185" s="25"/>
      <c r="B185" s="25"/>
      <c r="C185" s="25"/>
      <c r="D185" s="25"/>
      <c r="E185" s="25"/>
    </row>
    <row r="186" spans="1:7" x14ac:dyDescent="0.25">
      <c r="A186" s="26"/>
      <c r="B186" s="26"/>
      <c r="C186" s="26"/>
      <c r="D186" s="26"/>
      <c r="E186" s="26"/>
    </row>
    <row r="187" spans="1:7" x14ac:dyDescent="0.25">
      <c r="A187" s="26"/>
      <c r="B187" s="26"/>
      <c r="C187" s="26"/>
      <c r="D187" s="26"/>
      <c r="E187" s="26"/>
    </row>
    <row r="188" spans="1:7" x14ac:dyDescent="0.25">
      <c r="A188" s="27"/>
      <c r="B188" s="27"/>
      <c r="C188" s="27"/>
      <c r="D188" s="27"/>
      <c r="E188" s="27"/>
      <c r="F188" s="27"/>
      <c r="G188" s="27"/>
    </row>
    <row r="189" spans="1:7" x14ac:dyDescent="0.25">
      <c r="A189" s="27" t="s">
        <v>96</v>
      </c>
      <c r="B189" s="28" t="s">
        <v>107</v>
      </c>
      <c r="C189" s="28"/>
      <c r="D189" s="28"/>
      <c r="E189" s="28"/>
      <c r="F189" s="28"/>
      <c r="G189" s="28"/>
    </row>
    <row r="190" spans="1:7" x14ac:dyDescent="0.25">
      <c r="A190" s="27" t="s">
        <v>97</v>
      </c>
      <c r="B190" s="28" t="s">
        <v>106</v>
      </c>
      <c r="C190" s="28"/>
      <c r="D190" s="28"/>
      <c r="E190" s="28"/>
      <c r="F190" s="28"/>
      <c r="G190" s="28"/>
    </row>
    <row r="191" spans="1:7" x14ac:dyDescent="0.25">
      <c r="A191" s="27" t="s">
        <v>98</v>
      </c>
      <c r="B191" s="28" t="s">
        <v>108</v>
      </c>
      <c r="C191" s="28"/>
      <c r="D191" s="28"/>
      <c r="E191" s="28"/>
      <c r="F191" s="28"/>
      <c r="G191" s="28"/>
    </row>
    <row r="192" spans="1:7" x14ac:dyDescent="0.25">
      <c r="A192" s="27" t="s">
        <v>99</v>
      </c>
      <c r="B192" s="28" t="s">
        <v>109</v>
      </c>
      <c r="C192" s="28"/>
      <c r="D192" s="28"/>
      <c r="E192" s="28"/>
      <c r="F192" s="28"/>
      <c r="G192" s="28"/>
    </row>
    <row r="193" spans="1:7" x14ac:dyDescent="0.25">
      <c r="A193" s="27" t="s">
        <v>100</v>
      </c>
      <c r="B193" s="28" t="s">
        <v>115</v>
      </c>
      <c r="C193" s="28"/>
      <c r="D193" s="28"/>
      <c r="E193" s="28"/>
      <c r="F193" s="28"/>
      <c r="G193" s="28"/>
    </row>
    <row r="194" spans="1:7" x14ac:dyDescent="0.25">
      <c r="A194" s="27" t="s">
        <v>101</v>
      </c>
      <c r="B194" s="28" t="s">
        <v>110</v>
      </c>
      <c r="C194" s="28"/>
      <c r="D194" s="28"/>
      <c r="E194" s="28"/>
      <c r="F194" s="28"/>
      <c r="G194" s="28"/>
    </row>
    <row r="195" spans="1:7" x14ac:dyDescent="0.25">
      <c r="A195" s="27" t="s">
        <v>102</v>
      </c>
      <c r="B195" s="28" t="s">
        <v>111</v>
      </c>
      <c r="C195" s="28"/>
      <c r="D195" s="28"/>
      <c r="E195" s="28"/>
      <c r="F195" s="28"/>
      <c r="G195" s="28"/>
    </row>
    <row r="196" spans="1:7" x14ac:dyDescent="0.25">
      <c r="A196" s="27" t="s">
        <v>103</v>
      </c>
      <c r="B196" s="28" t="s">
        <v>112</v>
      </c>
      <c r="C196" s="28"/>
      <c r="D196" s="28"/>
      <c r="E196" s="28"/>
      <c r="F196" s="28"/>
      <c r="G196" s="28"/>
    </row>
    <row r="197" spans="1:7" x14ac:dyDescent="0.25">
      <c r="A197" s="27" t="s">
        <v>104</v>
      </c>
      <c r="B197" s="28" t="s">
        <v>113</v>
      </c>
      <c r="C197" s="28"/>
      <c r="D197" s="28"/>
      <c r="E197" s="28"/>
      <c r="F197" s="28"/>
      <c r="G197" s="28"/>
    </row>
    <row r="198" spans="1:7" x14ac:dyDescent="0.25">
      <c r="A198" s="27" t="s">
        <v>105</v>
      </c>
      <c r="B198" s="28" t="s">
        <v>114</v>
      </c>
      <c r="C198" s="28"/>
      <c r="D198" s="28"/>
      <c r="E198" s="28"/>
      <c r="F198" s="28"/>
      <c r="G198" s="28"/>
    </row>
    <row r="199" spans="1:7" x14ac:dyDescent="0.25">
      <c r="A199" s="27"/>
      <c r="B199" s="27"/>
      <c r="C199" s="27"/>
      <c r="D199" s="27"/>
      <c r="E199" s="27"/>
      <c r="F199" s="27"/>
      <c r="G199" s="27"/>
    </row>
    <row r="200" spans="1:7" x14ac:dyDescent="0.25">
      <c r="A200" s="27"/>
      <c r="B200" s="27"/>
      <c r="C200" s="27"/>
      <c r="D200" s="27"/>
      <c r="E200" s="27"/>
      <c r="F200" s="27"/>
      <c r="G200" s="27"/>
    </row>
    <row r="201" spans="1:7" x14ac:dyDescent="0.25">
      <c r="A201" s="27"/>
      <c r="B201" s="27"/>
      <c r="C201" s="27"/>
      <c r="D201" s="27"/>
      <c r="E201" s="27"/>
      <c r="F201" s="27"/>
      <c r="G201" s="27"/>
    </row>
    <row r="202" spans="1:7" x14ac:dyDescent="0.25">
      <c r="A202" s="27"/>
      <c r="B202" s="27"/>
      <c r="C202" s="27"/>
      <c r="D202" s="27"/>
      <c r="E202" s="27"/>
      <c r="F202" s="27"/>
      <c r="G202" s="27"/>
    </row>
  </sheetData>
  <mergeCells count="88">
    <mergeCell ref="J19:M19"/>
    <mergeCell ref="J26:M26"/>
    <mergeCell ref="J27:M27"/>
    <mergeCell ref="D27:E27"/>
    <mergeCell ref="D30:F30"/>
    <mergeCell ref="D19:F19"/>
    <mergeCell ref="D26:E26"/>
    <mergeCell ref="G19:I19"/>
    <mergeCell ref="G26:I26"/>
    <mergeCell ref="G27:I27"/>
    <mergeCell ref="D33:F33"/>
    <mergeCell ref="G33:I33"/>
    <mergeCell ref="J33:M33"/>
    <mergeCell ref="D39:E39"/>
    <mergeCell ref="D40:E40"/>
    <mergeCell ref="G39:H39"/>
    <mergeCell ref="G40:H40"/>
    <mergeCell ref="J39:K39"/>
    <mergeCell ref="J40:K40"/>
    <mergeCell ref="D60:F60"/>
    <mergeCell ref="G60:I60"/>
    <mergeCell ref="J60:L60"/>
    <mergeCell ref="D43:F43"/>
    <mergeCell ref="D47:F47"/>
    <mergeCell ref="G47:I47"/>
    <mergeCell ref="J47:L47"/>
    <mergeCell ref="D51:E51"/>
    <mergeCell ref="D52:E52"/>
    <mergeCell ref="G55:H55"/>
    <mergeCell ref="G56:H56"/>
    <mergeCell ref="J51:K51"/>
    <mergeCell ref="J52:K52"/>
    <mergeCell ref="D57:F57"/>
    <mergeCell ref="D65:E65"/>
    <mergeCell ref="D66:E66"/>
    <mergeCell ref="G69:H69"/>
    <mergeCell ref="G70:H70"/>
    <mergeCell ref="D71:F71"/>
    <mergeCell ref="J108:L108"/>
    <mergeCell ref="D73:F73"/>
    <mergeCell ref="D82:E82"/>
    <mergeCell ref="D83:E83"/>
    <mergeCell ref="G73:I73"/>
    <mergeCell ref="G82:H82"/>
    <mergeCell ref="G83:H83"/>
    <mergeCell ref="D84:F84"/>
    <mergeCell ref="G102:I102"/>
    <mergeCell ref="G103:H103"/>
    <mergeCell ref="D108:F108"/>
    <mergeCell ref="G108:I108"/>
    <mergeCell ref="D113:E113"/>
    <mergeCell ref="G116:I116"/>
    <mergeCell ref="D116:F116"/>
    <mergeCell ref="J110:K110"/>
    <mergeCell ref="G110:I110"/>
    <mergeCell ref="D110:F110"/>
    <mergeCell ref="D148:F148"/>
    <mergeCell ref="G148:I148"/>
    <mergeCell ref="D121:E121"/>
    <mergeCell ref="D123:F123"/>
    <mergeCell ref="D128:F128"/>
    <mergeCell ref="D130:F130"/>
    <mergeCell ref="D132:F132"/>
    <mergeCell ref="D134:E134"/>
    <mergeCell ref="G132:I132"/>
    <mergeCell ref="G135:H135"/>
    <mergeCell ref="D136:E136"/>
    <mergeCell ref="G140:H140"/>
    <mergeCell ref="G141:H141"/>
    <mergeCell ref="B191:G191"/>
    <mergeCell ref="D154:E154"/>
    <mergeCell ref="D157:F157"/>
    <mergeCell ref="G157:I157"/>
    <mergeCell ref="D163:E163"/>
    <mergeCell ref="D167:F167"/>
    <mergeCell ref="G167:I167"/>
    <mergeCell ref="D173:E173"/>
    <mergeCell ref="D175:F175"/>
    <mergeCell ref="G175:I175"/>
    <mergeCell ref="B189:G189"/>
    <mergeCell ref="B190:G190"/>
    <mergeCell ref="B198:G198"/>
    <mergeCell ref="B192:G192"/>
    <mergeCell ref="B193:G193"/>
    <mergeCell ref="B194:G194"/>
    <mergeCell ref="B195:G195"/>
    <mergeCell ref="B196:G196"/>
    <mergeCell ref="B197:G197"/>
  </mergeCells>
  <phoneticPr fontId="7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Bartłomiej Chojnacki</cp:lastModifiedBy>
  <dcterms:created xsi:type="dcterms:W3CDTF">2025-01-08T17:56:30Z</dcterms:created>
  <dcterms:modified xsi:type="dcterms:W3CDTF">2025-01-09T10:47:45Z</dcterms:modified>
</cp:coreProperties>
</file>