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autoCompressPictures="0" defaultThemeVersion="124226"/>
  <bookViews>
    <workbookView xWindow="2160" yWindow="45" windowWidth="19440" windowHeight="13680"/>
  </bookViews>
  <sheets>
    <sheet name="Results" sheetId="1" r:id="rId1"/>
    <sheet name="Golfers" sheetId="2" r:id="rId2"/>
    <sheet name="Sheet3" sheetId="3" r:id="rId3"/>
    <sheet name="Sheet1 (2)" sheetId="4" r:id="rId4"/>
    <sheet name="Sheet2" sheetId="6" r:id="rId5"/>
    <sheet name="Sheet1" sheetId="7" r:id="rId6"/>
    <sheet name="Sheet4" sheetId="8" r:id="rId7"/>
    <sheet name="Sheet5" sheetId="9" r:id="rId8"/>
  </sheets>
  <definedNames>
    <definedName name="All_Teams" localSheetId="3">'Sheet1 (2)'!$12:$137</definedName>
    <definedName name="All_Teams">Results!$21:$83</definedName>
    <definedName name="Golfer_list">Golfers!$A$9:$H$37</definedName>
    <definedName name="red">Results!$G$13:$O$15</definedName>
    <definedName name="white">Results!$G$7:$O$9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" l="1"/>
  <c r="H24" i="1"/>
  <c r="I24" i="1"/>
  <c r="J24" i="1"/>
  <c r="K24" i="1"/>
  <c r="L24" i="1"/>
  <c r="M24" i="1"/>
  <c r="N24" i="1"/>
  <c r="O24" i="1"/>
  <c r="C77" i="1"/>
  <c r="G78" i="1"/>
  <c r="C80" i="1"/>
  <c r="G81" i="1"/>
  <c r="G83" i="1"/>
  <c r="H78" i="1"/>
  <c r="H81" i="1"/>
  <c r="H83" i="1"/>
  <c r="I78" i="1"/>
  <c r="I81" i="1"/>
  <c r="I83" i="1"/>
  <c r="J78" i="1"/>
  <c r="J81" i="1"/>
  <c r="J83" i="1"/>
  <c r="K78" i="1"/>
  <c r="K81" i="1"/>
  <c r="K83" i="1"/>
  <c r="L78" i="1"/>
  <c r="L81" i="1"/>
  <c r="L83" i="1"/>
  <c r="M78" i="1"/>
  <c r="M81" i="1"/>
  <c r="M83" i="1"/>
  <c r="N78" i="1"/>
  <c r="N81" i="1"/>
  <c r="N83" i="1"/>
  <c r="O78" i="1"/>
  <c r="O81" i="1"/>
  <c r="O83" i="1"/>
  <c r="C53" i="1"/>
  <c r="G54" i="1"/>
  <c r="H54" i="1"/>
  <c r="I54" i="1"/>
  <c r="J54" i="1"/>
  <c r="K54" i="1"/>
  <c r="L54" i="1"/>
  <c r="M54" i="1"/>
  <c r="N54" i="1"/>
  <c r="O54" i="1"/>
  <c r="C35" i="1"/>
  <c r="G36" i="1"/>
  <c r="H36" i="1"/>
  <c r="I36" i="1"/>
  <c r="J36" i="1"/>
  <c r="K36" i="1"/>
  <c r="L36" i="1"/>
  <c r="M36" i="1"/>
  <c r="N36" i="1"/>
  <c r="O36" i="1"/>
  <c r="B38" i="1"/>
  <c r="C32" i="1"/>
  <c r="C38" i="1"/>
  <c r="G33" i="1"/>
  <c r="G38" i="1"/>
  <c r="H33" i="1"/>
  <c r="H38" i="1"/>
  <c r="I33" i="1"/>
  <c r="I38" i="1"/>
  <c r="J33" i="1"/>
  <c r="J38" i="1"/>
  <c r="K33" i="1"/>
  <c r="K38" i="1"/>
  <c r="L33" i="1"/>
  <c r="L38" i="1"/>
  <c r="M33" i="1"/>
  <c r="M38" i="1"/>
  <c r="N33" i="1"/>
  <c r="N38" i="1"/>
  <c r="O33" i="1"/>
  <c r="O38" i="1"/>
  <c r="Q38" i="1"/>
  <c r="S38" i="1"/>
  <c r="C26" i="1"/>
  <c r="O27" i="1"/>
  <c r="C50" i="1"/>
  <c r="O51" i="1"/>
  <c r="N51" i="1"/>
  <c r="M51" i="1"/>
  <c r="L51" i="1"/>
  <c r="K51" i="1"/>
  <c r="J51" i="1"/>
  <c r="I51" i="1"/>
  <c r="H51" i="1"/>
  <c r="G51" i="1"/>
  <c r="Q14" i="1"/>
  <c r="C62" i="1"/>
  <c r="C59" i="1"/>
  <c r="C44" i="1"/>
  <c r="C41" i="1"/>
  <c r="C71" i="1"/>
  <c r="C68" i="1"/>
  <c r="B74" i="1"/>
  <c r="Q71" i="1"/>
  <c r="O72" i="1"/>
  <c r="Q68" i="1"/>
  <c r="C74" i="1"/>
  <c r="B47" i="1"/>
  <c r="Q44" i="1"/>
  <c r="O45" i="1"/>
  <c r="Q41" i="1"/>
  <c r="C47" i="1"/>
  <c r="Q50" i="1"/>
  <c r="Q51" i="1"/>
  <c r="Q53" i="1"/>
  <c r="Q54" i="1"/>
  <c r="B56" i="1"/>
  <c r="C56" i="1"/>
  <c r="G56" i="1"/>
  <c r="G52" i="1"/>
  <c r="H56" i="1"/>
  <c r="H52" i="1"/>
  <c r="I56" i="1"/>
  <c r="I52" i="1"/>
  <c r="J56" i="1"/>
  <c r="J52" i="1"/>
  <c r="K56" i="1"/>
  <c r="K52" i="1"/>
  <c r="L56" i="1"/>
  <c r="L52" i="1"/>
  <c r="M56" i="1"/>
  <c r="M52" i="1"/>
  <c r="N56" i="1"/>
  <c r="N52" i="1"/>
  <c r="O56" i="1"/>
  <c r="O52" i="1"/>
  <c r="Q56" i="1"/>
  <c r="B29" i="1"/>
  <c r="Q26" i="1"/>
  <c r="Q23" i="1"/>
  <c r="C29" i="1"/>
  <c r="Q8" i="1"/>
  <c r="R50" i="1"/>
  <c r="Q77" i="1"/>
  <c r="R77" i="1"/>
  <c r="Q80" i="1"/>
  <c r="B83" i="1"/>
  <c r="Q32" i="1"/>
  <c r="R32" i="1"/>
  <c r="Q35" i="1"/>
  <c r="H60" i="1"/>
  <c r="Q59" i="1"/>
  <c r="R59" i="1"/>
  <c r="G60" i="1"/>
  <c r="H63" i="1"/>
  <c r="Q62" i="1"/>
  <c r="B65" i="1"/>
  <c r="R23" i="1"/>
  <c r="R26" i="1"/>
  <c r="S56" i="1"/>
  <c r="R54" i="1"/>
  <c r="R53" i="1"/>
  <c r="R51" i="1"/>
  <c r="R41" i="1"/>
  <c r="R44" i="1"/>
  <c r="R68" i="1"/>
  <c r="R71" i="1"/>
  <c r="G69" i="1"/>
  <c r="H69" i="1"/>
  <c r="I69" i="1"/>
  <c r="J69" i="1"/>
  <c r="K69" i="1"/>
  <c r="L69" i="1"/>
  <c r="M69" i="1"/>
  <c r="N69" i="1"/>
  <c r="O69" i="1"/>
  <c r="G72" i="1"/>
  <c r="H72" i="1"/>
  <c r="I72" i="1"/>
  <c r="J72" i="1"/>
  <c r="K72" i="1"/>
  <c r="L72" i="1"/>
  <c r="M72" i="1"/>
  <c r="N72" i="1"/>
  <c r="G42" i="1"/>
  <c r="H42" i="1"/>
  <c r="I42" i="1"/>
  <c r="J42" i="1"/>
  <c r="K42" i="1"/>
  <c r="L42" i="1"/>
  <c r="M42" i="1"/>
  <c r="N42" i="1"/>
  <c r="O42" i="1"/>
  <c r="G45" i="1"/>
  <c r="H45" i="1"/>
  <c r="I45" i="1"/>
  <c r="J45" i="1"/>
  <c r="K45" i="1"/>
  <c r="L45" i="1"/>
  <c r="M45" i="1"/>
  <c r="N45" i="1"/>
  <c r="O55" i="1"/>
  <c r="N55" i="1"/>
  <c r="M55" i="1"/>
  <c r="L55" i="1"/>
  <c r="K55" i="1"/>
  <c r="J55" i="1"/>
  <c r="I55" i="1"/>
  <c r="H55" i="1"/>
  <c r="G55" i="1"/>
  <c r="G24" i="1"/>
  <c r="G27" i="1"/>
  <c r="H27" i="1"/>
  <c r="I27" i="1"/>
  <c r="J27" i="1"/>
  <c r="K27" i="1"/>
  <c r="L27" i="1"/>
  <c r="M27" i="1"/>
  <c r="N27" i="1"/>
  <c r="R62" i="1"/>
  <c r="R35" i="1"/>
  <c r="R80" i="1"/>
  <c r="N63" i="1"/>
  <c r="O60" i="1"/>
  <c r="K60" i="1"/>
  <c r="M60" i="1"/>
  <c r="I60" i="1"/>
  <c r="J63" i="1"/>
  <c r="N60" i="1"/>
  <c r="L60" i="1"/>
  <c r="J60" i="1"/>
  <c r="J34" i="1"/>
  <c r="H65" i="1"/>
  <c r="H61" i="1"/>
  <c r="G82" i="1"/>
  <c r="L63" i="1"/>
  <c r="N65" i="1"/>
  <c r="N61" i="1"/>
  <c r="G63" i="1"/>
  <c r="I63" i="1"/>
  <c r="K63" i="1"/>
  <c r="M63" i="1"/>
  <c r="O63" i="1"/>
  <c r="C65" i="1"/>
  <c r="G37" i="1"/>
  <c r="H34" i="1"/>
  <c r="N79" i="1"/>
  <c r="H79" i="1"/>
  <c r="C83" i="1"/>
  <c r="Q72" i="1"/>
  <c r="R72" i="1"/>
  <c r="O74" i="1"/>
  <c r="O73" i="1"/>
  <c r="O70" i="1"/>
  <c r="N74" i="1"/>
  <c r="N73" i="1"/>
  <c r="N70" i="1"/>
  <c r="M74" i="1"/>
  <c r="M73" i="1"/>
  <c r="M70" i="1"/>
  <c r="L74" i="1"/>
  <c r="L73" i="1"/>
  <c r="L70" i="1"/>
  <c r="K74" i="1"/>
  <c r="K73" i="1"/>
  <c r="K70" i="1"/>
  <c r="J74" i="1"/>
  <c r="J73" i="1"/>
  <c r="J70" i="1"/>
  <c r="I74" i="1"/>
  <c r="I73" i="1"/>
  <c r="I70" i="1"/>
  <c r="H74" i="1"/>
  <c r="H73" i="1"/>
  <c r="H70" i="1"/>
  <c r="G74" i="1"/>
  <c r="Q74" i="1"/>
  <c r="S74" i="1"/>
  <c r="G70" i="1"/>
  <c r="Q69" i="1"/>
  <c r="R69" i="1"/>
  <c r="Q45" i="1"/>
  <c r="R45" i="1"/>
  <c r="O47" i="1"/>
  <c r="O46" i="1"/>
  <c r="O43" i="1"/>
  <c r="N47" i="1"/>
  <c r="N46" i="1"/>
  <c r="N43" i="1"/>
  <c r="M47" i="1"/>
  <c r="M46" i="1"/>
  <c r="M43" i="1"/>
  <c r="L47" i="1"/>
  <c r="L46" i="1"/>
  <c r="L43" i="1"/>
  <c r="K47" i="1"/>
  <c r="K46" i="1"/>
  <c r="K43" i="1"/>
  <c r="J47" i="1"/>
  <c r="J46" i="1"/>
  <c r="J43" i="1"/>
  <c r="I47" i="1"/>
  <c r="I46" i="1"/>
  <c r="I43" i="1"/>
  <c r="H47" i="1"/>
  <c r="H46" i="1"/>
  <c r="H43" i="1"/>
  <c r="G47" i="1"/>
  <c r="Q47" i="1"/>
  <c r="S47" i="1"/>
  <c r="G43" i="1"/>
  <c r="Q42" i="1"/>
  <c r="R42" i="1"/>
  <c r="Q27" i="1"/>
  <c r="R27" i="1"/>
  <c r="O29" i="1"/>
  <c r="O28" i="1"/>
  <c r="O25" i="1"/>
  <c r="N29" i="1"/>
  <c r="N28" i="1"/>
  <c r="N25" i="1"/>
  <c r="M29" i="1"/>
  <c r="M28" i="1"/>
  <c r="M25" i="1"/>
  <c r="L29" i="1"/>
  <c r="L28" i="1"/>
  <c r="L25" i="1"/>
  <c r="K29" i="1"/>
  <c r="K28" i="1"/>
  <c r="K25" i="1"/>
  <c r="J29" i="1"/>
  <c r="J28" i="1"/>
  <c r="J25" i="1"/>
  <c r="I29" i="1"/>
  <c r="I28" i="1"/>
  <c r="I25" i="1"/>
  <c r="H29" i="1"/>
  <c r="H28" i="1"/>
  <c r="H25" i="1"/>
  <c r="G29" i="1"/>
  <c r="Q29" i="1"/>
  <c r="S29" i="1"/>
  <c r="G25" i="1"/>
  <c r="Q24" i="1"/>
  <c r="R24" i="1"/>
  <c r="N34" i="1"/>
  <c r="Q60" i="1"/>
  <c r="R60" i="1"/>
  <c r="J79" i="1"/>
  <c r="J65" i="1"/>
  <c r="J61" i="1"/>
  <c r="L34" i="1"/>
  <c r="G79" i="1"/>
  <c r="Q78" i="1"/>
  <c r="R78" i="1"/>
  <c r="L79" i="1"/>
  <c r="N64" i="1"/>
  <c r="Q33" i="1"/>
  <c r="R33" i="1"/>
  <c r="G34" i="1"/>
  <c r="H64" i="1"/>
  <c r="I79" i="1"/>
  <c r="I34" i="1"/>
  <c r="K79" i="1"/>
  <c r="O79" i="1"/>
  <c r="K34" i="1"/>
  <c r="O34" i="1"/>
  <c r="M65" i="1"/>
  <c r="M61" i="1"/>
  <c r="I65" i="1"/>
  <c r="I61" i="1"/>
  <c r="N37" i="1"/>
  <c r="H37" i="1"/>
  <c r="Q81" i="1"/>
  <c r="R81" i="1"/>
  <c r="M79" i="1"/>
  <c r="M34" i="1"/>
  <c r="O65" i="1"/>
  <c r="O61" i="1"/>
  <c r="K65" i="1"/>
  <c r="K61" i="1"/>
  <c r="G65" i="1"/>
  <c r="G64" i="1"/>
  <c r="Q63" i="1"/>
  <c r="R63" i="1"/>
  <c r="L65" i="1"/>
  <c r="L61" i="1"/>
  <c r="H82" i="1"/>
  <c r="J37" i="1"/>
  <c r="Q36" i="1"/>
  <c r="R36" i="1"/>
  <c r="N82" i="1"/>
  <c r="L37" i="1"/>
  <c r="G73" i="1"/>
  <c r="G46" i="1"/>
  <c r="G28" i="1"/>
  <c r="J64" i="1"/>
  <c r="J82" i="1"/>
  <c r="L82" i="1"/>
  <c r="M82" i="1"/>
  <c r="L64" i="1"/>
  <c r="M37" i="1"/>
  <c r="Q83" i="1"/>
  <c r="S83" i="1"/>
  <c r="K64" i="1"/>
  <c r="O64" i="1"/>
  <c r="I64" i="1"/>
  <c r="M64" i="1"/>
  <c r="O37" i="1"/>
  <c r="K37" i="1"/>
  <c r="O82" i="1"/>
  <c r="K82" i="1"/>
  <c r="I37" i="1"/>
  <c r="I82" i="1"/>
  <c r="Q65" i="1"/>
  <c r="S65" i="1"/>
  <c r="A74" i="1"/>
  <c r="G61" i="1"/>
  <c r="A29" i="1"/>
  <c r="A56" i="1"/>
  <c r="A47" i="1"/>
  <c r="A83" i="1"/>
  <c r="A65" i="1"/>
  <c r="A38" i="1"/>
  <c r="O8" i="4"/>
  <c r="O14" i="4"/>
  <c r="P14" i="4"/>
  <c r="E15" i="4"/>
  <c r="F15" i="4"/>
  <c r="G15" i="4"/>
  <c r="H15" i="4"/>
  <c r="I15" i="4"/>
  <c r="J15" i="4"/>
  <c r="K15" i="4"/>
  <c r="L15" i="4"/>
  <c r="M15" i="4"/>
  <c r="O17" i="4"/>
  <c r="P17" i="4"/>
  <c r="E18" i="4"/>
  <c r="F18" i="4"/>
  <c r="G18" i="4"/>
  <c r="H18" i="4"/>
  <c r="I18" i="4"/>
  <c r="J18" i="4"/>
  <c r="K18" i="4"/>
  <c r="L18" i="4"/>
  <c r="M18" i="4"/>
  <c r="C20" i="4"/>
  <c r="E20" i="4"/>
  <c r="F20" i="4"/>
  <c r="F16" i="4"/>
  <c r="G20" i="4"/>
  <c r="H20" i="4"/>
  <c r="H16" i="4"/>
  <c r="I20" i="4"/>
  <c r="J20" i="4"/>
  <c r="J16" i="4"/>
  <c r="K20" i="4"/>
  <c r="L20" i="4"/>
  <c r="L16" i="4"/>
  <c r="M20" i="4"/>
  <c r="O23" i="4"/>
  <c r="P23" i="4"/>
  <c r="E24" i="4"/>
  <c r="F24" i="4"/>
  <c r="G24" i="4"/>
  <c r="H24" i="4"/>
  <c r="I24" i="4"/>
  <c r="J24" i="4"/>
  <c r="K24" i="4"/>
  <c r="L24" i="4"/>
  <c r="M24" i="4"/>
  <c r="O24" i="4"/>
  <c r="P24" i="4"/>
  <c r="O26" i="4"/>
  <c r="P26" i="4"/>
  <c r="E27" i="4"/>
  <c r="F27" i="4"/>
  <c r="G27" i="4"/>
  <c r="H27" i="4"/>
  <c r="I27" i="4"/>
  <c r="J27" i="4"/>
  <c r="K27" i="4"/>
  <c r="L27" i="4"/>
  <c r="M27" i="4"/>
  <c r="O27" i="4"/>
  <c r="P27" i="4"/>
  <c r="C29" i="4"/>
  <c r="E29" i="4"/>
  <c r="E25" i="4"/>
  <c r="F29" i="4"/>
  <c r="G29" i="4"/>
  <c r="G25" i="4"/>
  <c r="H29" i="4"/>
  <c r="I29" i="4"/>
  <c r="I25" i="4"/>
  <c r="J29" i="4"/>
  <c r="K29" i="4"/>
  <c r="K25" i="4"/>
  <c r="L29" i="4"/>
  <c r="M29" i="4"/>
  <c r="M25" i="4"/>
  <c r="O29" i="4"/>
  <c r="Q29" i="4"/>
  <c r="O32" i="4"/>
  <c r="P32" i="4"/>
  <c r="E33" i="4"/>
  <c r="F33" i="4"/>
  <c r="G33" i="4"/>
  <c r="H33" i="4"/>
  <c r="I33" i="4"/>
  <c r="J33" i="4"/>
  <c r="K33" i="4"/>
  <c r="L33" i="4"/>
  <c r="M33" i="4"/>
  <c r="O35" i="4"/>
  <c r="P35" i="4"/>
  <c r="E36" i="4"/>
  <c r="F36" i="4"/>
  <c r="G36" i="4"/>
  <c r="H36" i="4"/>
  <c r="I36" i="4"/>
  <c r="J36" i="4"/>
  <c r="K36" i="4"/>
  <c r="L36" i="4"/>
  <c r="M36" i="4"/>
  <c r="C38" i="4"/>
  <c r="F38" i="4"/>
  <c r="F34" i="4"/>
  <c r="H38" i="4"/>
  <c r="H34" i="4"/>
  <c r="J38" i="4"/>
  <c r="J34" i="4"/>
  <c r="L38" i="4"/>
  <c r="L34" i="4"/>
  <c r="O41" i="4"/>
  <c r="P41" i="4"/>
  <c r="E42" i="4"/>
  <c r="F42" i="4"/>
  <c r="G42" i="4"/>
  <c r="H42" i="4"/>
  <c r="I42" i="4"/>
  <c r="J42" i="4"/>
  <c r="K42" i="4"/>
  <c r="L42" i="4"/>
  <c r="M42" i="4"/>
  <c r="O42" i="4"/>
  <c r="P42" i="4"/>
  <c r="O44" i="4"/>
  <c r="P44" i="4"/>
  <c r="E45" i="4"/>
  <c r="F45" i="4"/>
  <c r="G45" i="4"/>
  <c r="H45" i="4"/>
  <c r="I45" i="4"/>
  <c r="J45" i="4"/>
  <c r="K45" i="4"/>
  <c r="L45" i="4"/>
  <c r="M45" i="4"/>
  <c r="O45" i="4"/>
  <c r="P45" i="4"/>
  <c r="C47" i="4"/>
  <c r="E47" i="4"/>
  <c r="E43" i="4"/>
  <c r="G47" i="4"/>
  <c r="G46" i="4"/>
  <c r="I47" i="4"/>
  <c r="I43" i="4"/>
  <c r="K47" i="4"/>
  <c r="K46" i="4"/>
  <c r="M47" i="4"/>
  <c r="M43" i="4"/>
  <c r="O50" i="4"/>
  <c r="P50" i="4"/>
  <c r="E51" i="4"/>
  <c r="F51" i="4"/>
  <c r="G51" i="4"/>
  <c r="H51" i="4"/>
  <c r="I51" i="4"/>
  <c r="J51" i="4"/>
  <c r="K51" i="4"/>
  <c r="L51" i="4"/>
  <c r="M51" i="4"/>
  <c r="O51" i="4"/>
  <c r="P51" i="4"/>
  <c r="O53" i="4"/>
  <c r="P53" i="4"/>
  <c r="E54" i="4"/>
  <c r="F54" i="4"/>
  <c r="G54" i="4"/>
  <c r="H54" i="4"/>
  <c r="I54" i="4"/>
  <c r="J54" i="4"/>
  <c r="K54" i="4"/>
  <c r="L54" i="4"/>
  <c r="M54" i="4"/>
  <c r="O54" i="4"/>
  <c r="P54" i="4"/>
  <c r="C56" i="4"/>
  <c r="E56" i="4"/>
  <c r="E52" i="4"/>
  <c r="F56" i="4"/>
  <c r="G56" i="4"/>
  <c r="G52" i="4"/>
  <c r="H56" i="4"/>
  <c r="I56" i="4"/>
  <c r="I52" i="4"/>
  <c r="J56" i="4"/>
  <c r="K56" i="4"/>
  <c r="K52" i="4"/>
  <c r="L56" i="4"/>
  <c r="M56" i="4"/>
  <c r="M52" i="4"/>
  <c r="O56" i="4"/>
  <c r="Q56" i="4"/>
  <c r="O59" i="4"/>
  <c r="P59" i="4"/>
  <c r="E60" i="4"/>
  <c r="F60" i="4"/>
  <c r="G60" i="4"/>
  <c r="H60" i="4"/>
  <c r="I60" i="4"/>
  <c r="J60" i="4"/>
  <c r="K60" i="4"/>
  <c r="L60" i="4"/>
  <c r="M60" i="4"/>
  <c r="O62" i="4"/>
  <c r="P62" i="4"/>
  <c r="E63" i="4"/>
  <c r="F63" i="4"/>
  <c r="G63" i="4"/>
  <c r="H63" i="4"/>
  <c r="I63" i="4"/>
  <c r="J63" i="4"/>
  <c r="K63" i="4"/>
  <c r="L63" i="4"/>
  <c r="M63" i="4"/>
  <c r="C65" i="4"/>
  <c r="E65" i="4"/>
  <c r="F65" i="4"/>
  <c r="F61" i="4"/>
  <c r="G65" i="4"/>
  <c r="H65" i="4"/>
  <c r="H61" i="4"/>
  <c r="I65" i="4"/>
  <c r="J65" i="4"/>
  <c r="J61" i="4"/>
  <c r="K65" i="4"/>
  <c r="L65" i="4"/>
  <c r="L61" i="4"/>
  <c r="M65" i="4"/>
  <c r="O68" i="4"/>
  <c r="P68" i="4"/>
  <c r="E69" i="4"/>
  <c r="F69" i="4"/>
  <c r="G69" i="4"/>
  <c r="H69" i="4"/>
  <c r="I69" i="4"/>
  <c r="J69" i="4"/>
  <c r="K69" i="4"/>
  <c r="L69" i="4"/>
  <c r="M69" i="4"/>
  <c r="O69" i="4"/>
  <c r="P69" i="4"/>
  <c r="O71" i="4"/>
  <c r="P71" i="4"/>
  <c r="E72" i="4"/>
  <c r="F72" i="4"/>
  <c r="G72" i="4"/>
  <c r="H72" i="4"/>
  <c r="I72" i="4"/>
  <c r="J72" i="4"/>
  <c r="K72" i="4"/>
  <c r="L72" i="4"/>
  <c r="M72" i="4"/>
  <c r="O72" i="4"/>
  <c r="P72" i="4"/>
  <c r="C74" i="4"/>
  <c r="E74" i="4"/>
  <c r="E70" i="4"/>
  <c r="F74" i="4"/>
  <c r="G74" i="4"/>
  <c r="G70" i="4"/>
  <c r="H74" i="4"/>
  <c r="I74" i="4"/>
  <c r="I70" i="4"/>
  <c r="J74" i="4"/>
  <c r="K74" i="4"/>
  <c r="K70" i="4"/>
  <c r="L74" i="4"/>
  <c r="M74" i="4"/>
  <c r="M70" i="4"/>
  <c r="O74" i="4"/>
  <c r="Q74" i="4"/>
  <c r="O77" i="4"/>
  <c r="P77" i="4"/>
  <c r="E78" i="4"/>
  <c r="F78" i="4"/>
  <c r="G78" i="4"/>
  <c r="H78" i="4"/>
  <c r="I78" i="4"/>
  <c r="J78" i="4"/>
  <c r="K78" i="4"/>
  <c r="L78" i="4"/>
  <c r="M78" i="4"/>
  <c r="O80" i="4"/>
  <c r="P80" i="4"/>
  <c r="E81" i="4"/>
  <c r="F81" i="4"/>
  <c r="G81" i="4"/>
  <c r="H81" i="4"/>
  <c r="I81" i="4"/>
  <c r="J81" i="4"/>
  <c r="K81" i="4"/>
  <c r="L81" i="4"/>
  <c r="M81" i="4"/>
  <c r="C83" i="4"/>
  <c r="E83" i="4"/>
  <c r="F83" i="4"/>
  <c r="F79" i="4"/>
  <c r="G83" i="4"/>
  <c r="H83" i="4"/>
  <c r="H79" i="4"/>
  <c r="I83" i="4"/>
  <c r="J83" i="4"/>
  <c r="J79" i="4"/>
  <c r="K83" i="4"/>
  <c r="L83" i="4"/>
  <c r="L79" i="4"/>
  <c r="M83" i="4"/>
  <c r="O86" i="4"/>
  <c r="P86" i="4"/>
  <c r="E87" i="4"/>
  <c r="F87" i="4"/>
  <c r="G87" i="4"/>
  <c r="H87" i="4"/>
  <c r="I87" i="4"/>
  <c r="J87" i="4"/>
  <c r="K87" i="4"/>
  <c r="L87" i="4"/>
  <c r="M87" i="4"/>
  <c r="O87" i="4"/>
  <c r="P87" i="4"/>
  <c r="O89" i="4"/>
  <c r="P89" i="4"/>
  <c r="E90" i="4"/>
  <c r="F90" i="4"/>
  <c r="G90" i="4"/>
  <c r="H90" i="4"/>
  <c r="I90" i="4"/>
  <c r="J90" i="4"/>
  <c r="K90" i="4"/>
  <c r="L90" i="4"/>
  <c r="M90" i="4"/>
  <c r="O90" i="4"/>
  <c r="P90" i="4"/>
  <c r="C92" i="4"/>
  <c r="E92" i="4"/>
  <c r="E88" i="4"/>
  <c r="F92" i="4"/>
  <c r="G92" i="4"/>
  <c r="G88" i="4"/>
  <c r="H92" i="4"/>
  <c r="I92" i="4"/>
  <c r="I88" i="4"/>
  <c r="J92" i="4"/>
  <c r="K92" i="4"/>
  <c r="K88" i="4"/>
  <c r="L92" i="4"/>
  <c r="M92" i="4"/>
  <c r="M88" i="4"/>
  <c r="O92" i="4"/>
  <c r="Q92" i="4"/>
  <c r="O95" i="4"/>
  <c r="P95" i="4"/>
  <c r="E96" i="4"/>
  <c r="F96" i="4"/>
  <c r="G96" i="4"/>
  <c r="H96" i="4"/>
  <c r="I96" i="4"/>
  <c r="J96" i="4"/>
  <c r="K96" i="4"/>
  <c r="L96" i="4"/>
  <c r="M96" i="4"/>
  <c r="O98" i="4"/>
  <c r="P98" i="4"/>
  <c r="E99" i="4"/>
  <c r="F99" i="4"/>
  <c r="G99" i="4"/>
  <c r="H99" i="4"/>
  <c r="I99" i="4"/>
  <c r="J99" i="4"/>
  <c r="K99" i="4"/>
  <c r="L99" i="4"/>
  <c r="M99" i="4"/>
  <c r="C101" i="4"/>
  <c r="E101" i="4"/>
  <c r="F101" i="4"/>
  <c r="F97" i="4"/>
  <c r="G101" i="4"/>
  <c r="H101" i="4"/>
  <c r="H97" i="4"/>
  <c r="I101" i="4"/>
  <c r="J101" i="4"/>
  <c r="J97" i="4"/>
  <c r="K101" i="4"/>
  <c r="L101" i="4"/>
  <c r="L97" i="4"/>
  <c r="M101" i="4"/>
  <c r="O104" i="4"/>
  <c r="P104" i="4"/>
  <c r="E105" i="4"/>
  <c r="F105" i="4"/>
  <c r="G105" i="4"/>
  <c r="H105" i="4"/>
  <c r="I105" i="4"/>
  <c r="J105" i="4"/>
  <c r="K105" i="4"/>
  <c r="L105" i="4"/>
  <c r="M105" i="4"/>
  <c r="O107" i="4"/>
  <c r="P107" i="4"/>
  <c r="E108" i="4"/>
  <c r="F108" i="4"/>
  <c r="G108" i="4"/>
  <c r="H108" i="4"/>
  <c r="I108" i="4"/>
  <c r="J108" i="4"/>
  <c r="K108" i="4"/>
  <c r="L108" i="4"/>
  <c r="M108" i="4"/>
  <c r="O108" i="4"/>
  <c r="P108" i="4"/>
  <c r="C110" i="4"/>
  <c r="E110" i="4"/>
  <c r="E106" i="4"/>
  <c r="F110" i="4"/>
  <c r="G110" i="4"/>
  <c r="G106" i="4"/>
  <c r="H110" i="4"/>
  <c r="I110" i="4"/>
  <c r="I106" i="4"/>
  <c r="J110" i="4"/>
  <c r="K110" i="4"/>
  <c r="K106" i="4"/>
  <c r="L110" i="4"/>
  <c r="M110" i="4"/>
  <c r="M106" i="4"/>
  <c r="O110" i="4"/>
  <c r="Q110" i="4"/>
  <c r="O113" i="4"/>
  <c r="P113" i="4"/>
  <c r="E114" i="4"/>
  <c r="F114" i="4"/>
  <c r="G114" i="4"/>
  <c r="H114" i="4"/>
  <c r="I114" i="4"/>
  <c r="J114" i="4"/>
  <c r="K114" i="4"/>
  <c r="L114" i="4"/>
  <c r="M114" i="4"/>
  <c r="O116" i="4"/>
  <c r="P116" i="4"/>
  <c r="E117" i="4"/>
  <c r="F117" i="4"/>
  <c r="G117" i="4"/>
  <c r="H117" i="4"/>
  <c r="I117" i="4"/>
  <c r="J117" i="4"/>
  <c r="K117" i="4"/>
  <c r="L117" i="4"/>
  <c r="M117" i="4"/>
  <c r="C119" i="4"/>
  <c r="E119" i="4"/>
  <c r="F119" i="4"/>
  <c r="F115" i="4"/>
  <c r="G119" i="4"/>
  <c r="H119" i="4"/>
  <c r="H115" i="4"/>
  <c r="I119" i="4"/>
  <c r="J119" i="4"/>
  <c r="J115" i="4"/>
  <c r="K119" i="4"/>
  <c r="L119" i="4"/>
  <c r="L115" i="4"/>
  <c r="M119" i="4"/>
  <c r="O122" i="4"/>
  <c r="P122" i="4"/>
  <c r="E123" i="4"/>
  <c r="F123" i="4"/>
  <c r="G123" i="4"/>
  <c r="H123" i="4"/>
  <c r="I123" i="4"/>
  <c r="J123" i="4"/>
  <c r="K123" i="4"/>
  <c r="L123" i="4"/>
  <c r="M123" i="4"/>
  <c r="O123" i="4"/>
  <c r="P123" i="4"/>
  <c r="O125" i="4"/>
  <c r="P125" i="4"/>
  <c r="E126" i="4"/>
  <c r="F126" i="4"/>
  <c r="G126" i="4"/>
  <c r="H126" i="4"/>
  <c r="I126" i="4"/>
  <c r="J126" i="4"/>
  <c r="K126" i="4"/>
  <c r="L126" i="4"/>
  <c r="M126" i="4"/>
  <c r="O126" i="4"/>
  <c r="P126" i="4"/>
  <c r="C128" i="4"/>
  <c r="E128" i="4"/>
  <c r="E124" i="4"/>
  <c r="F128" i="4"/>
  <c r="G128" i="4"/>
  <c r="G124" i="4"/>
  <c r="H128" i="4"/>
  <c r="I128" i="4"/>
  <c r="I124" i="4"/>
  <c r="J128" i="4"/>
  <c r="K128" i="4"/>
  <c r="K124" i="4"/>
  <c r="L128" i="4"/>
  <c r="M128" i="4"/>
  <c r="M124" i="4"/>
  <c r="O131" i="4"/>
  <c r="P131" i="4"/>
  <c r="E132" i="4"/>
  <c r="F132" i="4"/>
  <c r="G132" i="4"/>
  <c r="H132" i="4"/>
  <c r="I132" i="4"/>
  <c r="J132" i="4"/>
  <c r="K132" i="4"/>
  <c r="L132" i="4"/>
  <c r="M132" i="4"/>
  <c r="O134" i="4"/>
  <c r="P134" i="4"/>
  <c r="E135" i="4"/>
  <c r="F135" i="4"/>
  <c r="G135" i="4"/>
  <c r="H135" i="4"/>
  <c r="I135" i="4"/>
  <c r="J135" i="4"/>
  <c r="K135" i="4"/>
  <c r="L135" i="4"/>
  <c r="M135" i="4"/>
  <c r="C137" i="4"/>
  <c r="E137" i="4"/>
  <c r="F137" i="4"/>
  <c r="F133" i="4"/>
  <c r="G137" i="4"/>
  <c r="H137" i="4"/>
  <c r="H133" i="4"/>
  <c r="I137" i="4"/>
  <c r="J137" i="4"/>
  <c r="J133" i="4"/>
  <c r="K137" i="4"/>
  <c r="L137" i="4"/>
  <c r="L133" i="4"/>
  <c r="M137" i="4"/>
  <c r="O137" i="4"/>
  <c r="Q137" i="4"/>
  <c r="L136" i="4"/>
  <c r="J136" i="4"/>
  <c r="H136" i="4"/>
  <c r="F136" i="4"/>
  <c r="M136" i="4"/>
  <c r="K136" i="4"/>
  <c r="I136" i="4"/>
  <c r="G136" i="4"/>
  <c r="O135" i="4"/>
  <c r="P135" i="4"/>
  <c r="M133" i="4"/>
  <c r="K133" i="4"/>
  <c r="I133" i="4"/>
  <c r="G133" i="4"/>
  <c r="O132" i="4"/>
  <c r="P132" i="4"/>
  <c r="O128" i="4"/>
  <c r="Q128" i="4"/>
  <c r="M127" i="4"/>
  <c r="K127" i="4"/>
  <c r="I127" i="4"/>
  <c r="G127" i="4"/>
  <c r="E127" i="4"/>
  <c r="L127" i="4"/>
  <c r="J127" i="4"/>
  <c r="H127" i="4"/>
  <c r="F127" i="4"/>
  <c r="L124" i="4"/>
  <c r="J124" i="4"/>
  <c r="H124" i="4"/>
  <c r="F124" i="4"/>
  <c r="O119" i="4"/>
  <c r="Q119" i="4"/>
  <c r="L118" i="4"/>
  <c r="J118" i="4"/>
  <c r="H118" i="4"/>
  <c r="F118" i="4"/>
  <c r="M118" i="4"/>
  <c r="K118" i="4"/>
  <c r="I118" i="4"/>
  <c r="G118" i="4"/>
  <c r="O117" i="4"/>
  <c r="P117" i="4"/>
  <c r="M115" i="4"/>
  <c r="K115" i="4"/>
  <c r="I115" i="4"/>
  <c r="G115" i="4"/>
  <c r="O114" i="4"/>
  <c r="P114" i="4"/>
  <c r="M109" i="4"/>
  <c r="K109" i="4"/>
  <c r="I109" i="4"/>
  <c r="G109" i="4"/>
  <c r="E109" i="4"/>
  <c r="L109" i="4"/>
  <c r="J109" i="4"/>
  <c r="H109" i="4"/>
  <c r="F109" i="4"/>
  <c r="L106" i="4"/>
  <c r="J106" i="4"/>
  <c r="H106" i="4"/>
  <c r="F106" i="4"/>
  <c r="O101" i="4"/>
  <c r="Q101" i="4"/>
  <c r="L100" i="4"/>
  <c r="J100" i="4"/>
  <c r="H100" i="4"/>
  <c r="F100" i="4"/>
  <c r="M100" i="4"/>
  <c r="K100" i="4"/>
  <c r="I100" i="4"/>
  <c r="G100" i="4"/>
  <c r="O99" i="4"/>
  <c r="P99" i="4"/>
  <c r="M97" i="4"/>
  <c r="K97" i="4"/>
  <c r="I97" i="4"/>
  <c r="G97" i="4"/>
  <c r="O96" i="4"/>
  <c r="P96" i="4"/>
  <c r="M91" i="4"/>
  <c r="K91" i="4"/>
  <c r="I91" i="4"/>
  <c r="G91" i="4"/>
  <c r="E91" i="4"/>
  <c r="L91" i="4"/>
  <c r="J91" i="4"/>
  <c r="H91" i="4"/>
  <c r="F91" i="4"/>
  <c r="L88" i="4"/>
  <c r="J88" i="4"/>
  <c r="H88" i="4"/>
  <c r="F88" i="4"/>
  <c r="O83" i="4"/>
  <c r="Q83" i="4"/>
  <c r="L82" i="4"/>
  <c r="J82" i="4"/>
  <c r="H82" i="4"/>
  <c r="F82" i="4"/>
  <c r="M82" i="4"/>
  <c r="K82" i="4"/>
  <c r="I82" i="4"/>
  <c r="G82" i="4"/>
  <c r="O81" i="4"/>
  <c r="P81" i="4"/>
  <c r="M79" i="4"/>
  <c r="K79" i="4"/>
  <c r="I79" i="4"/>
  <c r="G79" i="4"/>
  <c r="O78" i="4"/>
  <c r="P78" i="4"/>
  <c r="M73" i="4"/>
  <c r="K73" i="4"/>
  <c r="I73" i="4"/>
  <c r="G73" i="4"/>
  <c r="E73" i="4"/>
  <c r="L73" i="4"/>
  <c r="J73" i="4"/>
  <c r="H73" i="4"/>
  <c r="F73" i="4"/>
  <c r="L70" i="4"/>
  <c r="J70" i="4"/>
  <c r="H70" i="4"/>
  <c r="F70" i="4"/>
  <c r="O65" i="4"/>
  <c r="Q65" i="4"/>
  <c r="L64" i="4"/>
  <c r="J64" i="4"/>
  <c r="H64" i="4"/>
  <c r="F64" i="4"/>
  <c r="M64" i="4"/>
  <c r="K64" i="4"/>
  <c r="I64" i="4"/>
  <c r="G64" i="4"/>
  <c r="O63" i="4"/>
  <c r="P63" i="4"/>
  <c r="M61" i="4"/>
  <c r="K61" i="4"/>
  <c r="I61" i="4"/>
  <c r="G61" i="4"/>
  <c r="O60" i="4"/>
  <c r="P60" i="4"/>
  <c r="M55" i="4"/>
  <c r="K55" i="4"/>
  <c r="I55" i="4"/>
  <c r="G55" i="4"/>
  <c r="E55" i="4"/>
  <c r="L55" i="4"/>
  <c r="J55" i="4"/>
  <c r="H55" i="4"/>
  <c r="F55" i="4"/>
  <c r="L52" i="4"/>
  <c r="J52" i="4"/>
  <c r="H52" i="4"/>
  <c r="F52" i="4"/>
  <c r="L37" i="4"/>
  <c r="J37" i="4"/>
  <c r="H37" i="4"/>
  <c r="F37" i="4"/>
  <c r="M28" i="4"/>
  <c r="K28" i="4"/>
  <c r="I28" i="4"/>
  <c r="G28" i="4"/>
  <c r="E28" i="4"/>
  <c r="L19" i="4"/>
  <c r="J19" i="4"/>
  <c r="H19" i="4"/>
  <c r="F19" i="4"/>
  <c r="O33" i="4"/>
  <c r="P33" i="4"/>
  <c r="O18" i="4"/>
  <c r="P18" i="4"/>
  <c r="E19" i="4"/>
  <c r="I46" i="4"/>
  <c r="E46" i="4"/>
  <c r="K43" i="4"/>
  <c r="G43" i="4"/>
  <c r="L28" i="4"/>
  <c r="J28" i="4"/>
  <c r="H28" i="4"/>
  <c r="F28" i="4"/>
  <c r="O20" i="4"/>
  <c r="Q20" i="4"/>
  <c r="M19" i="4"/>
  <c r="K19" i="4"/>
  <c r="I19" i="4"/>
  <c r="G19" i="4"/>
  <c r="O36" i="4"/>
  <c r="P36" i="4"/>
  <c r="O15" i="4"/>
  <c r="P15" i="4"/>
  <c r="E16" i="4"/>
  <c r="O105" i="4"/>
  <c r="P105" i="4"/>
  <c r="E136" i="4"/>
  <c r="E133" i="4"/>
  <c r="E118" i="4"/>
  <c r="E115" i="4"/>
  <c r="E100" i="4"/>
  <c r="E97" i="4"/>
  <c r="E82" i="4"/>
  <c r="E79" i="4"/>
  <c r="E64" i="4"/>
  <c r="E61" i="4"/>
  <c r="L47" i="4"/>
  <c r="L46" i="4"/>
  <c r="J47" i="4"/>
  <c r="J43" i="4"/>
  <c r="H47" i="4"/>
  <c r="H43" i="4"/>
  <c r="F47" i="4"/>
  <c r="F43" i="4"/>
  <c r="M46" i="4"/>
  <c r="J46" i="4"/>
  <c r="H46" i="4"/>
  <c r="F46" i="4"/>
  <c r="M38" i="4"/>
  <c r="M34" i="4"/>
  <c r="K38" i="4"/>
  <c r="K34" i="4"/>
  <c r="I38" i="4"/>
  <c r="I34" i="4"/>
  <c r="G38" i="4"/>
  <c r="G34" i="4"/>
  <c r="E38" i="4"/>
  <c r="O38" i="4"/>
  <c r="Q38" i="4"/>
  <c r="K37" i="4"/>
  <c r="G37" i="4"/>
  <c r="L25" i="4"/>
  <c r="J25" i="4"/>
  <c r="H25" i="4"/>
  <c r="F25" i="4"/>
  <c r="M16" i="4"/>
  <c r="K16" i="4"/>
  <c r="I16" i="4"/>
  <c r="G16" i="4"/>
  <c r="I37" i="4"/>
  <c r="M37" i="4"/>
  <c r="O47" i="4"/>
  <c r="Q47" i="4"/>
  <c r="A47" i="4"/>
  <c r="E37" i="4"/>
  <c r="A20" i="4"/>
  <c r="A83" i="4"/>
  <c r="A119" i="4"/>
  <c r="A56" i="4"/>
  <c r="A92" i="4"/>
  <c r="A110" i="4"/>
  <c r="A38" i="4"/>
  <c r="A29" i="4"/>
  <c r="L43" i="4"/>
  <c r="E34" i="4"/>
  <c r="A74" i="4"/>
  <c r="A128" i="4"/>
  <c r="A137" i="4"/>
  <c r="A65" i="4"/>
  <c r="A101" i="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" i="6"/>
</calcChain>
</file>

<file path=xl/sharedStrings.xml><?xml version="1.0" encoding="utf-8"?>
<sst xmlns="http://schemas.openxmlformats.org/spreadsheetml/2006/main" count="852" uniqueCount="242">
  <si>
    <t>Team K</t>
  </si>
  <si>
    <t>Paul Hessler</t>
  </si>
  <si>
    <t>Team E</t>
  </si>
  <si>
    <t>Janet Cornell</t>
  </si>
  <si>
    <t>Team A</t>
  </si>
  <si>
    <t>Milt McFalls</t>
  </si>
  <si>
    <t>Team O</t>
  </si>
  <si>
    <t>Dick DiTullio</t>
  </si>
  <si>
    <t>Dave Davis</t>
  </si>
  <si>
    <t>CSC Golf League</t>
  </si>
  <si>
    <t>Fun Nite 2 Results</t>
  </si>
  <si>
    <t>Team L</t>
  </si>
  <si>
    <t>Team J (Ford/Wenzel) -</t>
  </si>
  <si>
    <t xml:space="preserve">Team C (Rebecca/Shinn) - </t>
  </si>
  <si>
    <t xml:space="preserve">Team H (GDiBraccio/Ingling) - </t>
  </si>
  <si>
    <t xml:space="preserve">Team G (Palazzo/DB) - </t>
  </si>
  <si>
    <t xml:space="preserve">Team N (Hamilton/Piotrowski) - </t>
  </si>
  <si>
    <t xml:space="preserve">Team L (Olearchyk/Puk) - </t>
  </si>
  <si>
    <t xml:space="preserve">Team M (Dworniczak/Wasko) - </t>
  </si>
  <si>
    <t xml:space="preserve">Team K (Hessler/Hammond) - </t>
  </si>
  <si>
    <t xml:space="preserve">Team E (Cornell/Cornell) - </t>
  </si>
  <si>
    <t xml:space="preserve">Team O (DiTullio/Davis) - </t>
  </si>
  <si>
    <t>Team F</t>
  </si>
  <si>
    <t>Russ Lofquist</t>
  </si>
  <si>
    <t>George Chin</t>
  </si>
  <si>
    <t xml:space="preserve">Team F (Lofquist/Chin) - </t>
  </si>
  <si>
    <t>Team D</t>
  </si>
  <si>
    <t>Paul Hummel</t>
  </si>
  <si>
    <t>Jim Quirus</t>
  </si>
  <si>
    <t xml:space="preserve">Team D (Hummel/Quirus) - </t>
  </si>
  <si>
    <t>Team I</t>
  </si>
  <si>
    <t>John Nottage</t>
  </si>
  <si>
    <t>Frank Vitagliano</t>
  </si>
  <si>
    <t xml:space="preserve">Team I (Nottage/Vitagliano) - </t>
  </si>
  <si>
    <t>(9/17/2002)</t>
  </si>
  <si>
    <t xml:space="preserve"> - Par (White)</t>
  </si>
  <si>
    <t xml:space="preserve"> - Under Par (Red)</t>
  </si>
  <si>
    <t xml:space="preserve"> - Over Par (Blue)</t>
  </si>
  <si>
    <t>Place</t>
  </si>
  <si>
    <t xml:space="preserve">Team
Net </t>
  </si>
  <si>
    <t>Indian Spring Golf Club Front Nine</t>
  </si>
  <si>
    <t xml:space="preserve">Team A (Nottage/Vitagliano) - </t>
  </si>
  <si>
    <t>Team B</t>
  </si>
  <si>
    <t>Brian Bowne</t>
  </si>
  <si>
    <t>Blair Rothermel</t>
  </si>
  <si>
    <t>Jim Kulcyk</t>
  </si>
  <si>
    <t>Tom Reznicek</t>
  </si>
  <si>
    <t>Dave Cerami</t>
  </si>
  <si>
    <t>Ed Tomasch</t>
  </si>
  <si>
    <t>Ralph Miller</t>
  </si>
  <si>
    <t>Golfer</t>
  </si>
  <si>
    <t>Last Hcp</t>
  </si>
  <si>
    <t>Index</t>
  </si>
  <si>
    <t>Change</t>
  </si>
  <si>
    <t>Red</t>
  </si>
  <si>
    <t>CHcp</t>
  </si>
  <si>
    <t>White</t>
  </si>
  <si>
    <t>Blue</t>
  </si>
  <si>
    <t>dnp</t>
  </si>
  <si>
    <t>Chin, George</t>
  </si>
  <si>
    <t>Cornell, Angelo</t>
  </si>
  <si>
    <t>Cornell, Janet</t>
  </si>
  <si>
    <t>Ditullio, Dick</t>
  </si>
  <si>
    <t>Hessler, Paul</t>
  </si>
  <si>
    <t>Kirsten, Rich</t>
  </si>
  <si>
    <t>McFalls, Milt</t>
  </si>
  <si>
    <t>Fun Nite 1 Results</t>
  </si>
  <si>
    <t>Comparri, Tim</t>
  </si>
  <si>
    <t>Berrier,</t>
  </si>
  <si>
    <t>Mark</t>
  </si>
  <si>
    <t>nc</t>
  </si>
  <si>
    <t>Bowne,</t>
  </si>
  <si>
    <t>Brian</t>
  </si>
  <si>
    <t>Bridgers,</t>
  </si>
  <si>
    <t>James</t>
  </si>
  <si>
    <t>Chin,</t>
  </si>
  <si>
    <t>George</t>
  </si>
  <si>
    <t>Coia,</t>
  </si>
  <si>
    <t>Mike</t>
  </si>
  <si>
    <t>Comparri,</t>
  </si>
  <si>
    <t>Tim</t>
  </si>
  <si>
    <t>Cornell,</t>
  </si>
  <si>
    <t>Angelo</t>
  </si>
  <si>
    <t>Janet</t>
  </si>
  <si>
    <t>Cotter,</t>
  </si>
  <si>
    <t>Jim</t>
  </si>
  <si>
    <t>DeLorenzo,</t>
  </si>
  <si>
    <t>-</t>
  </si>
  <si>
    <t>Ditullio,</t>
  </si>
  <si>
    <t>Dick</t>
  </si>
  <si>
    <t>Goetz,</t>
  </si>
  <si>
    <t>Joe</t>
  </si>
  <si>
    <t>Hessler,</t>
  </si>
  <si>
    <t>Paul</t>
  </si>
  <si>
    <t>Honrychs,</t>
  </si>
  <si>
    <t>Hummel,</t>
  </si>
  <si>
    <t>Kirsten,</t>
  </si>
  <si>
    <t>Rich</t>
  </si>
  <si>
    <t>Robert</t>
  </si>
  <si>
    <t>Laphen,</t>
  </si>
  <si>
    <t>Steve</t>
  </si>
  <si>
    <t>Lepping,</t>
  </si>
  <si>
    <t>Lewis,</t>
  </si>
  <si>
    <t>Craig</t>
  </si>
  <si>
    <t>McClintock,</t>
  </si>
  <si>
    <t>Dave</t>
  </si>
  <si>
    <t>McDermott,</t>
  </si>
  <si>
    <t>McFalls,</t>
  </si>
  <si>
    <t>Milt</t>
  </si>
  <si>
    <t>Montagano,</t>
  </si>
  <si>
    <t>Jeff</t>
  </si>
  <si>
    <t>Piotrowski,</t>
  </si>
  <si>
    <t>Romano,</t>
  </si>
  <si>
    <t>Chuck</t>
  </si>
  <si>
    <t>Rothermel,</t>
  </si>
  <si>
    <t>Blair</t>
  </si>
  <si>
    <t>Rupolo,</t>
  </si>
  <si>
    <t>Saliba,</t>
  </si>
  <si>
    <t>Joshua</t>
  </si>
  <si>
    <t>Schwartzenberg,</t>
  </si>
  <si>
    <t>Shanline,</t>
  </si>
  <si>
    <t>Simons,</t>
  </si>
  <si>
    <t>Ray</t>
  </si>
  <si>
    <t>+</t>
  </si>
  <si>
    <t>Smith,</t>
  </si>
  <si>
    <t>Andrew</t>
  </si>
  <si>
    <t>Fran</t>
  </si>
  <si>
    <t>Steele,</t>
  </si>
  <si>
    <t>Terzyk,</t>
  </si>
  <si>
    <t>Bob</t>
  </si>
  <si>
    <t>Thomas,</t>
  </si>
  <si>
    <t>Jonathan</t>
  </si>
  <si>
    <t>Tomasch,</t>
  </si>
  <si>
    <t>Ed</t>
  </si>
  <si>
    <t>Wasko,</t>
  </si>
  <si>
    <t>Doug</t>
  </si>
  <si>
    <t>No</t>
  </si>
  <si>
    <t>Handicap</t>
  </si>
  <si>
    <t>Wible,</t>
  </si>
  <si>
    <t>Marty</t>
  </si>
  <si>
    <t>Zetterstrom,</t>
  </si>
  <si>
    <t>Kevin</t>
  </si>
  <si>
    <t>Berrier, Mark</t>
  </si>
  <si>
    <t>Bridgers, James</t>
  </si>
  <si>
    <t>Cotter, Jim</t>
  </si>
  <si>
    <t>DeLorenzo, James</t>
  </si>
  <si>
    <t>Honrychs, Mark</t>
  </si>
  <si>
    <t>Kirsten, Robert</t>
  </si>
  <si>
    <t>Lepping, George</t>
  </si>
  <si>
    <t>Lewis, Craig</t>
  </si>
  <si>
    <t>Rupolo, Rich</t>
  </si>
  <si>
    <t>Saliba, Joshua</t>
  </si>
  <si>
    <t>Shanline, Dave</t>
  </si>
  <si>
    <t>Simons, Ray</t>
  </si>
  <si>
    <t>Smith, Andrew</t>
  </si>
  <si>
    <t>Steele, Mark</t>
  </si>
  <si>
    <t>Terzyk, Bob</t>
  </si>
  <si>
    <t>Zetterstrom, Kevin</t>
  </si>
  <si>
    <t>Delgiacco, Mike</t>
  </si>
  <si>
    <t>Distasio, Dave</t>
  </si>
  <si>
    <t>Fitzsimmons, Mike</t>
  </si>
  <si>
    <t>No Handicap</t>
  </si>
  <si>
    <t>Team 5</t>
    <phoneticPr fontId="0" type="noConversion"/>
  </si>
  <si>
    <t>Ramblewood CC - White Course</t>
    <phoneticPr fontId="0" type="noConversion"/>
  </si>
  <si>
    <t>W</t>
  </si>
  <si>
    <t xml:space="preserve">nc </t>
  </si>
  <si>
    <t>DiBraccio, Rich</t>
  </si>
  <si>
    <t>G</t>
  </si>
  <si>
    <t>Marchlik, Mike</t>
  </si>
  <si>
    <t>Merulla, Mike</t>
  </si>
  <si>
    <t>Suiter, Dan</t>
  </si>
  <si>
    <t>Suiter, Dan</t>
    <phoneticPr fontId="0" type="noConversion"/>
  </si>
  <si>
    <t>Team 7</t>
    <phoneticPr fontId="0" type="noConversion"/>
  </si>
  <si>
    <t>Team 1</t>
    <phoneticPr fontId="0" type="noConversion"/>
  </si>
  <si>
    <t xml:space="preserve">      Net - </t>
    <phoneticPr fontId="0" type="noConversion"/>
  </si>
  <si>
    <t>Team 2</t>
    <phoneticPr fontId="0" type="noConversion"/>
  </si>
  <si>
    <t>Team 3</t>
    <phoneticPr fontId="0" type="noConversion"/>
  </si>
  <si>
    <t>Piotrowski, George</t>
  </si>
  <si>
    <t>Rothermel, Blair</t>
  </si>
  <si>
    <t>Tomasch, Ed</t>
  </si>
  <si>
    <t>Red</t>
    <phoneticPr fontId="0" type="noConversion"/>
  </si>
  <si>
    <t>White</t>
    <phoneticPr fontId="0" type="noConversion"/>
  </si>
  <si>
    <t>Blue</t>
    <phoneticPr fontId="0" type="noConversion"/>
  </si>
  <si>
    <t>Hole</t>
  </si>
  <si>
    <t>Par</t>
  </si>
  <si>
    <t>Hcp</t>
  </si>
  <si>
    <t>Brendan Ford</t>
  </si>
  <si>
    <t>John Wenzel</t>
  </si>
  <si>
    <t>Lou Rebecca</t>
  </si>
  <si>
    <t>Dave Shinn</t>
  </si>
  <si>
    <t xml:space="preserve">      Net - </t>
  </si>
  <si>
    <t>Tony Palazzo</t>
  </si>
  <si>
    <t>Team J</t>
  </si>
  <si>
    <t>Team C</t>
  </si>
  <si>
    <t>Team H</t>
  </si>
  <si>
    <t>Team G</t>
  </si>
  <si>
    <t>George Piotrowski</t>
  </si>
  <si>
    <t>John Dworniczak</t>
  </si>
  <si>
    <t>Ramblewood CC - Red Course</t>
  </si>
  <si>
    <t>R</t>
  </si>
  <si>
    <t>4.5 </t>
  </si>
  <si>
    <t>5 </t>
  </si>
  <si>
    <t>9.6 </t>
  </si>
  <si>
    <t>nc </t>
  </si>
  <si>
    <t>11 </t>
  </si>
  <si>
    <t>5.8 </t>
  </si>
  <si>
    <t>7 </t>
  </si>
  <si>
    <t>6 </t>
  </si>
  <si>
    <t>5.6 </t>
  </si>
  <si>
    <t>20.3 </t>
  </si>
  <si>
    <t>20 </t>
  </si>
  <si>
    <t>19 </t>
  </si>
  <si>
    <t>27.0 </t>
  </si>
  <si>
    <t>25 </t>
  </si>
  <si>
    <t>24 </t>
  </si>
  <si>
    <t>7.4 </t>
  </si>
  <si>
    <t>8 </t>
  </si>
  <si>
    <t>10 </t>
  </si>
  <si>
    <t>11.5 </t>
  </si>
  <si>
    <t>13 </t>
  </si>
  <si>
    <t>Kulcyk, Jim</t>
  </si>
  <si>
    <t>7.6 </t>
  </si>
  <si>
    <t>9 </t>
  </si>
  <si>
    <t>11.8 </t>
  </si>
  <si>
    <t>10.0 </t>
  </si>
  <si>
    <t>14 </t>
  </si>
  <si>
    <t>16.9 </t>
  </si>
  <si>
    <t>15 </t>
  </si>
  <si>
    <t>7.2 </t>
  </si>
  <si>
    <t>9.7 </t>
  </si>
  <si>
    <t>22.4 </t>
  </si>
  <si>
    <t>21 </t>
  </si>
  <si>
    <t>19.0 </t>
  </si>
  <si>
    <t>12.9 </t>
  </si>
  <si>
    <t>5.9 </t>
  </si>
  <si>
    <t>14.0 </t>
  </si>
  <si>
    <t>12 </t>
  </si>
  <si>
    <t>9.9 </t>
  </si>
  <si>
    <t>Dibraccio, Rich</t>
  </si>
  <si>
    <t>Team 6</t>
  </si>
  <si>
    <t>Team 4</t>
  </si>
  <si>
    <t>(6/25/2018)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</si>
</sst>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0;\-0;0"/>
    <numFmt numFmtId="165" formatCode="\+0;\-0;&quot;E&quot;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22"/>
      <name val="Arial"/>
      <family val="2"/>
    </font>
    <font>
      <sz val="28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</font>
    <font>
      <sz val="9"/>
      <name val="Verdana"/>
      <family val="2"/>
    </font>
    <font>
      <sz val="9"/>
      <color indexed="23"/>
      <name val="Verdana"/>
      <family val="2"/>
    </font>
    <font>
      <b/>
      <sz val="9"/>
      <name val="Verdana"/>
      <family val="2"/>
    </font>
    <font>
      <sz val="9"/>
      <color indexed="9"/>
      <name val="Verdana"/>
      <family val="2"/>
    </font>
    <font>
      <sz val="8"/>
      <name val="Verdana"/>
    </font>
    <font>
      <sz val="9"/>
      <color rgb="FF80808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1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3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1" xfId="0" applyBorder="1"/>
    <xf numFmtId="0" fontId="0" fillId="0" borderId="0" xfId="0" applyFill="1" applyBorder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0" fontId="0" fillId="0" borderId="7" xfId="0" applyBorder="1"/>
    <xf numFmtId="164" fontId="0" fillId="0" borderId="7" xfId="0" applyNumberFormat="1" applyBorder="1"/>
    <xf numFmtId="0" fontId="7" fillId="0" borderId="0" xfId="0" applyFont="1" applyAlignment="1">
      <alignment horizontal="centerContinuous"/>
    </xf>
    <xf numFmtId="165" fontId="0" fillId="0" borderId="7" xfId="0" applyNumberFormat="1" applyBorder="1"/>
    <xf numFmtId="0" fontId="0" fillId="2" borderId="7" xfId="0" applyFill="1" applyBorder="1"/>
    <xf numFmtId="0" fontId="0" fillId="3" borderId="7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right" wrapText="1"/>
    </xf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right" vertical="center" wrapText="1"/>
    </xf>
    <xf numFmtId="0" fontId="10" fillId="4" borderId="0" xfId="0" applyFont="1" applyFill="1" applyAlignment="1">
      <alignment horizontal="right" vertical="center" wrapText="1"/>
    </xf>
    <xf numFmtId="0" fontId="11" fillId="4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right" vertical="center" wrapText="1"/>
    </xf>
    <xf numFmtId="0" fontId="0" fillId="0" borderId="7" xfId="0" applyBorder="1" applyAlignment="1">
      <alignment horizontal="center"/>
    </xf>
    <xf numFmtId="0" fontId="2" fillId="0" borderId="7" xfId="0" applyFont="1" applyBorder="1"/>
    <xf numFmtId="0" fontId="8" fillId="0" borderId="7" xfId="0" applyFont="1" applyFill="1" applyBorder="1"/>
    <xf numFmtId="0" fontId="8" fillId="0" borderId="7" xfId="0" applyFont="1" applyBorder="1"/>
    <xf numFmtId="0" fontId="3" fillId="0" borderId="7" xfId="0" applyFont="1" applyBorder="1"/>
    <xf numFmtId="0" fontId="0" fillId="0" borderId="7" xfId="0" applyFont="1" applyBorder="1"/>
    <xf numFmtId="0" fontId="14" fillId="4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5" fillId="0" borderId="0" xfId="0" applyFont="1"/>
    <xf numFmtId="0" fontId="15" fillId="0" borderId="7" xfId="0" applyFont="1" applyBorder="1"/>
    <xf numFmtId="0" fontId="0" fillId="0" borderId="7" xfId="0" applyFont="1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/>
    <xf numFmtId="0" fontId="0" fillId="0" borderId="13" xfId="0" applyBorder="1"/>
    <xf numFmtId="0" fontId="0" fillId="7" borderId="11" xfId="0" applyFill="1" applyBorder="1" applyAlignment="1">
      <alignment horizontal="center"/>
    </xf>
    <xf numFmtId="0" fontId="0" fillId="7" borderId="11" xfId="0" applyFill="1" applyBorder="1"/>
    <xf numFmtId="0" fontId="2" fillId="7" borderId="11" xfId="0" applyFont="1" applyFill="1" applyBorder="1"/>
    <xf numFmtId="164" fontId="0" fillId="7" borderId="11" xfId="0" applyNumberFormat="1" applyFill="1" applyBorder="1"/>
    <xf numFmtId="0" fontId="0" fillId="7" borderId="0" xfId="0" applyFill="1"/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2" fillId="7" borderId="7" xfId="0" applyFont="1" applyFill="1" applyBorder="1"/>
    <xf numFmtId="164" fontId="0" fillId="7" borderId="7" xfId="0" applyNumberFormat="1" applyFill="1" applyBorder="1"/>
    <xf numFmtId="0" fontId="2" fillId="0" borderId="0" xfId="0" applyFont="1" applyAlignment="1">
      <alignment horizontal="left" vertical="center" wrapText="1"/>
    </xf>
    <xf numFmtId="0" fontId="9" fillId="6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</cellXfs>
  <cellStyles count="2">
    <cellStyle name="Hole Score" xfId="1"/>
    <cellStyle name="Normal" xfId="0" builtinId="0"/>
  </cellStyles>
  <dxfs count="102"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zoomScale="88" zoomScaleNormal="88" workbookViewId="0">
      <selection sqref="A1:XFD1048576"/>
    </sheetView>
  </sheetViews>
  <sheetFormatPr defaultColWidth="8.85546875" defaultRowHeight="12.75" outlineLevelRow="1" x14ac:dyDescent="0.2"/>
  <cols>
    <col min="1" max="1" width="7.7109375" customWidth="1"/>
    <col min="2" max="2" width="27.7109375" customWidth="1"/>
    <col min="3" max="3" width="7.140625" customWidth="1"/>
    <col min="4" max="4" width="2.7109375" customWidth="1"/>
    <col min="5" max="5" width="4.5703125" customWidth="1"/>
    <col min="6" max="6" width="8.42578125" customWidth="1"/>
    <col min="7" max="15" width="4.7109375" customWidth="1"/>
    <col min="16" max="16" width="2.7109375" customWidth="1"/>
    <col min="17" max="17" width="5.7109375" customWidth="1"/>
    <col min="18" max="18" width="4.7109375" customWidth="1"/>
    <col min="19" max="19" width="5.7109375" customWidth="1"/>
  </cols>
  <sheetData>
    <row r="1" spans="2:18" ht="34.5" x14ac:dyDescent="0.45">
      <c r="B1" s="13" t="s">
        <v>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2:18" ht="20.25" x14ac:dyDescent="0.3">
      <c r="B2" s="14" t="s">
        <v>66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18" ht="15" x14ac:dyDescent="0.2">
      <c r="B3" s="18" t="s">
        <v>241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5" spans="2:18" ht="15.75" x14ac:dyDescent="0.25">
      <c r="B5" s="15" t="s">
        <v>163</v>
      </c>
    </row>
    <row r="7" spans="2:18" x14ac:dyDescent="0.2">
      <c r="B7" s="16" t="s">
        <v>183</v>
      </c>
      <c r="C7" s="16"/>
      <c r="D7" s="16"/>
      <c r="E7" s="16"/>
      <c r="F7" s="16"/>
      <c r="G7" s="16">
        <v>1</v>
      </c>
      <c r="H7" s="16">
        <v>2</v>
      </c>
      <c r="I7" s="16">
        <v>3</v>
      </c>
      <c r="J7" s="16">
        <v>4</v>
      </c>
      <c r="K7" s="16">
        <v>5</v>
      </c>
      <c r="L7" s="16">
        <v>6</v>
      </c>
      <c r="M7" s="16">
        <v>7</v>
      </c>
      <c r="N7" s="16">
        <v>8</v>
      </c>
      <c r="O7" s="16">
        <v>9</v>
      </c>
      <c r="P7" s="16"/>
      <c r="Q7" s="16"/>
    </row>
    <row r="8" spans="2:18" x14ac:dyDescent="0.2">
      <c r="B8" s="16" t="s">
        <v>184</v>
      </c>
      <c r="C8" s="16"/>
      <c r="D8" s="16"/>
      <c r="E8" s="16"/>
      <c r="F8" s="16"/>
      <c r="G8" s="16">
        <v>4</v>
      </c>
      <c r="H8" s="16">
        <v>4</v>
      </c>
      <c r="I8" s="16">
        <v>3</v>
      </c>
      <c r="J8" s="16">
        <v>5</v>
      </c>
      <c r="K8" s="16">
        <v>4</v>
      </c>
      <c r="L8" s="16">
        <v>3</v>
      </c>
      <c r="M8" s="16">
        <v>5</v>
      </c>
      <c r="N8" s="16">
        <v>4</v>
      </c>
      <c r="O8" s="16">
        <v>4</v>
      </c>
      <c r="P8" s="16"/>
      <c r="Q8" s="16">
        <f>SUM(G8:P8)</f>
        <v>36</v>
      </c>
    </row>
    <row r="9" spans="2:18" x14ac:dyDescent="0.2">
      <c r="B9" s="16" t="s">
        <v>185</v>
      </c>
      <c r="C9" s="16"/>
      <c r="D9" s="16"/>
      <c r="E9" s="16"/>
      <c r="F9" s="16"/>
      <c r="G9" s="16">
        <v>3</v>
      </c>
      <c r="H9" s="16">
        <v>9</v>
      </c>
      <c r="I9" s="16">
        <v>7</v>
      </c>
      <c r="J9" s="16">
        <v>2</v>
      </c>
      <c r="K9" s="16">
        <v>1</v>
      </c>
      <c r="L9" s="16">
        <v>8</v>
      </c>
      <c r="M9" s="16">
        <v>6</v>
      </c>
      <c r="N9" s="16">
        <v>5</v>
      </c>
      <c r="O9" s="16">
        <v>4</v>
      </c>
      <c r="P9" s="16"/>
      <c r="Q9" s="16"/>
    </row>
    <row r="10" spans="2:18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2:18" ht="15.75" x14ac:dyDescent="0.25">
      <c r="B11" s="15" t="s">
        <v>198</v>
      </c>
    </row>
    <row r="13" spans="2:18" x14ac:dyDescent="0.2">
      <c r="B13" s="16" t="s">
        <v>183</v>
      </c>
      <c r="C13" s="16"/>
      <c r="D13" s="16"/>
      <c r="E13" s="16"/>
      <c r="F13" s="16"/>
      <c r="G13" s="16">
        <v>1</v>
      </c>
      <c r="H13" s="16">
        <v>2</v>
      </c>
      <c r="I13" s="16">
        <v>3</v>
      </c>
      <c r="J13" s="16">
        <v>4</v>
      </c>
      <c r="K13" s="16">
        <v>5</v>
      </c>
      <c r="L13" s="16">
        <v>6</v>
      </c>
      <c r="M13" s="16">
        <v>7</v>
      </c>
      <c r="N13" s="16">
        <v>8</v>
      </c>
      <c r="O13" s="16">
        <v>9</v>
      </c>
      <c r="P13" s="16"/>
      <c r="Q13" s="16"/>
    </row>
    <row r="14" spans="2:18" x14ac:dyDescent="0.2">
      <c r="B14" s="16" t="s">
        <v>184</v>
      </c>
      <c r="C14" s="16"/>
      <c r="D14" s="16"/>
      <c r="E14" s="16"/>
      <c r="F14" s="16"/>
      <c r="G14" s="16">
        <v>4</v>
      </c>
      <c r="H14" s="16">
        <v>4</v>
      </c>
      <c r="I14" s="16">
        <v>5</v>
      </c>
      <c r="J14" s="16">
        <v>4</v>
      </c>
      <c r="K14" s="16">
        <v>3</v>
      </c>
      <c r="L14" s="16">
        <v>5</v>
      </c>
      <c r="M14" s="16">
        <v>4</v>
      </c>
      <c r="N14" s="16">
        <v>4</v>
      </c>
      <c r="O14" s="16">
        <v>3</v>
      </c>
      <c r="P14" s="16"/>
      <c r="Q14" s="16">
        <f>SUM(G14:P14)</f>
        <v>36</v>
      </c>
    </row>
    <row r="15" spans="2:18" x14ac:dyDescent="0.2">
      <c r="B15" s="16" t="s">
        <v>185</v>
      </c>
      <c r="C15" s="16"/>
      <c r="D15" s="16"/>
      <c r="E15" s="16"/>
      <c r="F15" s="16"/>
      <c r="G15" s="16">
        <v>4</v>
      </c>
      <c r="H15" s="16">
        <v>8</v>
      </c>
      <c r="I15" s="16">
        <v>3</v>
      </c>
      <c r="J15" s="16">
        <v>1</v>
      </c>
      <c r="K15" s="16">
        <v>5</v>
      </c>
      <c r="L15" s="16">
        <v>7</v>
      </c>
      <c r="M15" s="16">
        <v>6</v>
      </c>
      <c r="N15" s="16">
        <v>2</v>
      </c>
      <c r="O15" s="16">
        <v>9</v>
      </c>
      <c r="P15" s="16"/>
      <c r="Q15" s="16"/>
    </row>
    <row r="16" spans="2:18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9" hidden="1" x14ac:dyDescent="0.2">
      <c r="B17" s="12" t="s">
        <v>164</v>
      </c>
      <c r="C17" s="5">
        <v>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9" hidden="1" x14ac:dyDescent="0.2">
      <c r="B18" s="12" t="s">
        <v>199</v>
      </c>
      <c r="C18" s="5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9" hidden="1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9" ht="25.5" x14ac:dyDescent="0.2">
      <c r="A20" s="23" t="s">
        <v>38</v>
      </c>
      <c r="B20" s="24"/>
      <c r="C20" s="25" t="s">
        <v>185</v>
      </c>
      <c r="D20" s="25"/>
      <c r="E20" s="25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6" t="s">
        <v>39</v>
      </c>
    </row>
    <row r="21" spans="1:19" hidden="1" outlineLevel="1" x14ac:dyDescent="0.2">
      <c r="A21" s="40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41"/>
      <c r="R21" s="17"/>
      <c r="S21" s="16"/>
    </row>
    <row r="22" spans="1:19" hidden="1" outlineLevel="1" x14ac:dyDescent="0.2">
      <c r="A22" s="40"/>
      <c r="B22" s="50" t="s">
        <v>239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idden="1" outlineLevel="1" x14ac:dyDescent="0.2">
      <c r="A23" s="40"/>
      <c r="B23" s="43" t="s">
        <v>64</v>
      </c>
      <c r="C23" s="16">
        <f>VLOOKUP(B23,Golfer_list,7,FALSE)</f>
        <v>10</v>
      </c>
      <c r="D23" s="16"/>
      <c r="E23" s="16"/>
      <c r="F23" s="16"/>
      <c r="G23" s="16">
        <v>5</v>
      </c>
      <c r="H23" s="16">
        <v>6</v>
      </c>
      <c r="I23" s="16">
        <v>4</v>
      </c>
      <c r="J23" s="16">
        <v>7</v>
      </c>
      <c r="K23" s="16">
        <v>7</v>
      </c>
      <c r="L23" s="16">
        <v>4</v>
      </c>
      <c r="M23" s="16">
        <v>5</v>
      </c>
      <c r="N23" s="16">
        <v>5</v>
      </c>
      <c r="O23" s="16">
        <v>4</v>
      </c>
      <c r="P23" s="16"/>
      <c r="Q23" s="16">
        <f>SUM(G23:P23)</f>
        <v>47</v>
      </c>
      <c r="R23" s="17">
        <f>Q23-$Q$8</f>
        <v>11</v>
      </c>
      <c r="S23" s="16"/>
    </row>
    <row r="24" spans="1:19" ht="12.75" hidden="1" customHeight="1" outlineLevel="1" x14ac:dyDescent="0.2">
      <c r="A24" s="40"/>
      <c r="B24" s="44" t="s">
        <v>190</v>
      </c>
      <c r="C24" s="16"/>
      <c r="D24" s="16"/>
      <c r="E24" s="16"/>
      <c r="F24" s="16"/>
      <c r="G24" s="16">
        <f t="shared" ref="G24:O24" si="0">G23-(INT($C23/9))-(G$9&lt;=(MOD($C23,9)))</f>
        <v>4</v>
      </c>
      <c r="H24" s="16">
        <f t="shared" si="0"/>
        <v>5</v>
      </c>
      <c r="I24" s="16">
        <f t="shared" si="0"/>
        <v>3</v>
      </c>
      <c r="J24" s="16">
        <f t="shared" si="0"/>
        <v>6</v>
      </c>
      <c r="K24" s="16">
        <f t="shared" si="0"/>
        <v>5</v>
      </c>
      <c r="L24" s="16">
        <f t="shared" si="0"/>
        <v>3</v>
      </c>
      <c r="M24" s="16">
        <f t="shared" si="0"/>
        <v>4</v>
      </c>
      <c r="N24" s="16">
        <f t="shared" si="0"/>
        <v>4</v>
      </c>
      <c r="O24" s="16">
        <f t="shared" si="0"/>
        <v>3</v>
      </c>
      <c r="P24" s="16"/>
      <c r="Q24" s="16">
        <f>SUM(G24:P24)</f>
        <v>37</v>
      </c>
      <c r="R24" s="17">
        <f>Q24-$Q$8</f>
        <v>1</v>
      </c>
      <c r="S24" s="16"/>
    </row>
    <row r="25" spans="1:19" ht="4.5" hidden="1" customHeight="1" outlineLevel="1" x14ac:dyDescent="0.2">
      <c r="A25" s="40"/>
      <c r="B25" s="16"/>
      <c r="C25" s="16"/>
      <c r="D25" s="16"/>
      <c r="E25" s="16"/>
      <c r="F25" s="16"/>
      <c r="G25" s="16">
        <f t="shared" ref="G25:O25" si="1">IF(G24=G29,1,0)</f>
        <v>0</v>
      </c>
      <c r="H25" s="16">
        <f t="shared" si="1"/>
        <v>1</v>
      </c>
      <c r="I25" s="16">
        <f t="shared" si="1"/>
        <v>1</v>
      </c>
      <c r="J25" s="16">
        <f t="shared" si="1"/>
        <v>0</v>
      </c>
      <c r="K25" s="16">
        <f t="shared" si="1"/>
        <v>0</v>
      </c>
      <c r="L25" s="16">
        <f t="shared" si="1"/>
        <v>1</v>
      </c>
      <c r="M25" s="16">
        <f t="shared" si="1"/>
        <v>1</v>
      </c>
      <c r="N25" s="16">
        <f t="shared" si="1"/>
        <v>1</v>
      </c>
      <c r="O25" s="16">
        <f t="shared" si="1"/>
        <v>1</v>
      </c>
      <c r="P25" s="16"/>
      <c r="Q25" s="16"/>
      <c r="R25" s="16"/>
      <c r="S25" s="16"/>
    </row>
    <row r="26" spans="1:19" hidden="1" outlineLevel="1" x14ac:dyDescent="0.2">
      <c r="A26" s="40"/>
      <c r="B26" s="45" t="s">
        <v>153</v>
      </c>
      <c r="C26" s="16">
        <f>VLOOKUP(B26,Golfer_list,7,FALSE)</f>
        <v>21</v>
      </c>
      <c r="D26" s="16"/>
      <c r="E26" s="16"/>
      <c r="F26" s="16"/>
      <c r="G26" s="16">
        <v>6</v>
      </c>
      <c r="H26" s="16">
        <v>7</v>
      </c>
      <c r="I26" s="16">
        <v>9</v>
      </c>
      <c r="J26" s="16">
        <v>7</v>
      </c>
      <c r="K26" s="16">
        <v>5</v>
      </c>
      <c r="L26" s="16">
        <v>5</v>
      </c>
      <c r="M26" s="16">
        <v>7</v>
      </c>
      <c r="N26" s="16">
        <v>8</v>
      </c>
      <c r="O26" s="16">
        <v>6</v>
      </c>
      <c r="P26" s="16"/>
      <c r="Q26" s="16">
        <f>SUM(G26:P26)</f>
        <v>60</v>
      </c>
      <c r="R26" s="17">
        <f>Q26-$Q$8</f>
        <v>24</v>
      </c>
      <c r="S26" s="16"/>
    </row>
    <row r="27" spans="1:19" hidden="1" outlineLevel="1" x14ac:dyDescent="0.2">
      <c r="A27" s="40"/>
      <c r="B27" s="44" t="s">
        <v>190</v>
      </c>
      <c r="C27" s="16"/>
      <c r="D27" s="16"/>
      <c r="E27" s="16"/>
      <c r="F27" s="16"/>
      <c r="G27" s="16">
        <f t="shared" ref="G27:O27" si="2">G26-(INT($C26/9))-(G$9&lt;=(MOD($C26,9)))</f>
        <v>3</v>
      </c>
      <c r="H27" s="16">
        <f t="shared" si="2"/>
        <v>5</v>
      </c>
      <c r="I27" s="16">
        <f t="shared" si="2"/>
        <v>7</v>
      </c>
      <c r="J27" s="16">
        <f t="shared" si="2"/>
        <v>4</v>
      </c>
      <c r="K27" s="16">
        <f t="shared" si="2"/>
        <v>2</v>
      </c>
      <c r="L27" s="16">
        <f t="shared" si="2"/>
        <v>3</v>
      </c>
      <c r="M27" s="16">
        <f t="shared" si="2"/>
        <v>5</v>
      </c>
      <c r="N27" s="16">
        <f t="shared" si="2"/>
        <v>6</v>
      </c>
      <c r="O27" s="16">
        <f t="shared" si="2"/>
        <v>4</v>
      </c>
      <c r="P27" s="16"/>
      <c r="Q27" s="16">
        <f>SUM(G27:P27)</f>
        <v>39</v>
      </c>
      <c r="R27" s="17">
        <f>Q27-$Q$8</f>
        <v>3</v>
      </c>
      <c r="S27" s="16"/>
    </row>
    <row r="28" spans="1:19" ht="4.5" hidden="1" customHeight="1" outlineLevel="1" x14ac:dyDescent="0.2">
      <c r="A28" s="40"/>
      <c r="B28" s="16"/>
      <c r="C28" s="16"/>
      <c r="D28" s="16"/>
      <c r="E28" s="16"/>
      <c r="F28" s="16"/>
      <c r="G28" s="16">
        <f t="shared" ref="G28:O28" si="3">IF(G27=G29,1,0)</f>
        <v>1</v>
      </c>
      <c r="H28" s="16">
        <f t="shared" si="3"/>
        <v>1</v>
      </c>
      <c r="I28" s="16">
        <f t="shared" si="3"/>
        <v>0</v>
      </c>
      <c r="J28" s="16">
        <f t="shared" si="3"/>
        <v>1</v>
      </c>
      <c r="K28" s="16">
        <f t="shared" si="3"/>
        <v>1</v>
      </c>
      <c r="L28" s="16">
        <f t="shared" si="3"/>
        <v>1</v>
      </c>
      <c r="M28" s="16">
        <f t="shared" si="3"/>
        <v>0</v>
      </c>
      <c r="N28" s="16">
        <f t="shared" si="3"/>
        <v>0</v>
      </c>
      <c r="O28" s="16">
        <f t="shared" si="3"/>
        <v>0</v>
      </c>
      <c r="P28" s="16"/>
      <c r="Q28" s="16"/>
      <c r="R28" s="16"/>
      <c r="S28" s="16"/>
    </row>
    <row r="29" spans="1:19" s="54" customFormat="1" ht="13.5" collapsed="1" thickBot="1" x14ac:dyDescent="0.25">
      <c r="A29" s="51">
        <f>RANK(S29,$S$29:$S$83,1)</f>
        <v>1</v>
      </c>
      <c r="B29" s="52" t="str">
        <f>B22&amp;" ("&amp; MID(B23,SEARCH(" ",B23)+1,LEN(B23)-SEARCH(" ",B23)+1) &amp; "/" &amp; MID(B26,SEARCH(" ",B26)+1,LEN(B26)-SEARCH(" ",B26)+1) &amp; ")"</f>
        <v>Team 6 (Rich/Ray)</v>
      </c>
      <c r="C29" s="52">
        <f>SUM(C23:C28)</f>
        <v>31</v>
      </c>
      <c r="D29" s="52"/>
      <c r="E29" s="51" t="s">
        <v>164</v>
      </c>
      <c r="F29" s="52"/>
      <c r="G29" s="16">
        <f t="shared" ref="G29:O29" si="4">MIN(G24,G27)</f>
        <v>3</v>
      </c>
      <c r="H29" s="16">
        <f t="shared" si="4"/>
        <v>5</v>
      </c>
      <c r="I29" s="16">
        <f t="shared" si="4"/>
        <v>3</v>
      </c>
      <c r="J29" s="16">
        <f t="shared" si="4"/>
        <v>4</v>
      </c>
      <c r="K29" s="16">
        <f t="shared" si="4"/>
        <v>2</v>
      </c>
      <c r="L29" s="16">
        <f t="shared" si="4"/>
        <v>3</v>
      </c>
      <c r="M29" s="16">
        <f t="shared" si="4"/>
        <v>4</v>
      </c>
      <c r="N29" s="16">
        <f t="shared" si="4"/>
        <v>4</v>
      </c>
      <c r="O29" s="16">
        <f t="shared" si="4"/>
        <v>3</v>
      </c>
      <c r="P29" s="52"/>
      <c r="Q29" s="52">
        <f>SUM(G29:P29)</f>
        <v>31</v>
      </c>
      <c r="R29" s="52"/>
      <c r="S29" s="53">
        <f>Q29-$Q$8</f>
        <v>-5</v>
      </c>
    </row>
    <row r="30" spans="1:19" s="59" customFormat="1" ht="13.5" hidden="1" outlineLevel="1" thickTop="1" x14ac:dyDescent="0.2">
      <c r="A30" s="55"/>
      <c r="B30" s="56"/>
      <c r="C30" s="56"/>
      <c r="D30" s="56"/>
      <c r="E30" s="55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7"/>
      <c r="R30" s="58"/>
      <c r="S30" s="56"/>
    </row>
    <row r="31" spans="1:19" hidden="1" outlineLevel="1" x14ac:dyDescent="0.2">
      <c r="A31" s="40"/>
      <c r="B31" s="42" t="s">
        <v>175</v>
      </c>
      <c r="C31" s="16"/>
      <c r="D31" s="16"/>
      <c r="E31" s="4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idden="1" outlineLevel="1" x14ac:dyDescent="0.2">
      <c r="A32" s="40"/>
      <c r="B32" s="43" t="s">
        <v>154</v>
      </c>
      <c r="C32" s="16">
        <f>VLOOKUP(B32,Golfer_list,7,FALSE)</f>
        <v>6</v>
      </c>
      <c r="D32" s="16"/>
      <c r="E32" s="40"/>
      <c r="F32" s="16"/>
      <c r="G32" s="16">
        <v>5</v>
      </c>
      <c r="H32" s="16">
        <v>4</v>
      </c>
      <c r="I32" s="16">
        <v>5</v>
      </c>
      <c r="J32" s="16">
        <v>4</v>
      </c>
      <c r="K32" s="16">
        <v>3</v>
      </c>
      <c r="L32" s="16">
        <v>6</v>
      </c>
      <c r="M32" s="16">
        <v>4</v>
      </c>
      <c r="N32" s="16">
        <v>4</v>
      </c>
      <c r="O32" s="16">
        <v>3</v>
      </c>
      <c r="P32" s="16"/>
      <c r="Q32" s="16">
        <f>SUM(G32:P32)</f>
        <v>38</v>
      </c>
      <c r="R32" s="17">
        <f>Q32-$Q$8</f>
        <v>2</v>
      </c>
      <c r="S32" s="16"/>
    </row>
    <row r="33" spans="1:19" hidden="1" outlineLevel="1" x14ac:dyDescent="0.2">
      <c r="A33" s="40"/>
      <c r="B33" s="44" t="s">
        <v>174</v>
      </c>
      <c r="C33" s="16"/>
      <c r="D33" s="16"/>
      <c r="E33" s="40"/>
      <c r="F33" s="16"/>
      <c r="G33" s="16">
        <f t="shared" ref="G33:O33" si="5">G32-(INT($C32/9))-(G$15&lt;=(MOD($C32,9)))</f>
        <v>4</v>
      </c>
      <c r="H33" s="16">
        <f t="shared" si="5"/>
        <v>4</v>
      </c>
      <c r="I33" s="16">
        <f t="shared" si="5"/>
        <v>4</v>
      </c>
      <c r="J33" s="16">
        <f t="shared" si="5"/>
        <v>3</v>
      </c>
      <c r="K33" s="16">
        <f t="shared" si="5"/>
        <v>2</v>
      </c>
      <c r="L33" s="16">
        <f t="shared" si="5"/>
        <v>6</v>
      </c>
      <c r="M33" s="16">
        <f t="shared" si="5"/>
        <v>3</v>
      </c>
      <c r="N33" s="16">
        <f t="shared" si="5"/>
        <v>3</v>
      </c>
      <c r="O33" s="16">
        <f t="shared" si="5"/>
        <v>3</v>
      </c>
      <c r="P33" s="16"/>
      <c r="Q33" s="16">
        <f>SUM(G33:P33)</f>
        <v>32</v>
      </c>
      <c r="R33" s="17">
        <f>Q33-$Q$8</f>
        <v>-4</v>
      </c>
      <c r="S33" s="16"/>
    </row>
    <row r="34" spans="1:19" ht="4.5" hidden="1" customHeight="1" outlineLevel="1" x14ac:dyDescent="0.2">
      <c r="A34" s="40"/>
      <c r="B34" s="16"/>
      <c r="C34" s="16"/>
      <c r="D34" s="16"/>
      <c r="E34" s="40"/>
      <c r="F34" s="16"/>
      <c r="G34" s="16">
        <f t="shared" ref="G34:O34" si="6">IF(G33=G38,1,0)</f>
        <v>1</v>
      </c>
      <c r="H34" s="16">
        <f t="shared" si="6"/>
        <v>1</v>
      </c>
      <c r="I34" s="16">
        <f t="shared" si="6"/>
        <v>1</v>
      </c>
      <c r="J34" s="16">
        <f t="shared" si="6"/>
        <v>1</v>
      </c>
      <c r="K34" s="16">
        <f t="shared" si="6"/>
        <v>1</v>
      </c>
      <c r="L34" s="16">
        <f t="shared" si="6"/>
        <v>1</v>
      </c>
      <c r="M34" s="16">
        <f t="shared" si="6"/>
        <v>0</v>
      </c>
      <c r="N34" s="16">
        <f t="shared" si="6"/>
        <v>1</v>
      </c>
      <c r="O34" s="16">
        <f t="shared" si="6"/>
        <v>1</v>
      </c>
      <c r="P34" s="16"/>
      <c r="Q34" s="16"/>
      <c r="R34" s="16"/>
      <c r="S34" s="16"/>
    </row>
    <row r="35" spans="1:19" hidden="1" outlineLevel="1" x14ac:dyDescent="0.2">
      <c r="A35" s="40"/>
      <c r="B35" s="43" t="s">
        <v>63</v>
      </c>
      <c r="C35" s="16">
        <f>VLOOKUP(B35,Golfer_list,7,FALSE)</f>
        <v>8</v>
      </c>
      <c r="D35" s="16"/>
      <c r="E35" s="40"/>
      <c r="F35" s="16"/>
      <c r="G35" s="16">
        <v>5</v>
      </c>
      <c r="H35" s="16">
        <v>5</v>
      </c>
      <c r="I35" s="16">
        <v>5</v>
      </c>
      <c r="J35" s="16">
        <v>5</v>
      </c>
      <c r="K35" s="16">
        <v>3</v>
      </c>
      <c r="L35" s="16">
        <v>7</v>
      </c>
      <c r="M35" s="16">
        <v>3</v>
      </c>
      <c r="N35" s="16">
        <v>6</v>
      </c>
      <c r="O35" s="16">
        <v>3</v>
      </c>
      <c r="P35" s="16"/>
      <c r="Q35" s="16">
        <f>SUM(G35:P35)</f>
        <v>42</v>
      </c>
      <c r="R35" s="17">
        <f>Q35-$Q$8</f>
        <v>6</v>
      </c>
      <c r="S35" s="16"/>
    </row>
    <row r="36" spans="1:19" hidden="1" outlineLevel="1" x14ac:dyDescent="0.2">
      <c r="A36" s="40"/>
      <c r="B36" s="44" t="s">
        <v>190</v>
      </c>
      <c r="C36" s="16"/>
      <c r="D36" s="16"/>
      <c r="E36" s="40"/>
      <c r="F36" s="16"/>
      <c r="G36" s="16">
        <f t="shared" ref="G36:O36" si="7">G35-(INT($C35/9))-(G$15&lt;=(MOD($C35,9)))</f>
        <v>4</v>
      </c>
      <c r="H36" s="16">
        <f t="shared" si="7"/>
        <v>4</v>
      </c>
      <c r="I36" s="16">
        <f t="shared" si="7"/>
        <v>4</v>
      </c>
      <c r="J36" s="16">
        <f t="shared" si="7"/>
        <v>4</v>
      </c>
      <c r="K36" s="16">
        <f t="shared" si="7"/>
        <v>2</v>
      </c>
      <c r="L36" s="16">
        <f t="shared" si="7"/>
        <v>6</v>
      </c>
      <c r="M36" s="16">
        <f t="shared" si="7"/>
        <v>2</v>
      </c>
      <c r="N36" s="16">
        <f t="shared" si="7"/>
        <v>5</v>
      </c>
      <c r="O36" s="16">
        <f t="shared" si="7"/>
        <v>3</v>
      </c>
      <c r="P36" s="16"/>
      <c r="Q36" s="16">
        <f>SUM(G36:P36)</f>
        <v>34</v>
      </c>
      <c r="R36" s="17">
        <f>Q36-$Q$8</f>
        <v>-2</v>
      </c>
      <c r="S36" s="16"/>
    </row>
    <row r="37" spans="1:19" ht="4.5" hidden="1" customHeight="1" outlineLevel="1" x14ac:dyDescent="0.2">
      <c r="A37" s="40"/>
      <c r="B37" s="16"/>
      <c r="C37" s="16"/>
      <c r="D37" s="16"/>
      <c r="E37" s="40"/>
      <c r="F37" s="16"/>
      <c r="G37" s="16">
        <f t="shared" ref="G37:O37" si="8">IF(G36=G38,1,0)</f>
        <v>1</v>
      </c>
      <c r="H37" s="16">
        <f t="shared" si="8"/>
        <v>1</v>
      </c>
      <c r="I37" s="16">
        <f t="shared" si="8"/>
        <v>1</v>
      </c>
      <c r="J37" s="16">
        <f t="shared" si="8"/>
        <v>0</v>
      </c>
      <c r="K37" s="16">
        <f t="shared" si="8"/>
        <v>1</v>
      </c>
      <c r="L37" s="16">
        <f t="shared" si="8"/>
        <v>1</v>
      </c>
      <c r="M37" s="16">
        <f t="shared" si="8"/>
        <v>1</v>
      </c>
      <c r="N37" s="16">
        <f t="shared" si="8"/>
        <v>0</v>
      </c>
      <c r="O37" s="16">
        <f t="shared" si="8"/>
        <v>1</v>
      </c>
      <c r="P37" s="16"/>
      <c r="Q37" s="16"/>
      <c r="R37" s="16"/>
      <c r="S37" s="16"/>
    </row>
    <row r="38" spans="1:19" s="54" customFormat="1" ht="14.25" collapsed="1" thickTop="1" thickBot="1" x14ac:dyDescent="0.25">
      <c r="A38" s="51">
        <f>RANK(S38,$S$29:$S$83,1)</f>
        <v>1</v>
      </c>
      <c r="B38" s="52" t="str">
        <f>B31&amp;" ("&amp; MID(B32,SEARCH(" ",B32)+1,LEN(B32)-SEARCH(" ",B32)+1) &amp; "/" &amp; MID(B35,SEARCH(" ",B35)+1,LEN(B35)-SEARCH(" ",B35)+1) &amp; ")"</f>
        <v>Team 2 (Andrew/Paul)</v>
      </c>
      <c r="C38" s="52">
        <f>SUM(C32:C37)</f>
        <v>14</v>
      </c>
      <c r="D38" s="52"/>
      <c r="E38" s="51" t="s">
        <v>199</v>
      </c>
      <c r="F38" s="52"/>
      <c r="G38" s="16">
        <f t="shared" ref="G38:O38" si="9">MIN(G33,G36)</f>
        <v>4</v>
      </c>
      <c r="H38" s="16">
        <f t="shared" si="9"/>
        <v>4</v>
      </c>
      <c r="I38" s="16">
        <f t="shared" si="9"/>
        <v>4</v>
      </c>
      <c r="J38" s="16">
        <f t="shared" si="9"/>
        <v>3</v>
      </c>
      <c r="K38" s="16">
        <f t="shared" si="9"/>
        <v>2</v>
      </c>
      <c r="L38" s="16">
        <f t="shared" si="9"/>
        <v>6</v>
      </c>
      <c r="M38" s="16">
        <f t="shared" si="9"/>
        <v>2</v>
      </c>
      <c r="N38" s="16">
        <f t="shared" si="9"/>
        <v>3</v>
      </c>
      <c r="O38" s="16">
        <f t="shared" si="9"/>
        <v>3</v>
      </c>
      <c r="P38" s="52"/>
      <c r="Q38" s="52">
        <f>SUM(G38:P38)</f>
        <v>31</v>
      </c>
      <c r="R38" s="52"/>
      <c r="S38" s="53">
        <f>Q38-$Q$8</f>
        <v>-5</v>
      </c>
    </row>
    <row r="39" spans="1:19" s="59" customFormat="1" ht="13.5" hidden="1" outlineLevel="1" thickTop="1" x14ac:dyDescent="0.2">
      <c r="A39" s="55"/>
      <c r="B39" s="56"/>
      <c r="C39" s="56"/>
      <c r="D39" s="56"/>
      <c r="E39" s="55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  <c r="R39" s="58"/>
      <c r="S39" s="56"/>
    </row>
    <row r="40" spans="1:19" hidden="1" outlineLevel="1" x14ac:dyDescent="0.2">
      <c r="A40" s="40"/>
      <c r="B40" s="42" t="s">
        <v>172</v>
      </c>
      <c r="C40" s="16"/>
      <c r="D40" s="16"/>
      <c r="E40" s="4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hidden="1" outlineLevel="1" x14ac:dyDescent="0.2">
      <c r="A41" s="40"/>
      <c r="B41" s="43" t="s">
        <v>65</v>
      </c>
      <c r="C41" s="16">
        <f>VLOOKUP(B41,Golfer_list,7,FALSE)</f>
        <v>15</v>
      </c>
      <c r="D41" s="16"/>
      <c r="E41" s="40"/>
      <c r="F41" s="16"/>
      <c r="G41" s="16">
        <v>6</v>
      </c>
      <c r="H41" s="16">
        <v>7</v>
      </c>
      <c r="I41" s="16">
        <v>3</v>
      </c>
      <c r="J41" s="16">
        <v>7</v>
      </c>
      <c r="K41" s="16">
        <v>8</v>
      </c>
      <c r="L41" s="16">
        <v>4</v>
      </c>
      <c r="M41" s="16">
        <v>7</v>
      </c>
      <c r="N41" s="16">
        <v>8</v>
      </c>
      <c r="O41" s="16">
        <v>5</v>
      </c>
      <c r="P41" s="16"/>
      <c r="Q41" s="16">
        <f>SUM(G41:P41)</f>
        <v>55</v>
      </c>
      <c r="R41" s="17">
        <f>Q41-$Q$8</f>
        <v>19</v>
      </c>
      <c r="S41" s="16"/>
    </row>
    <row r="42" spans="1:19" hidden="1" outlineLevel="1" x14ac:dyDescent="0.2">
      <c r="A42" s="40"/>
      <c r="B42" s="44" t="s">
        <v>190</v>
      </c>
      <c r="C42" s="16"/>
      <c r="D42" s="16"/>
      <c r="E42" s="40"/>
      <c r="F42" s="16"/>
      <c r="G42" s="16">
        <f t="shared" ref="G42:O42" si="10">G41-(INT($C41/9))-(G$9&lt;=(MOD($C41,9)))</f>
        <v>4</v>
      </c>
      <c r="H42" s="16">
        <f t="shared" si="10"/>
        <v>6</v>
      </c>
      <c r="I42" s="16">
        <f t="shared" si="10"/>
        <v>2</v>
      </c>
      <c r="J42" s="16">
        <f t="shared" si="10"/>
        <v>5</v>
      </c>
      <c r="K42" s="16">
        <f t="shared" si="10"/>
        <v>6</v>
      </c>
      <c r="L42" s="16">
        <f t="shared" si="10"/>
        <v>3</v>
      </c>
      <c r="M42" s="16">
        <f t="shared" si="10"/>
        <v>5</v>
      </c>
      <c r="N42" s="16">
        <f t="shared" si="10"/>
        <v>6</v>
      </c>
      <c r="O42" s="16">
        <f t="shared" si="10"/>
        <v>3</v>
      </c>
      <c r="P42" s="16"/>
      <c r="Q42" s="16">
        <f>SUM(G42:P42)</f>
        <v>40</v>
      </c>
      <c r="R42" s="17">
        <f>Q42-$Q$8</f>
        <v>4</v>
      </c>
      <c r="S42" s="16"/>
    </row>
    <row r="43" spans="1:19" ht="4.5" hidden="1" customHeight="1" outlineLevel="1" x14ac:dyDescent="0.2">
      <c r="A43" s="40"/>
      <c r="B43" s="16"/>
      <c r="C43" s="16"/>
      <c r="D43" s="16"/>
      <c r="E43" s="40"/>
      <c r="F43" s="16"/>
      <c r="G43" s="16">
        <f t="shared" ref="G43:O43" si="11">IF(G42=G47,1,0)</f>
        <v>0</v>
      </c>
      <c r="H43" s="16">
        <f t="shared" si="11"/>
        <v>1</v>
      </c>
      <c r="I43" s="16">
        <f t="shared" si="11"/>
        <v>1</v>
      </c>
      <c r="J43" s="16">
        <f t="shared" si="11"/>
        <v>1</v>
      </c>
      <c r="K43" s="16">
        <f t="shared" si="11"/>
        <v>0</v>
      </c>
      <c r="L43" s="16">
        <f t="shared" si="11"/>
        <v>0</v>
      </c>
      <c r="M43" s="16">
        <f t="shared" si="11"/>
        <v>0</v>
      </c>
      <c r="N43" s="16">
        <f t="shared" si="11"/>
        <v>0</v>
      </c>
      <c r="O43" s="16">
        <f t="shared" si="11"/>
        <v>1</v>
      </c>
      <c r="P43" s="16"/>
      <c r="Q43" s="16"/>
      <c r="R43" s="16"/>
      <c r="S43" s="16"/>
    </row>
    <row r="44" spans="1:19" hidden="1" outlineLevel="1" x14ac:dyDescent="0.2">
      <c r="A44" s="40"/>
      <c r="B44" s="43" t="s">
        <v>62</v>
      </c>
      <c r="C44" s="16">
        <f>VLOOKUP(B44,Golfer_list,7,FALSE)</f>
        <v>25</v>
      </c>
      <c r="D44" s="16"/>
      <c r="E44" s="40"/>
      <c r="F44" s="16"/>
      <c r="G44" s="16">
        <v>5</v>
      </c>
      <c r="H44" s="16">
        <v>9</v>
      </c>
      <c r="I44" s="16">
        <v>6</v>
      </c>
      <c r="J44" s="16">
        <v>10</v>
      </c>
      <c r="K44" s="16">
        <v>6</v>
      </c>
      <c r="L44" s="16">
        <v>4</v>
      </c>
      <c r="M44" s="16">
        <v>7</v>
      </c>
      <c r="N44" s="16">
        <v>8</v>
      </c>
      <c r="O44" s="16">
        <v>7</v>
      </c>
      <c r="P44" s="16"/>
      <c r="Q44" s="16">
        <f>SUM(G44:P44)</f>
        <v>62</v>
      </c>
      <c r="R44" s="17">
        <f>Q44-$Q$8</f>
        <v>26</v>
      </c>
      <c r="S44" s="16"/>
    </row>
    <row r="45" spans="1:19" hidden="1" outlineLevel="1" x14ac:dyDescent="0.2">
      <c r="A45" s="40"/>
      <c r="B45" s="44" t="s">
        <v>190</v>
      </c>
      <c r="C45" s="16"/>
      <c r="D45" s="16"/>
      <c r="E45" s="40"/>
      <c r="F45" s="16"/>
      <c r="G45" s="16">
        <f t="shared" ref="G45:O45" si="12">G44-(INT($C44/9))-(G$9&lt;=(MOD($C44,9)))</f>
        <v>2</v>
      </c>
      <c r="H45" s="16">
        <f t="shared" si="12"/>
        <v>7</v>
      </c>
      <c r="I45" s="16">
        <f t="shared" si="12"/>
        <v>3</v>
      </c>
      <c r="J45" s="16">
        <f t="shared" si="12"/>
        <v>7</v>
      </c>
      <c r="K45" s="16">
        <f t="shared" si="12"/>
        <v>3</v>
      </c>
      <c r="L45" s="16">
        <f t="shared" si="12"/>
        <v>2</v>
      </c>
      <c r="M45" s="16">
        <f t="shared" si="12"/>
        <v>4</v>
      </c>
      <c r="N45" s="16">
        <f t="shared" si="12"/>
        <v>5</v>
      </c>
      <c r="O45" s="16">
        <f t="shared" si="12"/>
        <v>4</v>
      </c>
      <c r="P45" s="16"/>
      <c r="Q45" s="16">
        <f>SUM(G45:P45)</f>
        <v>37</v>
      </c>
      <c r="R45" s="17">
        <f>Q45-$Q$8</f>
        <v>1</v>
      </c>
      <c r="S45" s="16"/>
    </row>
    <row r="46" spans="1:19" ht="4.5" hidden="1" customHeight="1" outlineLevel="1" x14ac:dyDescent="0.2">
      <c r="A46" s="40"/>
      <c r="B46" s="16"/>
      <c r="C46" s="16"/>
      <c r="D46" s="16"/>
      <c r="E46" s="40"/>
      <c r="F46" s="16"/>
      <c r="G46" s="16">
        <f t="shared" ref="G46:O46" si="13">IF(G45=G47,1,0)</f>
        <v>1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1</v>
      </c>
      <c r="L46" s="16">
        <f t="shared" si="13"/>
        <v>1</v>
      </c>
      <c r="M46" s="16">
        <f t="shared" si="13"/>
        <v>1</v>
      </c>
      <c r="N46" s="16">
        <f t="shared" si="13"/>
        <v>1</v>
      </c>
      <c r="O46" s="16">
        <f t="shared" si="13"/>
        <v>0</v>
      </c>
      <c r="P46" s="16"/>
      <c r="Q46" s="16"/>
      <c r="R46" s="16"/>
      <c r="S46" s="16"/>
    </row>
    <row r="47" spans="1:19" ht="13.5" collapsed="1" thickTop="1" x14ac:dyDescent="0.2">
      <c r="A47" s="40">
        <f>RANK(S47,$S$29:$S$83,1)</f>
        <v>3</v>
      </c>
      <c r="B47" s="16" t="str">
        <f>B40&amp;" ("&amp; MID(B41,SEARCH(" ",B41)+1,LEN(B41)-SEARCH(" ",B41)+1) &amp; "/" &amp; MID(B44,SEARCH(" ",B44)+1,LEN(B44)-SEARCH(" ",B44)+1) &amp; ")"</f>
        <v>Team 7 (Milt/Dick)</v>
      </c>
      <c r="C47" s="16">
        <f>SUM(C41:C46)</f>
        <v>40</v>
      </c>
      <c r="D47" s="16"/>
      <c r="E47" s="40" t="s">
        <v>164</v>
      </c>
      <c r="F47" s="16"/>
      <c r="G47" s="16">
        <f t="shared" ref="G47:O47" si="14">MIN(G42,G45)</f>
        <v>2</v>
      </c>
      <c r="H47" s="16">
        <f t="shared" si="14"/>
        <v>6</v>
      </c>
      <c r="I47" s="16">
        <f t="shared" si="14"/>
        <v>2</v>
      </c>
      <c r="J47" s="16">
        <f t="shared" si="14"/>
        <v>5</v>
      </c>
      <c r="K47" s="16">
        <f t="shared" si="14"/>
        <v>3</v>
      </c>
      <c r="L47" s="16">
        <f t="shared" si="14"/>
        <v>2</v>
      </c>
      <c r="M47" s="16">
        <f t="shared" si="14"/>
        <v>4</v>
      </c>
      <c r="N47" s="16">
        <f t="shared" si="14"/>
        <v>5</v>
      </c>
      <c r="O47" s="16">
        <f t="shared" si="14"/>
        <v>3</v>
      </c>
      <c r="P47" s="16"/>
      <c r="Q47" s="16">
        <f>SUM(G47:P47)</f>
        <v>32</v>
      </c>
      <c r="R47" s="16"/>
      <c r="S47" s="17">
        <f>Q47-$Q$8</f>
        <v>-4</v>
      </c>
    </row>
    <row r="48" spans="1:19" s="59" customFormat="1" hidden="1" outlineLevel="1" x14ac:dyDescent="0.2">
      <c r="A48" s="60"/>
      <c r="B48" s="61"/>
      <c r="C48" s="61"/>
      <c r="D48" s="61"/>
      <c r="E48" s="60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2"/>
      <c r="R48" s="63"/>
      <c r="S48" s="61"/>
    </row>
    <row r="49" spans="1:19" hidden="1" outlineLevel="1" x14ac:dyDescent="0.2">
      <c r="A49" s="40"/>
      <c r="B49" s="42" t="s">
        <v>173</v>
      </c>
      <c r="C49" s="16"/>
      <c r="D49" s="16"/>
      <c r="E49" s="4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hidden="1" outlineLevel="1" x14ac:dyDescent="0.2">
      <c r="A50" s="40"/>
      <c r="B50" s="43" t="s">
        <v>149</v>
      </c>
      <c r="C50" s="16">
        <f>VLOOKUP(B50,Golfer_list,7,FALSE)</f>
        <v>5</v>
      </c>
      <c r="D50" s="16"/>
      <c r="E50" s="40"/>
      <c r="F50" s="16"/>
      <c r="G50" s="16">
        <v>5</v>
      </c>
      <c r="H50" s="16">
        <v>5</v>
      </c>
      <c r="I50" s="16">
        <v>5</v>
      </c>
      <c r="J50" s="16">
        <v>6</v>
      </c>
      <c r="K50" s="16">
        <v>3</v>
      </c>
      <c r="L50" s="16">
        <v>6</v>
      </c>
      <c r="M50" s="16">
        <v>5</v>
      </c>
      <c r="N50" s="16">
        <v>4</v>
      </c>
      <c r="O50" s="16">
        <v>4</v>
      </c>
      <c r="P50" s="16"/>
      <c r="Q50" s="16">
        <f>SUM(G50:P50)</f>
        <v>43</v>
      </c>
      <c r="R50" s="17">
        <f>Q50-$Q$8</f>
        <v>7</v>
      </c>
      <c r="S50" s="16"/>
    </row>
    <row r="51" spans="1:19" hidden="1" outlineLevel="1" x14ac:dyDescent="0.2">
      <c r="A51" s="40"/>
      <c r="B51" s="44" t="s">
        <v>190</v>
      </c>
      <c r="C51" s="16"/>
      <c r="D51" s="16"/>
      <c r="E51" s="40"/>
      <c r="F51" s="16"/>
      <c r="G51" s="16">
        <f t="shared" ref="G51:O51" si="15">G50-(INT($C50/9))-(G$15&lt;=(MOD($C50,9)))</f>
        <v>4</v>
      </c>
      <c r="H51" s="16">
        <f t="shared" si="15"/>
        <v>5</v>
      </c>
      <c r="I51" s="16">
        <f t="shared" si="15"/>
        <v>4</v>
      </c>
      <c r="J51" s="16">
        <f t="shared" si="15"/>
        <v>5</v>
      </c>
      <c r="K51" s="16">
        <f t="shared" si="15"/>
        <v>2</v>
      </c>
      <c r="L51" s="16">
        <f t="shared" si="15"/>
        <v>6</v>
      </c>
      <c r="M51" s="16">
        <f t="shared" si="15"/>
        <v>5</v>
      </c>
      <c r="N51" s="16">
        <f t="shared" si="15"/>
        <v>3</v>
      </c>
      <c r="O51" s="16">
        <f t="shared" si="15"/>
        <v>4</v>
      </c>
      <c r="P51" s="16"/>
      <c r="Q51" s="16">
        <f>SUM(G51:P51)</f>
        <v>38</v>
      </c>
      <c r="R51" s="17">
        <f>Q51-$Q$8</f>
        <v>2</v>
      </c>
      <c r="S51" s="16"/>
    </row>
    <row r="52" spans="1:19" ht="4.5" hidden="1" customHeight="1" outlineLevel="1" x14ac:dyDescent="0.2">
      <c r="A52" s="40"/>
      <c r="B52" s="16"/>
      <c r="C52" s="16"/>
      <c r="D52" s="16"/>
      <c r="E52" s="40"/>
      <c r="F52" s="16"/>
      <c r="G52" s="16">
        <f t="shared" ref="G52:O52" si="16">IF(G51=G56,1,0)</f>
        <v>0</v>
      </c>
      <c r="H52" s="16">
        <f t="shared" si="16"/>
        <v>1</v>
      </c>
      <c r="I52" s="16">
        <f t="shared" si="16"/>
        <v>1</v>
      </c>
      <c r="J52" s="16">
        <f t="shared" si="16"/>
        <v>0</v>
      </c>
      <c r="K52" s="16">
        <f t="shared" si="16"/>
        <v>1</v>
      </c>
      <c r="L52" s="16">
        <f t="shared" si="16"/>
        <v>0</v>
      </c>
      <c r="M52" s="16">
        <f t="shared" si="16"/>
        <v>0</v>
      </c>
      <c r="N52" s="16">
        <f t="shared" si="16"/>
        <v>1</v>
      </c>
      <c r="O52" s="16">
        <f t="shared" si="16"/>
        <v>0</v>
      </c>
      <c r="P52" s="16"/>
      <c r="Q52" s="16"/>
      <c r="R52" s="16"/>
      <c r="S52" s="16"/>
    </row>
    <row r="53" spans="1:19" hidden="1" outlineLevel="1" x14ac:dyDescent="0.2">
      <c r="A53" s="40"/>
      <c r="B53" s="49" t="s">
        <v>144</v>
      </c>
      <c r="C53" s="16">
        <f>VLOOKUP(B53,Golfer_list,7,FALSE)</f>
        <v>6</v>
      </c>
      <c r="D53" s="16"/>
      <c r="E53" s="40"/>
      <c r="F53" s="16"/>
      <c r="G53" s="16">
        <v>4</v>
      </c>
      <c r="H53" s="16">
        <v>5</v>
      </c>
      <c r="I53" s="16">
        <v>6</v>
      </c>
      <c r="J53" s="16">
        <v>5</v>
      </c>
      <c r="K53" s="16">
        <v>3</v>
      </c>
      <c r="L53" s="16">
        <v>5</v>
      </c>
      <c r="M53" s="16">
        <v>4</v>
      </c>
      <c r="N53" s="16">
        <v>5</v>
      </c>
      <c r="O53" s="16">
        <v>3</v>
      </c>
      <c r="P53" s="16"/>
      <c r="Q53" s="16">
        <f>SUM(G53:P53)</f>
        <v>40</v>
      </c>
      <c r="R53" s="17">
        <f>Q53-$Q$8</f>
        <v>4</v>
      </c>
      <c r="S53" s="16"/>
    </row>
    <row r="54" spans="1:19" hidden="1" outlineLevel="1" x14ac:dyDescent="0.2">
      <c r="A54" s="40"/>
      <c r="B54" s="44" t="s">
        <v>190</v>
      </c>
      <c r="C54" s="16"/>
      <c r="D54" s="16"/>
      <c r="E54" s="40"/>
      <c r="F54" s="16"/>
      <c r="G54" s="16">
        <f t="shared" ref="G54:O54" si="17">G53-(INT($C53/9))-(G$15&lt;=(MOD($C53,9)))</f>
        <v>3</v>
      </c>
      <c r="H54" s="16">
        <f t="shared" si="17"/>
        <v>5</v>
      </c>
      <c r="I54" s="16">
        <f t="shared" si="17"/>
        <v>5</v>
      </c>
      <c r="J54" s="16">
        <f t="shared" si="17"/>
        <v>4</v>
      </c>
      <c r="K54" s="16">
        <f t="shared" si="17"/>
        <v>2</v>
      </c>
      <c r="L54" s="16">
        <f t="shared" si="17"/>
        <v>5</v>
      </c>
      <c r="M54" s="16">
        <f t="shared" si="17"/>
        <v>3</v>
      </c>
      <c r="N54" s="16">
        <f t="shared" si="17"/>
        <v>4</v>
      </c>
      <c r="O54" s="16">
        <f t="shared" si="17"/>
        <v>3</v>
      </c>
      <c r="P54" s="16"/>
      <c r="Q54" s="16">
        <f>SUM(G54:P54)</f>
        <v>34</v>
      </c>
      <c r="R54" s="17">
        <f>Q54-$Q$8</f>
        <v>-2</v>
      </c>
      <c r="S54" s="16"/>
    </row>
    <row r="55" spans="1:19" ht="4.5" hidden="1" customHeight="1" outlineLevel="1" x14ac:dyDescent="0.2">
      <c r="A55" s="40"/>
      <c r="B55" s="16"/>
      <c r="C55" s="16"/>
      <c r="D55" s="16"/>
      <c r="E55" s="40"/>
      <c r="F55" s="16"/>
      <c r="G55" s="16">
        <f t="shared" ref="G55:O55" si="18">IF(G54=G56,1,0)</f>
        <v>1</v>
      </c>
      <c r="H55" s="16">
        <f t="shared" si="18"/>
        <v>1</v>
      </c>
      <c r="I55" s="16">
        <f t="shared" si="18"/>
        <v>0</v>
      </c>
      <c r="J55" s="16">
        <f t="shared" si="18"/>
        <v>1</v>
      </c>
      <c r="K55" s="16">
        <f t="shared" si="18"/>
        <v>1</v>
      </c>
      <c r="L55" s="16">
        <f t="shared" si="18"/>
        <v>1</v>
      </c>
      <c r="M55" s="16">
        <f t="shared" si="18"/>
        <v>1</v>
      </c>
      <c r="N55" s="16">
        <f t="shared" si="18"/>
        <v>0</v>
      </c>
      <c r="O55" s="16">
        <f t="shared" si="18"/>
        <v>1</v>
      </c>
      <c r="P55" s="16"/>
      <c r="Q55" s="16"/>
      <c r="R55" s="16"/>
      <c r="S55" s="16"/>
    </row>
    <row r="56" spans="1:19" collapsed="1" x14ac:dyDescent="0.2">
      <c r="A56" s="40">
        <f>RANK(S56,$S$29:$S$83,1)</f>
        <v>3</v>
      </c>
      <c r="B56" s="16" t="str">
        <f>B49&amp;" ("&amp; MID(B50,SEARCH(" ",B50)+1,LEN(B50)-SEARCH(" ",B50)+1) &amp; "/" &amp; MID(B53,SEARCH(" ",B53)+1,LEN(B53)-SEARCH(" ",B53)+1) &amp; ")"</f>
        <v>Team 1 (Craig/Jim)</v>
      </c>
      <c r="C56" s="16">
        <f>SUM(C50:C55)</f>
        <v>11</v>
      </c>
      <c r="D56" s="16"/>
      <c r="E56" s="40" t="s">
        <v>199</v>
      </c>
      <c r="F56" s="16"/>
      <c r="G56" s="16">
        <f t="shared" ref="G56:O56" si="19">MIN(G51,G54)</f>
        <v>3</v>
      </c>
      <c r="H56" s="16">
        <f t="shared" si="19"/>
        <v>5</v>
      </c>
      <c r="I56" s="16">
        <f t="shared" si="19"/>
        <v>4</v>
      </c>
      <c r="J56" s="16">
        <f t="shared" si="19"/>
        <v>4</v>
      </c>
      <c r="K56" s="16">
        <f t="shared" si="19"/>
        <v>2</v>
      </c>
      <c r="L56" s="16">
        <f t="shared" si="19"/>
        <v>5</v>
      </c>
      <c r="M56" s="16">
        <f t="shared" si="19"/>
        <v>3</v>
      </c>
      <c r="N56" s="16">
        <f t="shared" si="19"/>
        <v>3</v>
      </c>
      <c r="O56" s="16">
        <f t="shared" si="19"/>
        <v>3</v>
      </c>
      <c r="P56" s="16"/>
      <c r="Q56" s="16">
        <f>SUM(G56:P56)</f>
        <v>32</v>
      </c>
      <c r="R56" s="16"/>
      <c r="S56" s="17">
        <f>Q56-$Q$8</f>
        <v>-4</v>
      </c>
    </row>
    <row r="57" spans="1:19" s="59" customFormat="1" hidden="1" outlineLevel="1" x14ac:dyDescent="0.2">
      <c r="A57" s="60"/>
      <c r="B57" s="61"/>
      <c r="C57" s="61"/>
      <c r="D57" s="61"/>
      <c r="E57" s="60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</row>
    <row r="58" spans="1:19" hidden="1" outlineLevel="1" x14ac:dyDescent="0.2">
      <c r="A58" s="40"/>
      <c r="B58" s="45" t="s">
        <v>240</v>
      </c>
      <c r="C58" s="16"/>
      <c r="D58" s="16"/>
      <c r="E58" s="4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hidden="1" outlineLevel="1" x14ac:dyDescent="0.2">
      <c r="A59" s="40"/>
      <c r="B59" s="45" t="s">
        <v>168</v>
      </c>
      <c r="C59" s="16">
        <f>VLOOKUP(B59,Golfer_list,7,FALSE)</f>
        <v>13</v>
      </c>
      <c r="D59" s="16"/>
      <c r="E59" s="40"/>
      <c r="F59" s="16"/>
      <c r="G59" s="16">
        <v>7</v>
      </c>
      <c r="H59" s="16">
        <v>4</v>
      </c>
      <c r="I59" s="16">
        <v>4</v>
      </c>
      <c r="J59" s="16">
        <v>8</v>
      </c>
      <c r="K59" s="16">
        <v>8</v>
      </c>
      <c r="L59" s="16">
        <v>5</v>
      </c>
      <c r="M59" s="16">
        <v>7</v>
      </c>
      <c r="N59" s="16">
        <v>6</v>
      </c>
      <c r="O59" s="16">
        <v>8</v>
      </c>
      <c r="P59" s="16"/>
      <c r="Q59" s="16">
        <f>SUM(G59:P59)</f>
        <v>57</v>
      </c>
      <c r="R59" s="17">
        <f>Q59-$Q$8</f>
        <v>21</v>
      </c>
      <c r="S59" s="16"/>
    </row>
    <row r="60" spans="1:19" hidden="1" outlineLevel="1" x14ac:dyDescent="0.2">
      <c r="A60" s="40"/>
      <c r="B60" s="44" t="s">
        <v>190</v>
      </c>
      <c r="C60" s="16"/>
      <c r="D60" s="16"/>
      <c r="E60" s="40"/>
      <c r="F60" s="16"/>
      <c r="G60" s="16">
        <f t="shared" ref="G60:O60" si="20">G59-(INT($C59/9))-(G$9&lt;=(MOD($C59,9)))</f>
        <v>5</v>
      </c>
      <c r="H60" s="16">
        <f t="shared" si="20"/>
        <v>3</v>
      </c>
      <c r="I60" s="16">
        <f t="shared" si="20"/>
        <v>3</v>
      </c>
      <c r="J60" s="16">
        <f t="shared" si="20"/>
        <v>6</v>
      </c>
      <c r="K60" s="16">
        <f t="shared" si="20"/>
        <v>6</v>
      </c>
      <c r="L60" s="16">
        <f t="shared" si="20"/>
        <v>4</v>
      </c>
      <c r="M60" s="16">
        <f t="shared" si="20"/>
        <v>6</v>
      </c>
      <c r="N60" s="16">
        <f t="shared" si="20"/>
        <v>5</v>
      </c>
      <c r="O60" s="16">
        <f t="shared" si="20"/>
        <v>6</v>
      </c>
      <c r="P60" s="16"/>
      <c r="Q60" s="16">
        <f>SUM(G60:P60)</f>
        <v>44</v>
      </c>
      <c r="R60" s="17">
        <f>Q60-$Q$8</f>
        <v>8</v>
      </c>
      <c r="S60" s="16"/>
    </row>
    <row r="61" spans="1:19" ht="4.5" hidden="1" customHeight="1" outlineLevel="1" x14ac:dyDescent="0.2">
      <c r="A61" s="40"/>
      <c r="B61" s="16"/>
      <c r="C61" s="16"/>
      <c r="D61" s="16"/>
      <c r="E61" s="40"/>
      <c r="F61" s="16"/>
      <c r="G61" s="16">
        <f t="shared" ref="G61:O61" si="21">IF(G60=G65,1,0)</f>
        <v>1</v>
      </c>
      <c r="H61" s="16">
        <f t="shared" si="21"/>
        <v>1</v>
      </c>
      <c r="I61" s="16">
        <f t="shared" si="21"/>
        <v>0</v>
      </c>
      <c r="J61" s="16">
        <f t="shared" si="21"/>
        <v>0</v>
      </c>
      <c r="K61" s="16">
        <f t="shared" si="21"/>
        <v>0</v>
      </c>
      <c r="L61" s="16">
        <f t="shared" si="21"/>
        <v>0</v>
      </c>
      <c r="M61" s="16">
        <f t="shared" si="21"/>
        <v>0</v>
      </c>
      <c r="N61" s="16">
        <f t="shared" si="21"/>
        <v>0</v>
      </c>
      <c r="O61" s="16">
        <f t="shared" si="21"/>
        <v>0</v>
      </c>
      <c r="P61" s="16"/>
      <c r="Q61" s="16"/>
      <c r="R61" s="16"/>
      <c r="S61" s="16"/>
    </row>
    <row r="62" spans="1:19" hidden="1" outlineLevel="1" x14ac:dyDescent="0.2">
      <c r="A62" s="40"/>
      <c r="B62" s="45" t="s">
        <v>60</v>
      </c>
      <c r="C62" s="16">
        <f>VLOOKUP(B62,Golfer_list,7,FALSE)</f>
        <v>7</v>
      </c>
      <c r="D62" s="16"/>
      <c r="E62" s="40"/>
      <c r="F62" s="16"/>
      <c r="G62" s="16">
        <v>8</v>
      </c>
      <c r="H62" s="16">
        <v>6</v>
      </c>
      <c r="I62" s="16">
        <v>3</v>
      </c>
      <c r="J62" s="16">
        <v>6</v>
      </c>
      <c r="K62" s="16">
        <v>6</v>
      </c>
      <c r="L62" s="16">
        <v>3</v>
      </c>
      <c r="M62" s="16">
        <v>5</v>
      </c>
      <c r="N62" s="16">
        <v>4</v>
      </c>
      <c r="O62" s="16">
        <v>4</v>
      </c>
      <c r="P62" s="16"/>
      <c r="Q62" s="16">
        <f>SUM(G62:P62)</f>
        <v>45</v>
      </c>
      <c r="R62" s="17">
        <f>Q62-$Q$8</f>
        <v>9</v>
      </c>
      <c r="S62" s="16"/>
    </row>
    <row r="63" spans="1:19" hidden="1" outlineLevel="1" x14ac:dyDescent="0.2">
      <c r="A63" s="40"/>
      <c r="B63" s="44" t="s">
        <v>190</v>
      </c>
      <c r="C63" s="16"/>
      <c r="D63" s="16"/>
      <c r="E63" s="40"/>
      <c r="F63" s="16"/>
      <c r="G63" s="16">
        <f t="shared" ref="G63:O63" si="22">G62-(INT($C62/9))-(G$9&lt;=(MOD($C62,9)))</f>
        <v>7</v>
      </c>
      <c r="H63" s="16">
        <f t="shared" si="22"/>
        <v>6</v>
      </c>
      <c r="I63" s="16">
        <f t="shared" si="22"/>
        <v>2</v>
      </c>
      <c r="J63" s="16">
        <f t="shared" si="22"/>
        <v>5</v>
      </c>
      <c r="K63" s="16">
        <f t="shared" si="22"/>
        <v>5</v>
      </c>
      <c r="L63" s="16">
        <f t="shared" si="22"/>
        <v>3</v>
      </c>
      <c r="M63" s="16">
        <f t="shared" si="22"/>
        <v>4</v>
      </c>
      <c r="N63" s="16">
        <f t="shared" si="22"/>
        <v>3</v>
      </c>
      <c r="O63" s="16">
        <f t="shared" si="22"/>
        <v>3</v>
      </c>
      <c r="P63" s="16"/>
      <c r="Q63" s="16">
        <f>SUM(G63:P63)</f>
        <v>38</v>
      </c>
      <c r="R63" s="17">
        <f>Q63-$Q$8</f>
        <v>2</v>
      </c>
      <c r="S63" s="16"/>
    </row>
    <row r="64" spans="1:19" ht="4.5" hidden="1" customHeight="1" outlineLevel="1" x14ac:dyDescent="0.2">
      <c r="A64" s="40"/>
      <c r="B64" s="16"/>
      <c r="C64" s="16"/>
      <c r="D64" s="16"/>
      <c r="E64" s="40"/>
      <c r="F64" s="16"/>
      <c r="G64" s="16">
        <f t="shared" ref="G64:O64" si="23">IF(G63=G65,1,0)</f>
        <v>0</v>
      </c>
      <c r="H64" s="16">
        <f t="shared" si="23"/>
        <v>0</v>
      </c>
      <c r="I64" s="16">
        <f t="shared" si="23"/>
        <v>1</v>
      </c>
      <c r="J64" s="16">
        <f t="shared" si="23"/>
        <v>1</v>
      </c>
      <c r="K64" s="16">
        <f t="shared" si="23"/>
        <v>1</v>
      </c>
      <c r="L64" s="16">
        <f t="shared" si="23"/>
        <v>1</v>
      </c>
      <c r="M64" s="16">
        <f t="shared" si="23"/>
        <v>1</v>
      </c>
      <c r="N64" s="16">
        <f t="shared" si="23"/>
        <v>1</v>
      </c>
      <c r="O64" s="16">
        <f t="shared" si="23"/>
        <v>1</v>
      </c>
      <c r="P64" s="16"/>
      <c r="Q64" s="16"/>
      <c r="R64" s="16"/>
      <c r="S64" s="16"/>
    </row>
    <row r="65" spans="1:19" collapsed="1" x14ac:dyDescent="0.2">
      <c r="A65" s="40">
        <f>RANK(S65,$S$29:$S$83,1)</f>
        <v>5</v>
      </c>
      <c r="B65" s="16" t="str">
        <f>B58&amp;" ("&amp; MID(B59,SEARCH(" ",B59)+1,LEN(B59)-SEARCH(" ",B59)+1) &amp; "/" &amp; MID(B62,SEARCH(" ",B62)+1,LEN(B62)-SEARCH(" ",B62)+1) &amp; ")"</f>
        <v>Team 4 (Mike/Angelo)</v>
      </c>
      <c r="C65" s="16">
        <f>SUM(C59:C64)</f>
        <v>20</v>
      </c>
      <c r="D65" s="16"/>
      <c r="E65" s="40" t="s">
        <v>164</v>
      </c>
      <c r="F65" s="16"/>
      <c r="G65" s="16">
        <f t="shared" ref="G65:O65" si="24">MIN(G60,G63)</f>
        <v>5</v>
      </c>
      <c r="H65" s="16">
        <f t="shared" si="24"/>
        <v>3</v>
      </c>
      <c r="I65" s="16">
        <f t="shared" si="24"/>
        <v>2</v>
      </c>
      <c r="J65" s="16">
        <f t="shared" si="24"/>
        <v>5</v>
      </c>
      <c r="K65" s="16">
        <f t="shared" si="24"/>
        <v>5</v>
      </c>
      <c r="L65" s="16">
        <f t="shared" si="24"/>
        <v>3</v>
      </c>
      <c r="M65" s="16">
        <f t="shared" si="24"/>
        <v>4</v>
      </c>
      <c r="N65" s="16">
        <f t="shared" si="24"/>
        <v>3</v>
      </c>
      <c r="O65" s="16">
        <f t="shared" si="24"/>
        <v>3</v>
      </c>
      <c r="P65" s="16"/>
      <c r="Q65" s="16">
        <f>SUM(G65:P65)</f>
        <v>33</v>
      </c>
      <c r="R65" s="16"/>
      <c r="S65" s="17">
        <f>Q65-$Q$8</f>
        <v>-3</v>
      </c>
    </row>
    <row r="66" spans="1:19" s="59" customFormat="1" hidden="1" outlineLevel="1" x14ac:dyDescent="0.2">
      <c r="A66" s="60"/>
      <c r="B66" s="61"/>
      <c r="C66" s="61"/>
      <c r="D66" s="61"/>
      <c r="E66" s="60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2"/>
      <c r="R66" s="63"/>
      <c r="S66" s="61"/>
    </row>
    <row r="67" spans="1:19" hidden="1" outlineLevel="1" x14ac:dyDescent="0.2">
      <c r="A67" s="40"/>
      <c r="B67" s="42" t="s">
        <v>162</v>
      </c>
      <c r="C67" s="16"/>
      <c r="D67" s="16"/>
      <c r="E67" s="4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idden="1" outlineLevel="1" x14ac:dyDescent="0.2">
      <c r="A68" s="40"/>
      <c r="B68" s="43" t="s">
        <v>177</v>
      </c>
      <c r="C68" s="16">
        <f>VLOOKUP(B68,Golfer_list,7,FALSE)</f>
        <v>9</v>
      </c>
      <c r="D68" s="16"/>
      <c r="E68" s="40"/>
      <c r="F68" s="16"/>
      <c r="G68" s="16">
        <v>5</v>
      </c>
      <c r="H68" s="16">
        <v>5</v>
      </c>
      <c r="I68" s="16">
        <v>4</v>
      </c>
      <c r="J68" s="16">
        <v>6</v>
      </c>
      <c r="K68" s="16">
        <v>5</v>
      </c>
      <c r="L68" s="16">
        <v>5</v>
      </c>
      <c r="M68" s="16">
        <v>5</v>
      </c>
      <c r="N68" s="16">
        <v>5</v>
      </c>
      <c r="O68" s="16">
        <v>4</v>
      </c>
      <c r="P68" s="16"/>
      <c r="Q68" s="16">
        <f>SUM(G68:P68)</f>
        <v>44</v>
      </c>
      <c r="R68" s="17">
        <f>Q68-$Q$8</f>
        <v>8</v>
      </c>
      <c r="S68" s="16"/>
    </row>
    <row r="69" spans="1:19" hidden="1" outlineLevel="1" x14ac:dyDescent="0.2">
      <c r="A69" s="40"/>
      <c r="B69" s="44" t="s">
        <v>190</v>
      </c>
      <c r="C69" s="16"/>
      <c r="D69" s="16"/>
      <c r="E69" s="40"/>
      <c r="F69" s="16"/>
      <c r="G69" s="16">
        <f t="shared" ref="G69:O69" si="25">G68-(INT($C68/9))-(G$9&lt;=(MOD($C68,9)))</f>
        <v>4</v>
      </c>
      <c r="H69" s="16">
        <f t="shared" si="25"/>
        <v>4</v>
      </c>
      <c r="I69" s="16">
        <f t="shared" si="25"/>
        <v>3</v>
      </c>
      <c r="J69" s="16">
        <f t="shared" si="25"/>
        <v>5</v>
      </c>
      <c r="K69" s="16">
        <f t="shared" si="25"/>
        <v>4</v>
      </c>
      <c r="L69" s="16">
        <f t="shared" si="25"/>
        <v>4</v>
      </c>
      <c r="M69" s="16">
        <f t="shared" si="25"/>
        <v>4</v>
      </c>
      <c r="N69" s="16">
        <f t="shared" si="25"/>
        <v>4</v>
      </c>
      <c r="O69" s="16">
        <f t="shared" si="25"/>
        <v>3</v>
      </c>
      <c r="P69" s="16"/>
      <c r="Q69" s="16">
        <f>SUM(G69:P69)</f>
        <v>35</v>
      </c>
      <c r="R69" s="17">
        <f>Q69-$Q$8</f>
        <v>-1</v>
      </c>
      <c r="S69" s="16"/>
    </row>
    <row r="70" spans="1:19" ht="4.5" hidden="1" customHeight="1" outlineLevel="1" x14ac:dyDescent="0.2">
      <c r="A70" s="40"/>
      <c r="B70" s="16"/>
      <c r="C70" s="16"/>
      <c r="D70" s="16"/>
      <c r="E70" s="40"/>
      <c r="F70" s="16"/>
      <c r="G70" s="16">
        <f t="shared" ref="G70:O70" si="26">IF(G69=G74,1,0)</f>
        <v>1</v>
      </c>
      <c r="H70" s="16">
        <f t="shared" si="26"/>
        <v>1</v>
      </c>
      <c r="I70" s="16">
        <f t="shared" si="26"/>
        <v>1</v>
      </c>
      <c r="J70" s="16">
        <f t="shared" si="26"/>
        <v>1</v>
      </c>
      <c r="K70" s="16">
        <f t="shared" si="26"/>
        <v>0</v>
      </c>
      <c r="L70" s="16">
        <f t="shared" si="26"/>
        <v>0</v>
      </c>
      <c r="M70" s="16">
        <f t="shared" si="26"/>
        <v>1</v>
      </c>
      <c r="N70" s="16">
        <f t="shared" si="26"/>
        <v>1</v>
      </c>
      <c r="O70" s="16">
        <f t="shared" si="26"/>
        <v>1</v>
      </c>
      <c r="P70" s="16"/>
      <c r="Q70" s="16"/>
      <c r="R70" s="16"/>
      <c r="S70" s="16"/>
    </row>
    <row r="71" spans="1:19" hidden="1" outlineLevel="1" x14ac:dyDescent="0.2">
      <c r="A71" s="40"/>
      <c r="B71" s="43" t="s">
        <v>171</v>
      </c>
      <c r="C71" s="16">
        <f>VLOOKUP(B71,Golfer_list,7,FALSE)</f>
        <v>7</v>
      </c>
      <c r="D71" s="16"/>
      <c r="E71" s="40"/>
      <c r="F71" s="16"/>
      <c r="G71" s="16">
        <v>5</v>
      </c>
      <c r="H71" s="16">
        <v>7</v>
      </c>
      <c r="I71" s="16">
        <v>5</v>
      </c>
      <c r="J71" s="16">
        <v>6</v>
      </c>
      <c r="K71" s="16">
        <v>4</v>
      </c>
      <c r="L71" s="16">
        <v>3</v>
      </c>
      <c r="M71" s="16">
        <v>5</v>
      </c>
      <c r="N71" s="16">
        <v>5</v>
      </c>
      <c r="O71" s="16">
        <v>5</v>
      </c>
      <c r="P71" s="16"/>
      <c r="Q71" s="16">
        <f>SUM(G71:P71)</f>
        <v>45</v>
      </c>
      <c r="R71" s="17">
        <f>Q71-$Q$8</f>
        <v>9</v>
      </c>
      <c r="S71" s="16"/>
    </row>
    <row r="72" spans="1:19" hidden="1" outlineLevel="1" x14ac:dyDescent="0.2">
      <c r="A72" s="40"/>
      <c r="B72" s="44" t="s">
        <v>190</v>
      </c>
      <c r="C72" s="16"/>
      <c r="D72" s="16"/>
      <c r="E72" s="40"/>
      <c r="F72" s="16"/>
      <c r="G72" s="16">
        <f t="shared" ref="G72:O72" si="27">G71-(INT($C71/9))-(G$9&lt;=(MOD($C71,9)))</f>
        <v>4</v>
      </c>
      <c r="H72" s="16">
        <f t="shared" si="27"/>
        <v>7</v>
      </c>
      <c r="I72" s="16">
        <f t="shared" si="27"/>
        <v>4</v>
      </c>
      <c r="J72" s="16">
        <f t="shared" si="27"/>
        <v>5</v>
      </c>
      <c r="K72" s="16">
        <f t="shared" si="27"/>
        <v>3</v>
      </c>
      <c r="L72" s="16">
        <f t="shared" si="27"/>
        <v>3</v>
      </c>
      <c r="M72" s="16">
        <f t="shared" si="27"/>
        <v>4</v>
      </c>
      <c r="N72" s="16">
        <f t="shared" si="27"/>
        <v>4</v>
      </c>
      <c r="O72" s="16">
        <f t="shared" si="27"/>
        <v>4</v>
      </c>
      <c r="P72" s="16"/>
      <c r="Q72" s="16">
        <f>SUM(G72:P72)</f>
        <v>38</v>
      </c>
      <c r="R72" s="17">
        <f>Q72-$Q$8</f>
        <v>2</v>
      </c>
      <c r="S72" s="16"/>
    </row>
    <row r="73" spans="1:19" ht="4.5" hidden="1" customHeight="1" outlineLevel="1" x14ac:dyDescent="0.2">
      <c r="A73" s="40"/>
      <c r="B73" s="16"/>
      <c r="C73" s="16"/>
      <c r="D73" s="16"/>
      <c r="E73" s="40"/>
      <c r="F73" s="16"/>
      <c r="G73" s="16">
        <f t="shared" ref="G73:O73" si="28">IF(G72=G74,1,0)</f>
        <v>1</v>
      </c>
      <c r="H73" s="16">
        <f t="shared" si="28"/>
        <v>0</v>
      </c>
      <c r="I73" s="16">
        <f t="shared" si="28"/>
        <v>0</v>
      </c>
      <c r="J73" s="16">
        <f t="shared" si="28"/>
        <v>1</v>
      </c>
      <c r="K73" s="16">
        <f t="shared" si="28"/>
        <v>1</v>
      </c>
      <c r="L73" s="16">
        <f t="shared" si="28"/>
        <v>1</v>
      </c>
      <c r="M73" s="16">
        <f t="shared" si="28"/>
        <v>1</v>
      </c>
      <c r="N73" s="16">
        <f t="shared" si="28"/>
        <v>1</v>
      </c>
      <c r="O73" s="16">
        <f t="shared" si="28"/>
        <v>0</v>
      </c>
      <c r="P73" s="16"/>
      <c r="Q73" s="16"/>
      <c r="R73" s="16"/>
      <c r="S73" s="16"/>
    </row>
    <row r="74" spans="1:19" collapsed="1" x14ac:dyDescent="0.2">
      <c r="A74" s="40">
        <f>RANK(S74,$S$29:$S$83,1)</f>
        <v>5</v>
      </c>
      <c r="B74" s="16" t="str">
        <f>B67&amp;" ("&amp; MID(B68,SEARCH(" ",B68)+1,LEN(B68)-SEARCH(" ",B68)+1) &amp; "/" &amp; MID(B71,SEARCH(" ",B71)+1,LEN(B71)-SEARCH(" ",B71)+1) &amp; ")"</f>
        <v>Team 5 (George/Dan)</v>
      </c>
      <c r="C74" s="16">
        <f>SUM(C68:C73)</f>
        <v>16</v>
      </c>
      <c r="D74" s="16"/>
      <c r="E74" s="40" t="s">
        <v>164</v>
      </c>
      <c r="F74" s="16"/>
      <c r="G74" s="16">
        <f t="shared" ref="G74:O74" si="29">MIN(G69,G72)</f>
        <v>4</v>
      </c>
      <c r="H74" s="16">
        <f t="shared" si="29"/>
        <v>4</v>
      </c>
      <c r="I74" s="16">
        <f t="shared" si="29"/>
        <v>3</v>
      </c>
      <c r="J74" s="16">
        <f t="shared" si="29"/>
        <v>5</v>
      </c>
      <c r="K74" s="16">
        <f t="shared" si="29"/>
        <v>3</v>
      </c>
      <c r="L74" s="16">
        <f t="shared" si="29"/>
        <v>3</v>
      </c>
      <c r="M74" s="16">
        <f t="shared" si="29"/>
        <v>4</v>
      </c>
      <c r="N74" s="16">
        <f t="shared" si="29"/>
        <v>4</v>
      </c>
      <c r="O74" s="16">
        <f t="shared" si="29"/>
        <v>3</v>
      </c>
      <c r="P74" s="16"/>
      <c r="Q74" s="16">
        <f>SUM(G74:P74)</f>
        <v>33</v>
      </c>
      <c r="R74" s="16"/>
      <c r="S74" s="17">
        <f>Q74-$Q$8</f>
        <v>-3</v>
      </c>
    </row>
    <row r="75" spans="1:19" s="59" customFormat="1" hidden="1" outlineLevel="1" collapsed="1" x14ac:dyDescent="0.2">
      <c r="A75" s="60"/>
      <c r="B75" s="61"/>
      <c r="C75" s="61"/>
      <c r="D75" s="61"/>
      <c r="E75" s="60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</row>
    <row r="76" spans="1:19" hidden="1" outlineLevel="1" x14ac:dyDescent="0.2">
      <c r="A76" s="40"/>
      <c r="B76" s="16" t="s">
        <v>176</v>
      </c>
      <c r="C76" s="16"/>
      <c r="D76" s="16"/>
      <c r="E76" s="4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 spans="1:19" hidden="1" outlineLevel="1" x14ac:dyDescent="0.2">
      <c r="A77" s="40"/>
      <c r="B77" s="49" t="s">
        <v>238</v>
      </c>
      <c r="C77" s="16">
        <f>VLOOKUP(B77,Golfer_list,7,FALSE)</f>
        <v>19</v>
      </c>
      <c r="D77" s="16"/>
      <c r="E77" s="40"/>
      <c r="F77" s="16"/>
      <c r="G77" s="16">
        <v>6</v>
      </c>
      <c r="H77" s="16">
        <v>5</v>
      </c>
      <c r="I77" s="16">
        <v>9</v>
      </c>
      <c r="J77" s="16">
        <v>6</v>
      </c>
      <c r="K77" s="16">
        <v>4</v>
      </c>
      <c r="L77" s="16">
        <v>7</v>
      </c>
      <c r="M77" s="16">
        <v>6</v>
      </c>
      <c r="N77" s="16">
        <v>6</v>
      </c>
      <c r="O77" s="16">
        <v>4</v>
      </c>
      <c r="P77" s="16"/>
      <c r="Q77" s="16">
        <f>SUM(G77:P77)</f>
        <v>53</v>
      </c>
      <c r="R77" s="17">
        <f>Q77-$Q$8</f>
        <v>17</v>
      </c>
      <c r="S77" s="16"/>
    </row>
    <row r="78" spans="1:19" hidden="1" outlineLevel="1" x14ac:dyDescent="0.2">
      <c r="A78" s="40"/>
      <c r="B78" s="44" t="s">
        <v>190</v>
      </c>
      <c r="C78" s="16"/>
      <c r="D78" s="16"/>
      <c r="E78" s="40"/>
      <c r="F78" s="16"/>
      <c r="G78" s="16">
        <f t="shared" ref="G78:O78" si="30">G77-(INT($C77/9))-(G$15&lt;=(MOD($C77,9)))</f>
        <v>4</v>
      </c>
      <c r="H78" s="16">
        <f t="shared" si="30"/>
        <v>3</v>
      </c>
      <c r="I78" s="16">
        <f t="shared" si="30"/>
        <v>7</v>
      </c>
      <c r="J78" s="16">
        <f t="shared" si="30"/>
        <v>3</v>
      </c>
      <c r="K78" s="16">
        <f t="shared" si="30"/>
        <v>2</v>
      </c>
      <c r="L78" s="16">
        <f t="shared" si="30"/>
        <v>5</v>
      </c>
      <c r="M78" s="16">
        <f t="shared" si="30"/>
        <v>4</v>
      </c>
      <c r="N78" s="16">
        <f t="shared" si="30"/>
        <v>4</v>
      </c>
      <c r="O78" s="16">
        <f t="shared" si="30"/>
        <v>2</v>
      </c>
      <c r="P78" s="16"/>
      <c r="Q78" s="16">
        <f>SUM(G78:P78)</f>
        <v>34</v>
      </c>
      <c r="R78" s="17">
        <f>Q78-$Q$8</f>
        <v>-2</v>
      </c>
      <c r="S78" s="16"/>
    </row>
    <row r="79" spans="1:19" ht="4.5" hidden="1" customHeight="1" outlineLevel="1" x14ac:dyDescent="0.2">
      <c r="A79" s="40"/>
      <c r="B79" s="16"/>
      <c r="C79" s="16"/>
      <c r="D79" s="16"/>
      <c r="E79" s="40"/>
      <c r="F79" s="16"/>
      <c r="G79" s="16">
        <f t="shared" ref="G79:O79" si="31">IF(G78=G83,1,0)</f>
        <v>1</v>
      </c>
      <c r="H79" s="16">
        <f t="shared" si="31"/>
        <v>1</v>
      </c>
      <c r="I79" s="16">
        <f t="shared" si="31"/>
        <v>1</v>
      </c>
      <c r="J79" s="16">
        <f t="shared" si="31"/>
        <v>1</v>
      </c>
      <c r="K79" s="16">
        <f t="shared" si="31"/>
        <v>1</v>
      </c>
      <c r="L79" s="16">
        <f t="shared" si="31"/>
        <v>1</v>
      </c>
      <c r="M79" s="16">
        <f t="shared" si="31"/>
        <v>1</v>
      </c>
      <c r="N79" s="16">
        <f t="shared" si="31"/>
        <v>1</v>
      </c>
      <c r="O79" s="16">
        <f t="shared" si="31"/>
        <v>1</v>
      </c>
      <c r="P79" s="16"/>
      <c r="Q79" s="16"/>
      <c r="R79" s="16"/>
      <c r="S79" s="16"/>
    </row>
    <row r="80" spans="1:19" hidden="1" outlineLevel="1" x14ac:dyDescent="0.2">
      <c r="A80" s="40"/>
      <c r="B80" s="49" t="s">
        <v>238</v>
      </c>
      <c r="C80" s="16">
        <f>VLOOKUP(B80,Golfer_list,7,FALSE)</f>
        <v>19</v>
      </c>
      <c r="D80" s="16"/>
      <c r="E80" s="40"/>
      <c r="F80" s="16"/>
      <c r="G80" s="16">
        <v>6</v>
      </c>
      <c r="H80" s="16">
        <v>5</v>
      </c>
      <c r="I80" s="16">
        <v>9</v>
      </c>
      <c r="J80" s="16">
        <v>6</v>
      </c>
      <c r="K80" s="16">
        <v>4</v>
      </c>
      <c r="L80" s="16">
        <v>7</v>
      </c>
      <c r="M80" s="16">
        <v>6</v>
      </c>
      <c r="N80" s="16">
        <v>6</v>
      </c>
      <c r="O80" s="16">
        <v>4</v>
      </c>
      <c r="P80" s="16"/>
      <c r="Q80" s="16">
        <f>SUM(G80:P80)</f>
        <v>53</v>
      </c>
      <c r="R80" s="17">
        <f>Q80-$Q$8</f>
        <v>17</v>
      </c>
      <c r="S80" s="16"/>
    </row>
    <row r="81" spans="1:19" hidden="1" outlineLevel="1" x14ac:dyDescent="0.2">
      <c r="A81" s="40"/>
      <c r="B81" s="44" t="s">
        <v>190</v>
      </c>
      <c r="C81" s="16"/>
      <c r="D81" s="16"/>
      <c r="E81" s="40"/>
      <c r="F81" s="16"/>
      <c r="G81" s="16">
        <f t="shared" ref="G81:O81" si="32">G80-(INT($C80/9))-(G$15&lt;=(MOD($C80,9)))</f>
        <v>4</v>
      </c>
      <c r="H81" s="16">
        <f t="shared" si="32"/>
        <v>3</v>
      </c>
      <c r="I81" s="16">
        <f t="shared" si="32"/>
        <v>7</v>
      </c>
      <c r="J81" s="16">
        <f t="shared" si="32"/>
        <v>3</v>
      </c>
      <c r="K81" s="16">
        <f t="shared" si="32"/>
        <v>2</v>
      </c>
      <c r="L81" s="16">
        <f t="shared" si="32"/>
        <v>5</v>
      </c>
      <c r="M81" s="16">
        <f t="shared" si="32"/>
        <v>4</v>
      </c>
      <c r="N81" s="16">
        <f t="shared" si="32"/>
        <v>4</v>
      </c>
      <c r="O81" s="16">
        <f t="shared" si="32"/>
        <v>2</v>
      </c>
      <c r="P81" s="16"/>
      <c r="Q81" s="16">
        <f>SUM(G81:P81)</f>
        <v>34</v>
      </c>
      <c r="R81" s="17">
        <f>Q81-$Q$8</f>
        <v>-2</v>
      </c>
      <c r="S81" s="16"/>
    </row>
    <row r="82" spans="1:19" ht="4.5" hidden="1" customHeight="1" outlineLevel="1" x14ac:dyDescent="0.2">
      <c r="A82" s="40"/>
      <c r="B82" s="16"/>
      <c r="C82" s="16"/>
      <c r="D82" s="16"/>
      <c r="E82" s="40"/>
      <c r="F82" s="16"/>
      <c r="G82" s="16">
        <f t="shared" ref="G82:O82" si="33">IF(G81=G83,1,0)</f>
        <v>1</v>
      </c>
      <c r="H82" s="16">
        <f t="shared" si="33"/>
        <v>1</v>
      </c>
      <c r="I82" s="16">
        <f t="shared" si="33"/>
        <v>1</v>
      </c>
      <c r="J82" s="16">
        <f t="shared" si="33"/>
        <v>1</v>
      </c>
      <c r="K82" s="16">
        <f t="shared" si="33"/>
        <v>1</v>
      </c>
      <c r="L82" s="16">
        <f t="shared" si="33"/>
        <v>1</v>
      </c>
      <c r="M82" s="16">
        <f t="shared" si="33"/>
        <v>1</v>
      </c>
      <c r="N82" s="16">
        <f t="shared" si="33"/>
        <v>1</v>
      </c>
      <c r="O82" s="16">
        <f t="shared" si="33"/>
        <v>1</v>
      </c>
      <c r="P82" s="16"/>
      <c r="Q82" s="16"/>
      <c r="R82" s="16"/>
      <c r="S82" s="16"/>
    </row>
    <row r="83" spans="1:19" collapsed="1" x14ac:dyDescent="0.2">
      <c r="A83" s="40">
        <f>RANK(S83,$S$29:$S$83,1)</f>
        <v>7</v>
      </c>
      <c r="B83" s="16" t="str">
        <f>B76&amp;" ("&amp; MID(B77,SEARCH(" ",B77)+1,LEN(B77)-SEARCH(" ",B77)+1) &amp; "/" &amp; MID(B80,SEARCH(" ",B80)+1,LEN(B80)-SEARCH(" ",B80)+1) &amp; ")"</f>
        <v>Team 3 (Rich/Rich)</v>
      </c>
      <c r="C83" s="16">
        <f>SUM(C77:C82)</f>
        <v>38</v>
      </c>
      <c r="D83" s="16"/>
      <c r="E83" s="40" t="s">
        <v>199</v>
      </c>
      <c r="F83" s="16"/>
      <c r="G83" s="16">
        <f t="shared" ref="G83:O83" si="34">MIN(G78,G81)</f>
        <v>4</v>
      </c>
      <c r="H83" s="16">
        <f t="shared" si="34"/>
        <v>3</v>
      </c>
      <c r="I83" s="16">
        <f t="shared" si="34"/>
        <v>7</v>
      </c>
      <c r="J83" s="16">
        <f t="shared" si="34"/>
        <v>3</v>
      </c>
      <c r="K83" s="16">
        <f t="shared" si="34"/>
        <v>2</v>
      </c>
      <c r="L83" s="16">
        <f t="shared" si="34"/>
        <v>5</v>
      </c>
      <c r="M83" s="16">
        <f t="shared" si="34"/>
        <v>4</v>
      </c>
      <c r="N83" s="16">
        <f t="shared" si="34"/>
        <v>4</v>
      </c>
      <c r="O83" s="16">
        <f t="shared" si="34"/>
        <v>2</v>
      </c>
      <c r="P83" s="16"/>
      <c r="Q83" s="16">
        <f>SUM(G83:P83)</f>
        <v>34</v>
      </c>
      <c r="R83" s="16"/>
      <c r="S83" s="17">
        <f>Q83-$Q$8</f>
        <v>-2</v>
      </c>
    </row>
    <row r="85" spans="1:19" x14ac:dyDescent="0.2">
      <c r="G85" s="16"/>
      <c r="H85" t="s">
        <v>35</v>
      </c>
    </row>
    <row r="86" spans="1:19" x14ac:dyDescent="0.2">
      <c r="G86" s="20"/>
      <c r="H86" t="s">
        <v>36</v>
      </c>
    </row>
    <row r="87" spans="1:19" x14ac:dyDescent="0.2">
      <c r="G87" s="21"/>
      <c r="H87" t="s">
        <v>37</v>
      </c>
    </row>
  </sheetData>
  <sortState ref="A21:S83">
    <sortCondition ref="A29:A83"/>
    <sortCondition descending="1" ref="C29:C83"/>
  </sortState>
  <phoneticPr fontId="0" type="noConversion"/>
  <conditionalFormatting sqref="G32:O33 G35:O36 G38:O38 G50:O51 G53:O54 G56:O56 G77:O78 G80:O81 G83:O83">
    <cfRule type="cellIs" dxfId="93" priority="46" stopIfTrue="1" operator="greaterThan">
      <formula>G$14</formula>
    </cfRule>
    <cfRule type="cellIs" dxfId="92" priority="1" stopIfTrue="1" operator="lessThan">
      <formula>G$14</formula>
    </cfRule>
  </conditionalFormatting>
  <conditionalFormatting sqref="Q23:Q24 Q26:Q27 Q29 Q32:Q33 Q35:Q36 Q38 Q77:Q78 Q80:Q81 Q83 Q53:Q54 Q56 Q62:Q63 Q65 Q44:Q45 Q47 Q71:Q72 Q74">
    <cfRule type="cellIs" dxfId="91" priority="47" stopIfTrue="1" operator="lessThan">
      <formula>$Q$8</formula>
    </cfRule>
    <cfRule type="cellIs" dxfId="90" priority="48" stopIfTrue="1" operator="greaterThan">
      <formula>Q$8</formula>
    </cfRule>
  </conditionalFormatting>
  <conditionalFormatting sqref="G25:O25 G28:O28 G34:O34 G79:O79 G37:O37 G82:O82">
    <cfRule type="cellIs" dxfId="89" priority="49" stopIfTrue="1" operator="equal">
      <formula>1</formula>
    </cfRule>
    <cfRule type="cellIs" dxfId="88" priority="50" stopIfTrue="1" operator="equal">
      <formula>0</formula>
    </cfRule>
  </conditionalFormatting>
  <conditionalFormatting sqref="R23:R24 R26:R27 S29 R32:R33 R35:R36 S38 R77:R78 R80:R81 S83">
    <cfRule type="cellIs" dxfId="87" priority="51" stopIfTrue="1" operator="lessThan">
      <formula>0</formula>
    </cfRule>
    <cfRule type="cellIs" dxfId="86" priority="52" stopIfTrue="1" operator="greaterThan">
      <formula>0</formula>
    </cfRule>
  </conditionalFormatting>
  <conditionalFormatting sqref="Q50:Q51">
    <cfRule type="cellIs" dxfId="85" priority="39" stopIfTrue="1" operator="lessThan">
      <formula>$Q$8</formula>
    </cfRule>
    <cfRule type="cellIs" dxfId="84" priority="40" stopIfTrue="1" operator="greaterThan">
      <formula>Q$8</formula>
    </cfRule>
  </conditionalFormatting>
  <conditionalFormatting sqref="G52:O52 G55:O55">
    <cfRule type="cellIs" dxfId="83" priority="41" stopIfTrue="1" operator="equal">
      <formula>1</formula>
    </cfRule>
    <cfRule type="cellIs" dxfId="82" priority="42" stopIfTrue="1" operator="equal">
      <formula>0</formula>
    </cfRule>
  </conditionalFormatting>
  <conditionalFormatting sqref="R50:R51 R53:R54 S56">
    <cfRule type="cellIs" dxfId="81" priority="43" stopIfTrue="1" operator="lessThan">
      <formula>0</formula>
    </cfRule>
    <cfRule type="cellIs" dxfId="80" priority="44" stopIfTrue="1" operator="greaterThan">
      <formula>0</formula>
    </cfRule>
  </conditionalFormatting>
  <conditionalFormatting sqref="G65:O65 G59:O60 G62:O63">
    <cfRule type="cellIs" dxfId="79" priority="29" stopIfTrue="1" operator="lessThan">
      <formula>G$8</formula>
    </cfRule>
    <cfRule type="cellIs" dxfId="78" priority="30" stopIfTrue="1" operator="greaterThan">
      <formula>G$8</formula>
    </cfRule>
  </conditionalFormatting>
  <conditionalFormatting sqref="Q59:Q60">
    <cfRule type="cellIs" dxfId="77" priority="31" stopIfTrue="1" operator="lessThan">
      <formula>$Q$8</formula>
    </cfRule>
    <cfRule type="cellIs" dxfId="76" priority="32" stopIfTrue="1" operator="greaterThan">
      <formula>Q$8</formula>
    </cfRule>
  </conditionalFormatting>
  <conditionalFormatting sqref="G61:O61 G64:O64">
    <cfRule type="cellIs" dxfId="75" priority="33" stopIfTrue="1" operator="equal">
      <formula>1</formula>
    </cfRule>
    <cfRule type="cellIs" dxfId="74" priority="34" stopIfTrue="1" operator="equal">
      <formula>0</formula>
    </cfRule>
  </conditionalFormatting>
  <conditionalFormatting sqref="R59:R60 R62:R63 S65">
    <cfRule type="cellIs" dxfId="73" priority="35" stopIfTrue="1" operator="lessThan">
      <formula>0</formula>
    </cfRule>
    <cfRule type="cellIs" dxfId="72" priority="36" stopIfTrue="1" operator="greaterThan">
      <formula>0</formula>
    </cfRule>
  </conditionalFormatting>
  <conditionalFormatting sqref="G47:O47 G41:O42 G44:O45">
    <cfRule type="cellIs" dxfId="71" priority="21" stopIfTrue="1" operator="lessThan">
      <formula>G$8</formula>
    </cfRule>
  </conditionalFormatting>
  <conditionalFormatting sqref="Q41:Q42">
    <cfRule type="cellIs" dxfId="70" priority="23" stopIfTrue="1" operator="lessThan">
      <formula>$Q$8</formula>
    </cfRule>
    <cfRule type="cellIs" dxfId="69" priority="24" stopIfTrue="1" operator="greaterThan">
      <formula>Q$8</formula>
    </cfRule>
  </conditionalFormatting>
  <conditionalFormatting sqref="G43:O43 G46:O46">
    <cfRule type="cellIs" dxfId="68" priority="25" stopIfTrue="1" operator="equal">
      <formula>1</formula>
    </cfRule>
    <cfRule type="cellIs" dxfId="67" priority="26" stopIfTrue="1" operator="equal">
      <formula>0</formula>
    </cfRule>
  </conditionalFormatting>
  <conditionalFormatting sqref="R41:R42 R44:R45 S47">
    <cfRule type="cellIs" dxfId="66" priority="27" stopIfTrue="1" operator="lessThan">
      <formula>0</formula>
    </cfRule>
    <cfRule type="cellIs" dxfId="65" priority="28" stopIfTrue="1" operator="greaterThan">
      <formula>0</formula>
    </cfRule>
  </conditionalFormatting>
  <conditionalFormatting sqref="G74:O74 G68:O69 G71:O72">
    <cfRule type="cellIs" dxfId="64" priority="13" stopIfTrue="1" operator="lessThan">
      <formula>G$8</formula>
    </cfRule>
    <cfRule type="cellIs" dxfId="63" priority="14" stopIfTrue="1" operator="greaterThan">
      <formula>G$8</formula>
    </cfRule>
  </conditionalFormatting>
  <conditionalFormatting sqref="Q68:Q69">
    <cfRule type="cellIs" dxfId="62" priority="15" stopIfTrue="1" operator="lessThan">
      <formula>$Q$8</formula>
    </cfRule>
    <cfRule type="cellIs" dxfId="61" priority="16" stopIfTrue="1" operator="greaterThan">
      <formula>Q$8</formula>
    </cfRule>
  </conditionalFormatting>
  <conditionalFormatting sqref="G70:O70 G73:O73">
    <cfRule type="cellIs" dxfId="60" priority="17" stopIfTrue="1" operator="equal">
      <formula>1</formula>
    </cfRule>
    <cfRule type="cellIs" dxfId="59" priority="18" stopIfTrue="1" operator="equal">
      <formula>0</formula>
    </cfRule>
  </conditionalFormatting>
  <conditionalFormatting sqref="R68:R69 R71:R72 S74">
    <cfRule type="cellIs" dxfId="58" priority="19" stopIfTrue="1" operator="lessThan">
      <formula>0</formula>
    </cfRule>
    <cfRule type="cellIs" dxfId="57" priority="20" stopIfTrue="1" operator="greaterThan">
      <formula>0</formula>
    </cfRule>
  </conditionalFormatting>
  <conditionalFormatting sqref="G53:O54">
    <cfRule type="cellIs" dxfId="56" priority="11" stopIfTrue="1" operator="lessThan">
      <formula>G$14</formula>
    </cfRule>
    <cfRule type="cellIs" dxfId="55" priority="12" stopIfTrue="1" operator="greaterThan">
      <formula>G$14</formula>
    </cfRule>
  </conditionalFormatting>
  <conditionalFormatting sqref="G56:O56">
    <cfRule type="cellIs" dxfId="54" priority="9" stopIfTrue="1" operator="lessThan">
      <formula>G$14</formula>
    </cfRule>
    <cfRule type="cellIs" dxfId="53" priority="10" stopIfTrue="1" operator="greaterThan">
      <formula>G$14</formula>
    </cfRule>
  </conditionalFormatting>
  <conditionalFormatting sqref="G50:O51">
    <cfRule type="cellIs" dxfId="52" priority="7" stopIfTrue="1" operator="lessThan">
      <formula>G$14</formula>
    </cfRule>
    <cfRule type="cellIs" dxfId="51" priority="8" stopIfTrue="1" operator="greaterThan">
      <formula>G$14</formula>
    </cfRule>
  </conditionalFormatting>
  <conditionalFormatting sqref="G26:O27">
    <cfRule type="cellIs" dxfId="50" priority="3" stopIfTrue="1" operator="lessThan">
      <formula>G$8</formula>
    </cfRule>
  </conditionalFormatting>
  <conditionalFormatting sqref="G29:O29">
    <cfRule type="cellIs" dxfId="49" priority="2" stopIfTrue="1" operator="lessThan">
      <formula>G$8</formula>
    </cfRule>
  </conditionalFormatting>
  <conditionalFormatting sqref="G23:O24 G26:O27 G29:O29 G41:O42 G44:O45 G47:O47 G59:O60 G62:O63 G65:O65 G68:O69 G71:O72 G74:O74">
    <cfRule type="cellIs" dxfId="48" priority="45" stopIfTrue="1" operator="lessThan">
      <formula>G$8</formula>
    </cfRule>
  </conditionalFormatting>
  <conditionalFormatting sqref="G47:O47 G41:O42 G44:O45 G23:O24 G26:O27 G29:O29">
    <cfRule type="cellIs" dxfId="47" priority="22" stopIfTrue="1" operator="greaterThan">
      <formula>G$8</formula>
    </cfRule>
  </conditionalFormatting>
  <pageMargins left="0.75" right="0.75" top="1" bottom="1" header="0.5" footer="0.5"/>
  <pageSetup orientation="portrait" r:id="rId1"/>
  <headerFooter alignWithMargins="0"/>
  <webPublishItems count="1">
    <webPublishItem id="28400" divId="fun_nite_1_results_28400" sourceType="sheet" destinationFile="C:\Users\gpiotrow\Documents\work\personal\cscgolf\fun_nite_1_results.htm"/>
  </webPublishItem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8" workbookViewId="0">
      <selection activeCell="F9" sqref="F9:H31"/>
    </sheetView>
  </sheetViews>
  <sheetFormatPr defaultColWidth="8.85546875" defaultRowHeight="12.75" x14ac:dyDescent="0.2"/>
  <cols>
    <col min="1" max="1" width="15.28515625" bestFit="1" customWidth="1"/>
    <col min="2" max="2" width="15.28515625" customWidth="1"/>
    <col min="3" max="3" width="7.85546875" bestFit="1" customWidth="1"/>
    <col min="4" max="4" width="8" customWidth="1"/>
  </cols>
  <sheetData>
    <row r="1" spans="1:8" x14ac:dyDescent="0.2">
      <c r="A1" t="s">
        <v>50</v>
      </c>
      <c r="C1" t="s">
        <v>51</v>
      </c>
    </row>
    <row r="2" spans="1:8" x14ac:dyDescent="0.2">
      <c r="A2" t="s">
        <v>52</v>
      </c>
      <c r="C2" t="s">
        <v>185</v>
      </c>
    </row>
    <row r="3" spans="1:8" x14ac:dyDescent="0.2">
      <c r="A3" t="s">
        <v>53</v>
      </c>
      <c r="C3" t="s">
        <v>185</v>
      </c>
    </row>
    <row r="4" spans="1:8" x14ac:dyDescent="0.2">
      <c r="A4" t="s">
        <v>52</v>
      </c>
      <c r="C4" t="s">
        <v>54</v>
      </c>
    </row>
    <row r="5" spans="1:8" x14ac:dyDescent="0.2">
      <c r="A5" t="s">
        <v>55</v>
      </c>
      <c r="C5" t="s">
        <v>56</v>
      </c>
    </row>
    <row r="6" spans="1:8" x14ac:dyDescent="0.2">
      <c r="A6" t="s">
        <v>55</v>
      </c>
      <c r="C6" t="s">
        <v>57</v>
      </c>
    </row>
    <row r="7" spans="1:8" x14ac:dyDescent="0.2">
      <c r="A7" t="s">
        <v>55</v>
      </c>
    </row>
    <row r="8" spans="1:8" x14ac:dyDescent="0.2">
      <c r="F8" s="29" t="s">
        <v>180</v>
      </c>
      <c r="G8" s="29" t="s">
        <v>181</v>
      </c>
      <c r="H8" s="29" t="s">
        <v>182</v>
      </c>
    </row>
    <row r="9" spans="1:8" x14ac:dyDescent="0.2">
      <c r="A9" t="s">
        <v>143</v>
      </c>
      <c r="B9" t="s">
        <v>164</v>
      </c>
      <c r="C9" t="s">
        <v>200</v>
      </c>
      <c r="D9" t="s">
        <v>58</v>
      </c>
      <c r="E9">
        <v>4.5</v>
      </c>
      <c r="F9" s="48">
        <v>5</v>
      </c>
      <c r="G9">
        <v>5</v>
      </c>
      <c r="H9" s="48">
        <v>5</v>
      </c>
    </row>
    <row r="10" spans="1:8" x14ac:dyDescent="0.2">
      <c r="A10" t="s">
        <v>67</v>
      </c>
      <c r="B10" t="s">
        <v>164</v>
      </c>
      <c r="C10" t="s">
        <v>202</v>
      </c>
      <c r="D10" t="s">
        <v>203</v>
      </c>
      <c r="E10">
        <v>9.6</v>
      </c>
      <c r="F10">
        <v>11</v>
      </c>
      <c r="G10">
        <v>11</v>
      </c>
      <c r="H10">
        <v>11</v>
      </c>
    </row>
    <row r="11" spans="1:8" x14ac:dyDescent="0.2">
      <c r="A11" t="s">
        <v>60</v>
      </c>
      <c r="B11" t="s">
        <v>164</v>
      </c>
      <c r="C11" t="s">
        <v>205</v>
      </c>
      <c r="D11" t="s">
        <v>203</v>
      </c>
      <c r="E11">
        <v>5.8</v>
      </c>
      <c r="F11">
        <v>7</v>
      </c>
      <c r="G11">
        <v>7</v>
      </c>
      <c r="H11">
        <v>6</v>
      </c>
    </row>
    <row r="12" spans="1:8" x14ac:dyDescent="0.2">
      <c r="A12" t="s">
        <v>144</v>
      </c>
      <c r="B12" t="s">
        <v>164</v>
      </c>
      <c r="C12" t="s">
        <v>208</v>
      </c>
      <c r="D12">
        <v>-0.3</v>
      </c>
      <c r="E12">
        <v>5.3</v>
      </c>
      <c r="F12">
        <v>6</v>
      </c>
      <c r="G12">
        <v>6</v>
      </c>
      <c r="H12">
        <v>6</v>
      </c>
    </row>
    <row r="13" spans="1:8" x14ac:dyDescent="0.2">
      <c r="A13" t="s">
        <v>166</v>
      </c>
      <c r="B13" t="s">
        <v>167</v>
      </c>
      <c r="C13" t="s">
        <v>209</v>
      </c>
      <c r="D13">
        <v>1.2</v>
      </c>
      <c r="E13">
        <v>21.5</v>
      </c>
      <c r="F13">
        <v>20</v>
      </c>
      <c r="G13">
        <v>19</v>
      </c>
      <c r="H13">
        <v>19</v>
      </c>
    </row>
    <row r="14" spans="1:8" x14ac:dyDescent="0.2">
      <c r="A14" t="s">
        <v>62</v>
      </c>
      <c r="B14" t="s">
        <v>167</v>
      </c>
      <c r="C14" t="s">
        <v>212</v>
      </c>
      <c r="D14" t="s">
        <v>58</v>
      </c>
      <c r="E14">
        <v>27</v>
      </c>
      <c r="F14">
        <v>25</v>
      </c>
      <c r="G14">
        <v>25</v>
      </c>
      <c r="H14">
        <v>24</v>
      </c>
    </row>
    <row r="15" spans="1:8" x14ac:dyDescent="0.2">
      <c r="A15" t="s">
        <v>63</v>
      </c>
      <c r="B15" t="s">
        <v>164</v>
      </c>
      <c r="C15" t="s">
        <v>215</v>
      </c>
      <c r="D15">
        <v>-0.4</v>
      </c>
      <c r="E15">
        <v>7</v>
      </c>
      <c r="F15">
        <v>8</v>
      </c>
      <c r="G15">
        <v>8</v>
      </c>
      <c r="H15">
        <v>8</v>
      </c>
    </row>
    <row r="16" spans="1:8" x14ac:dyDescent="0.2">
      <c r="A16" t="s">
        <v>64</v>
      </c>
      <c r="B16" t="s">
        <v>164</v>
      </c>
      <c r="C16" t="s">
        <v>202</v>
      </c>
      <c r="D16">
        <v>-0.3</v>
      </c>
      <c r="E16">
        <v>9.3000000000000007</v>
      </c>
      <c r="F16">
        <v>11</v>
      </c>
      <c r="G16">
        <v>10</v>
      </c>
      <c r="H16">
        <v>10</v>
      </c>
    </row>
    <row r="17" spans="1:8" x14ac:dyDescent="0.2">
      <c r="A17" t="s">
        <v>147</v>
      </c>
      <c r="B17" t="s">
        <v>164</v>
      </c>
      <c r="C17" t="s">
        <v>218</v>
      </c>
      <c r="D17" t="s">
        <v>58</v>
      </c>
      <c r="E17">
        <v>11.5</v>
      </c>
      <c r="F17">
        <v>13</v>
      </c>
      <c r="G17">
        <v>13</v>
      </c>
      <c r="H17">
        <v>13</v>
      </c>
    </row>
    <row r="18" spans="1:8" x14ac:dyDescent="0.2">
      <c r="A18" t="s">
        <v>220</v>
      </c>
      <c r="B18" t="s">
        <v>164</v>
      </c>
      <c r="C18" t="s">
        <v>221</v>
      </c>
      <c r="D18" t="s">
        <v>203</v>
      </c>
      <c r="E18">
        <v>7.6</v>
      </c>
      <c r="F18">
        <v>9</v>
      </c>
      <c r="G18">
        <v>9</v>
      </c>
      <c r="H18">
        <v>8</v>
      </c>
    </row>
    <row r="19" spans="1:8" x14ac:dyDescent="0.2">
      <c r="A19" t="s">
        <v>148</v>
      </c>
      <c r="B19" t="s">
        <v>167</v>
      </c>
      <c r="C19" t="s">
        <v>223</v>
      </c>
      <c r="D19" t="s">
        <v>58</v>
      </c>
      <c r="E19">
        <v>11.8</v>
      </c>
      <c r="F19">
        <v>10</v>
      </c>
      <c r="G19">
        <v>10</v>
      </c>
      <c r="H19">
        <v>9</v>
      </c>
    </row>
    <row r="20" spans="1:8" x14ac:dyDescent="0.2">
      <c r="A20" t="s">
        <v>149</v>
      </c>
      <c r="B20" t="s">
        <v>164</v>
      </c>
      <c r="C20" t="s">
        <v>208</v>
      </c>
      <c r="D20">
        <v>-1.2</v>
      </c>
      <c r="E20">
        <v>4.4000000000000004</v>
      </c>
      <c r="F20">
        <v>5</v>
      </c>
      <c r="G20">
        <v>5</v>
      </c>
      <c r="H20">
        <v>5</v>
      </c>
    </row>
    <row r="21" spans="1:8" x14ac:dyDescent="0.2">
      <c r="A21" t="s">
        <v>168</v>
      </c>
      <c r="B21" t="s">
        <v>164</v>
      </c>
      <c r="C21" t="s">
        <v>224</v>
      </c>
      <c r="D21">
        <v>1.9</v>
      </c>
      <c r="E21">
        <v>11.9</v>
      </c>
      <c r="F21">
        <v>14</v>
      </c>
      <c r="G21">
        <v>13</v>
      </c>
      <c r="H21">
        <v>13</v>
      </c>
    </row>
    <row r="22" spans="1:8" x14ac:dyDescent="0.2">
      <c r="A22" t="s">
        <v>65</v>
      </c>
      <c r="B22" t="s">
        <v>167</v>
      </c>
      <c r="C22" t="s">
        <v>226</v>
      </c>
      <c r="D22" t="s">
        <v>58</v>
      </c>
      <c r="E22">
        <v>16.899999999999999</v>
      </c>
      <c r="F22">
        <v>15</v>
      </c>
      <c r="G22">
        <v>15</v>
      </c>
      <c r="H22">
        <v>14</v>
      </c>
    </row>
    <row r="23" spans="1:8" x14ac:dyDescent="0.2">
      <c r="A23" t="s">
        <v>177</v>
      </c>
      <c r="B23" t="s">
        <v>164</v>
      </c>
      <c r="C23" t="s">
        <v>228</v>
      </c>
      <c r="D23">
        <v>0.9</v>
      </c>
      <c r="E23">
        <v>8.1</v>
      </c>
      <c r="F23">
        <v>9</v>
      </c>
      <c r="G23">
        <v>9</v>
      </c>
      <c r="H23">
        <v>9</v>
      </c>
    </row>
    <row r="24" spans="1:8" x14ac:dyDescent="0.2">
      <c r="A24" t="s">
        <v>178</v>
      </c>
      <c r="B24" t="s">
        <v>164</v>
      </c>
      <c r="C24" t="s">
        <v>229</v>
      </c>
      <c r="D24" t="s">
        <v>203</v>
      </c>
      <c r="E24">
        <v>9.6999999999999993</v>
      </c>
      <c r="F24">
        <v>11</v>
      </c>
      <c r="G24">
        <v>11</v>
      </c>
      <c r="H24">
        <v>11</v>
      </c>
    </row>
    <row r="25" spans="1:8" x14ac:dyDescent="0.2">
      <c r="A25" t="s">
        <v>150</v>
      </c>
      <c r="B25" t="s">
        <v>167</v>
      </c>
      <c r="C25" t="s">
        <v>230</v>
      </c>
      <c r="D25" t="s">
        <v>58</v>
      </c>
      <c r="E25">
        <v>22.4</v>
      </c>
      <c r="F25">
        <v>21</v>
      </c>
      <c r="G25">
        <v>20</v>
      </c>
      <c r="H25">
        <v>20</v>
      </c>
    </row>
    <row r="26" spans="1:8" x14ac:dyDescent="0.2">
      <c r="A26" t="s">
        <v>153</v>
      </c>
      <c r="B26" t="s">
        <v>164</v>
      </c>
      <c r="C26" t="s">
        <v>232</v>
      </c>
      <c r="D26">
        <v>-0.5</v>
      </c>
      <c r="E26">
        <v>18.5</v>
      </c>
      <c r="F26">
        <v>21</v>
      </c>
      <c r="G26">
        <v>21</v>
      </c>
      <c r="H26">
        <v>20</v>
      </c>
    </row>
    <row r="27" spans="1:8" x14ac:dyDescent="0.2">
      <c r="A27" t="s">
        <v>154</v>
      </c>
      <c r="B27" t="s">
        <v>164</v>
      </c>
      <c r="C27" t="s">
        <v>200</v>
      </c>
      <c r="D27">
        <v>0.6</v>
      </c>
      <c r="E27">
        <v>5.0999999999999996</v>
      </c>
      <c r="F27">
        <v>6</v>
      </c>
      <c r="G27">
        <v>6</v>
      </c>
      <c r="H27">
        <v>6</v>
      </c>
    </row>
    <row r="28" spans="1:8" x14ac:dyDescent="0.2">
      <c r="A28" t="s">
        <v>155</v>
      </c>
      <c r="B28" t="s">
        <v>167</v>
      </c>
      <c r="C28" t="s">
        <v>233</v>
      </c>
      <c r="D28" t="s">
        <v>58</v>
      </c>
      <c r="E28">
        <v>12.9</v>
      </c>
      <c r="F28">
        <v>11</v>
      </c>
      <c r="G28">
        <v>11</v>
      </c>
      <c r="H28">
        <v>10</v>
      </c>
    </row>
    <row r="29" spans="1:8" x14ac:dyDescent="0.2">
      <c r="A29" t="s">
        <v>170</v>
      </c>
      <c r="B29" t="s">
        <v>164</v>
      </c>
      <c r="C29" t="s">
        <v>234</v>
      </c>
      <c r="D29" t="s">
        <v>58</v>
      </c>
      <c r="E29">
        <v>5.9</v>
      </c>
      <c r="F29">
        <v>7</v>
      </c>
      <c r="G29">
        <v>7</v>
      </c>
      <c r="H29">
        <v>7</v>
      </c>
    </row>
    <row r="30" spans="1:8" x14ac:dyDescent="0.2">
      <c r="A30" t="s">
        <v>156</v>
      </c>
      <c r="B30" t="s">
        <v>167</v>
      </c>
      <c r="C30" t="s">
        <v>235</v>
      </c>
      <c r="D30" t="s">
        <v>58</v>
      </c>
      <c r="E30">
        <v>14</v>
      </c>
      <c r="F30">
        <v>12</v>
      </c>
      <c r="G30">
        <v>12</v>
      </c>
      <c r="H30">
        <v>11</v>
      </c>
    </row>
    <row r="31" spans="1:8" x14ac:dyDescent="0.2">
      <c r="A31" t="s">
        <v>179</v>
      </c>
      <c r="B31" t="s">
        <v>164</v>
      </c>
      <c r="C31" t="s">
        <v>237</v>
      </c>
      <c r="D31">
        <v>1.3</v>
      </c>
      <c r="E31">
        <v>11.2</v>
      </c>
      <c r="F31">
        <v>13</v>
      </c>
      <c r="G31">
        <v>13</v>
      </c>
      <c r="H31">
        <v>12</v>
      </c>
    </row>
    <row r="32" spans="1:8" x14ac:dyDescent="0.2">
      <c r="A32" t="s">
        <v>154</v>
      </c>
      <c r="B32" t="s">
        <v>164</v>
      </c>
      <c r="C32">
        <v>1.7</v>
      </c>
      <c r="D32">
        <v>-0.6</v>
      </c>
      <c r="E32">
        <v>1.1000000000000001</v>
      </c>
      <c r="F32">
        <v>1</v>
      </c>
      <c r="G32">
        <v>1</v>
      </c>
      <c r="H32">
        <v>1</v>
      </c>
    </row>
    <row r="33" spans="1:10" x14ac:dyDescent="0.2">
      <c r="A33" t="s">
        <v>155</v>
      </c>
      <c r="B33" t="s">
        <v>167</v>
      </c>
      <c r="C33">
        <v>12.9</v>
      </c>
      <c r="D33" t="s">
        <v>58</v>
      </c>
      <c r="E33">
        <v>12.9</v>
      </c>
      <c r="F33">
        <v>11</v>
      </c>
      <c r="G33">
        <v>11</v>
      </c>
      <c r="H33">
        <v>10</v>
      </c>
    </row>
    <row r="34" spans="1:10" x14ac:dyDescent="0.2">
      <c r="A34" t="s">
        <v>170</v>
      </c>
      <c r="B34" t="s">
        <v>164</v>
      </c>
      <c r="C34">
        <v>5.6</v>
      </c>
      <c r="D34" t="s">
        <v>58</v>
      </c>
      <c r="E34">
        <v>5.6</v>
      </c>
      <c r="F34">
        <v>6</v>
      </c>
      <c r="G34">
        <v>6</v>
      </c>
      <c r="H34">
        <v>6</v>
      </c>
    </row>
    <row r="35" spans="1:10" x14ac:dyDescent="0.2">
      <c r="A35" t="s">
        <v>156</v>
      </c>
      <c r="B35" t="s">
        <v>167</v>
      </c>
      <c r="C35">
        <v>14</v>
      </c>
      <c r="D35" t="s">
        <v>58</v>
      </c>
      <c r="E35">
        <v>14</v>
      </c>
      <c r="F35">
        <v>12</v>
      </c>
      <c r="G35">
        <v>12</v>
      </c>
      <c r="H35">
        <v>11</v>
      </c>
    </row>
    <row r="36" spans="1:10" x14ac:dyDescent="0.2">
      <c r="A36" t="s">
        <v>179</v>
      </c>
      <c r="B36" t="s">
        <v>164</v>
      </c>
      <c r="C36">
        <v>6.5</v>
      </c>
      <c r="D36" t="s">
        <v>165</v>
      </c>
      <c r="E36">
        <v>6.5</v>
      </c>
      <c r="F36">
        <v>8</v>
      </c>
      <c r="G36">
        <v>7</v>
      </c>
      <c r="H36">
        <v>7</v>
      </c>
    </row>
    <row r="37" spans="1:10" x14ac:dyDescent="0.2">
      <c r="A37" t="s">
        <v>157</v>
      </c>
      <c r="C37">
        <v>14.1</v>
      </c>
      <c r="D37" t="s">
        <v>58</v>
      </c>
      <c r="E37">
        <v>14.1</v>
      </c>
      <c r="F37">
        <v>16</v>
      </c>
      <c r="G37">
        <v>16</v>
      </c>
      <c r="H37">
        <v>16</v>
      </c>
    </row>
    <row r="40" spans="1:10" x14ac:dyDescent="0.2">
      <c r="A40" t="s">
        <v>71</v>
      </c>
      <c r="C40" t="s">
        <v>72</v>
      </c>
      <c r="D40">
        <v>8.4</v>
      </c>
      <c r="E40" t="s">
        <v>58</v>
      </c>
      <c r="F40">
        <v>8.4</v>
      </c>
      <c r="G40">
        <v>10</v>
      </c>
      <c r="H40">
        <v>9</v>
      </c>
      <c r="I40">
        <v>10</v>
      </c>
    </row>
    <row r="41" spans="1:10" x14ac:dyDescent="0.2">
      <c r="A41" t="s">
        <v>73</v>
      </c>
      <c r="C41" t="s">
        <v>74</v>
      </c>
      <c r="D41">
        <v>6.4</v>
      </c>
      <c r="E41" t="s">
        <v>58</v>
      </c>
      <c r="F41">
        <v>6.4</v>
      </c>
      <c r="G41">
        <v>7</v>
      </c>
      <c r="H41">
        <v>7</v>
      </c>
      <c r="I41">
        <v>7</v>
      </c>
    </row>
    <row r="42" spans="1:10" x14ac:dyDescent="0.2">
      <c r="A42" t="s">
        <v>75</v>
      </c>
      <c r="C42" t="s">
        <v>76</v>
      </c>
      <c r="D42">
        <v>21.8</v>
      </c>
      <c r="E42" t="s">
        <v>58</v>
      </c>
      <c r="F42">
        <v>21.8</v>
      </c>
      <c r="G42">
        <v>25</v>
      </c>
      <c r="H42">
        <v>24</v>
      </c>
      <c r="I42">
        <v>25</v>
      </c>
    </row>
    <row r="43" spans="1:10" x14ac:dyDescent="0.2">
      <c r="A43" t="s">
        <v>77</v>
      </c>
      <c r="C43" t="s">
        <v>78</v>
      </c>
      <c r="D43">
        <v>19.8</v>
      </c>
      <c r="E43" t="s">
        <v>58</v>
      </c>
      <c r="F43">
        <v>19.8</v>
      </c>
      <c r="G43">
        <v>22</v>
      </c>
      <c r="H43">
        <v>22</v>
      </c>
      <c r="I43">
        <v>22</v>
      </c>
    </row>
    <row r="44" spans="1:10" x14ac:dyDescent="0.2">
      <c r="A44" t="s">
        <v>79</v>
      </c>
      <c r="C44" t="s">
        <v>80</v>
      </c>
      <c r="D44">
        <v>11.8</v>
      </c>
      <c r="E44" t="s">
        <v>70</v>
      </c>
      <c r="F44">
        <v>11.8</v>
      </c>
      <c r="G44">
        <v>13</v>
      </c>
      <c r="H44">
        <v>13</v>
      </c>
      <c r="I44">
        <v>13</v>
      </c>
    </row>
    <row r="45" spans="1:10" x14ac:dyDescent="0.2">
      <c r="A45" t="s">
        <v>81</v>
      </c>
      <c r="C45" t="s">
        <v>82</v>
      </c>
      <c r="D45">
        <v>3.8</v>
      </c>
      <c r="E45" t="s">
        <v>58</v>
      </c>
      <c r="F45">
        <v>3.8</v>
      </c>
      <c r="G45">
        <v>4</v>
      </c>
      <c r="H45">
        <v>4</v>
      </c>
      <c r="I45">
        <v>4</v>
      </c>
    </row>
    <row r="46" spans="1:10" x14ac:dyDescent="0.2">
      <c r="A46" t="s">
        <v>81</v>
      </c>
      <c r="C46" t="s">
        <v>83</v>
      </c>
      <c r="D46">
        <v>12.8</v>
      </c>
      <c r="E46" t="s">
        <v>58</v>
      </c>
      <c r="F46">
        <v>12.8</v>
      </c>
      <c r="G46">
        <v>15</v>
      </c>
      <c r="H46">
        <v>14</v>
      </c>
      <c r="I46">
        <v>13</v>
      </c>
    </row>
    <row r="47" spans="1:10" x14ac:dyDescent="0.2">
      <c r="A47" t="s">
        <v>84</v>
      </c>
      <c r="C47" t="s">
        <v>85</v>
      </c>
      <c r="D47">
        <v>5</v>
      </c>
      <c r="E47" t="s">
        <v>70</v>
      </c>
      <c r="F47">
        <v>5</v>
      </c>
      <c r="G47">
        <v>6</v>
      </c>
      <c r="H47">
        <v>6</v>
      </c>
      <c r="I47">
        <v>6</v>
      </c>
    </row>
    <row r="48" spans="1:10" x14ac:dyDescent="0.2">
      <c r="A48" t="s">
        <v>86</v>
      </c>
      <c r="C48" t="s">
        <v>74</v>
      </c>
      <c r="D48">
        <v>13.3</v>
      </c>
      <c r="E48" t="s">
        <v>87</v>
      </c>
      <c r="F48">
        <v>0.1</v>
      </c>
      <c r="G48">
        <v>13.2</v>
      </c>
      <c r="H48">
        <v>15</v>
      </c>
      <c r="I48">
        <v>15</v>
      </c>
      <c r="J48">
        <v>15</v>
      </c>
    </row>
    <row r="49" spans="1:10" x14ac:dyDescent="0.2">
      <c r="A49" t="s">
        <v>88</v>
      </c>
      <c r="C49" t="s">
        <v>89</v>
      </c>
      <c r="D49">
        <v>17.2</v>
      </c>
      <c r="E49" t="s">
        <v>70</v>
      </c>
      <c r="F49">
        <v>17.2</v>
      </c>
      <c r="G49">
        <v>19</v>
      </c>
      <c r="H49">
        <v>19</v>
      </c>
      <c r="I49">
        <v>19</v>
      </c>
    </row>
    <row r="50" spans="1:10" x14ac:dyDescent="0.2">
      <c r="A50" t="s">
        <v>90</v>
      </c>
      <c r="C50" t="s">
        <v>91</v>
      </c>
      <c r="D50">
        <v>18.100000000000001</v>
      </c>
      <c r="E50" t="s">
        <v>58</v>
      </c>
      <c r="F50">
        <v>18.100000000000001</v>
      </c>
      <c r="G50">
        <v>21</v>
      </c>
      <c r="H50">
        <v>20</v>
      </c>
      <c r="I50">
        <v>21</v>
      </c>
    </row>
    <row r="51" spans="1:10" x14ac:dyDescent="0.2">
      <c r="A51" t="s">
        <v>92</v>
      </c>
      <c r="C51" t="s">
        <v>93</v>
      </c>
      <c r="D51">
        <v>6.7</v>
      </c>
      <c r="E51" t="s">
        <v>87</v>
      </c>
      <c r="F51">
        <v>0.3</v>
      </c>
      <c r="G51">
        <v>6.4</v>
      </c>
      <c r="H51">
        <v>7</v>
      </c>
      <c r="I51">
        <v>7</v>
      </c>
      <c r="J51">
        <v>7</v>
      </c>
    </row>
    <row r="52" spans="1:10" x14ac:dyDescent="0.2">
      <c r="A52" t="s">
        <v>94</v>
      </c>
      <c r="C52" t="s">
        <v>69</v>
      </c>
      <c r="D52">
        <v>8.6999999999999993</v>
      </c>
      <c r="E52" t="s">
        <v>58</v>
      </c>
      <c r="F52">
        <v>8.6999999999999993</v>
      </c>
      <c r="G52">
        <v>10</v>
      </c>
      <c r="H52">
        <v>10</v>
      </c>
      <c r="I52">
        <v>10</v>
      </c>
    </row>
    <row r="53" spans="1:10" x14ac:dyDescent="0.2">
      <c r="A53" t="s">
        <v>95</v>
      </c>
      <c r="C53" t="s">
        <v>93</v>
      </c>
      <c r="D53">
        <v>16.899999999999999</v>
      </c>
      <c r="E53" t="s">
        <v>58</v>
      </c>
      <c r="F53">
        <v>16.899999999999999</v>
      </c>
      <c r="G53">
        <v>19</v>
      </c>
      <c r="H53">
        <v>19</v>
      </c>
      <c r="I53">
        <v>19</v>
      </c>
    </row>
    <row r="54" spans="1:10" x14ac:dyDescent="0.2">
      <c r="A54" t="s">
        <v>96</v>
      </c>
      <c r="C54" t="s">
        <v>97</v>
      </c>
      <c r="D54">
        <v>7.3</v>
      </c>
      <c r="E54" t="s">
        <v>87</v>
      </c>
      <c r="F54">
        <v>0.6</v>
      </c>
      <c r="G54">
        <v>6.7</v>
      </c>
      <c r="H54">
        <v>8</v>
      </c>
      <c r="I54">
        <v>7</v>
      </c>
      <c r="J54">
        <v>8</v>
      </c>
    </row>
    <row r="55" spans="1:10" x14ac:dyDescent="0.2">
      <c r="A55" t="s">
        <v>96</v>
      </c>
      <c r="C55" t="s">
        <v>98</v>
      </c>
      <c r="D55">
        <v>13.5</v>
      </c>
      <c r="E55" t="s">
        <v>87</v>
      </c>
      <c r="F55">
        <v>2.5</v>
      </c>
      <c r="G55">
        <v>11</v>
      </c>
      <c r="H55">
        <v>12</v>
      </c>
      <c r="I55">
        <v>12</v>
      </c>
      <c r="J55">
        <v>12</v>
      </c>
    </row>
    <row r="56" spans="1:10" x14ac:dyDescent="0.2">
      <c r="A56" t="s">
        <v>99</v>
      </c>
      <c r="C56" t="s">
        <v>100</v>
      </c>
      <c r="D56">
        <v>9.8000000000000007</v>
      </c>
      <c r="E56" t="s">
        <v>87</v>
      </c>
      <c r="F56">
        <v>0.2</v>
      </c>
      <c r="G56">
        <v>9.6</v>
      </c>
      <c r="H56">
        <v>11</v>
      </c>
      <c r="I56">
        <v>11</v>
      </c>
      <c r="J56">
        <v>11</v>
      </c>
    </row>
    <row r="57" spans="1:10" x14ac:dyDescent="0.2">
      <c r="A57" t="s">
        <v>101</v>
      </c>
      <c r="C57" t="s">
        <v>76</v>
      </c>
      <c r="D57">
        <v>10.4</v>
      </c>
      <c r="E57" t="s">
        <v>58</v>
      </c>
      <c r="F57">
        <v>10.4</v>
      </c>
      <c r="G57">
        <v>12</v>
      </c>
      <c r="H57">
        <v>12</v>
      </c>
      <c r="I57">
        <v>12</v>
      </c>
    </row>
    <row r="58" spans="1:10" x14ac:dyDescent="0.2">
      <c r="A58" t="s">
        <v>102</v>
      </c>
      <c r="C58" t="s">
        <v>103</v>
      </c>
      <c r="D58">
        <v>4.4000000000000004</v>
      </c>
      <c r="E58" t="s">
        <v>87</v>
      </c>
      <c r="F58">
        <v>1.7</v>
      </c>
      <c r="G58">
        <v>2.7</v>
      </c>
      <c r="H58">
        <v>3</v>
      </c>
      <c r="I58">
        <v>3</v>
      </c>
      <c r="J58">
        <v>3</v>
      </c>
    </row>
    <row r="59" spans="1:10" x14ac:dyDescent="0.2">
      <c r="A59" t="s">
        <v>104</v>
      </c>
      <c r="C59" t="s">
        <v>105</v>
      </c>
      <c r="D59">
        <v>9.3000000000000007</v>
      </c>
      <c r="E59" t="s">
        <v>58</v>
      </c>
      <c r="F59">
        <v>9.3000000000000007</v>
      </c>
      <c r="G59">
        <v>11</v>
      </c>
      <c r="H59">
        <v>10</v>
      </c>
      <c r="I59">
        <v>11</v>
      </c>
    </row>
    <row r="60" spans="1:10" x14ac:dyDescent="0.2">
      <c r="A60" t="s">
        <v>106</v>
      </c>
      <c r="C60" t="s">
        <v>80</v>
      </c>
      <c r="D60">
        <v>11.8</v>
      </c>
      <c r="E60" t="s">
        <v>58</v>
      </c>
      <c r="F60">
        <v>11.8</v>
      </c>
      <c r="G60">
        <v>13</v>
      </c>
      <c r="H60">
        <v>13</v>
      </c>
      <c r="I60">
        <v>13</v>
      </c>
    </row>
    <row r="61" spans="1:10" x14ac:dyDescent="0.2">
      <c r="A61" t="s">
        <v>107</v>
      </c>
      <c r="C61" t="s">
        <v>108</v>
      </c>
      <c r="D61">
        <v>16.2</v>
      </c>
      <c r="E61" t="s">
        <v>87</v>
      </c>
      <c r="F61">
        <v>2.6</v>
      </c>
      <c r="G61">
        <v>13.6</v>
      </c>
      <c r="H61">
        <v>15</v>
      </c>
      <c r="I61">
        <v>15</v>
      </c>
      <c r="J61">
        <v>15</v>
      </c>
    </row>
    <row r="62" spans="1:10" x14ac:dyDescent="0.2">
      <c r="A62" t="s">
        <v>109</v>
      </c>
      <c r="C62" t="s">
        <v>110</v>
      </c>
      <c r="D62">
        <v>5.8</v>
      </c>
      <c r="E62" t="s">
        <v>58</v>
      </c>
      <c r="F62">
        <v>5.8</v>
      </c>
      <c r="G62">
        <v>7</v>
      </c>
      <c r="H62">
        <v>6</v>
      </c>
      <c r="I62">
        <v>7</v>
      </c>
    </row>
    <row r="63" spans="1:10" x14ac:dyDescent="0.2">
      <c r="A63" t="s">
        <v>111</v>
      </c>
      <c r="C63" t="s">
        <v>76</v>
      </c>
      <c r="D63">
        <v>9</v>
      </c>
      <c r="E63" t="s">
        <v>87</v>
      </c>
      <c r="F63">
        <v>1.4</v>
      </c>
      <c r="G63">
        <v>7.6</v>
      </c>
      <c r="H63">
        <v>9</v>
      </c>
      <c r="I63">
        <v>8</v>
      </c>
      <c r="J63">
        <v>9</v>
      </c>
    </row>
    <row r="64" spans="1:10" x14ac:dyDescent="0.2">
      <c r="A64" t="s">
        <v>112</v>
      </c>
      <c r="C64" t="s">
        <v>113</v>
      </c>
      <c r="D64">
        <v>11.6</v>
      </c>
      <c r="E64" t="s">
        <v>58</v>
      </c>
      <c r="F64">
        <v>11.6</v>
      </c>
      <c r="G64">
        <v>13</v>
      </c>
      <c r="H64">
        <v>13</v>
      </c>
      <c r="I64">
        <v>13</v>
      </c>
    </row>
    <row r="65" spans="1:10" x14ac:dyDescent="0.2">
      <c r="A65" t="s">
        <v>114</v>
      </c>
      <c r="C65" t="s">
        <v>115</v>
      </c>
      <c r="D65">
        <v>8.6999999999999993</v>
      </c>
      <c r="E65" t="s">
        <v>70</v>
      </c>
      <c r="F65">
        <v>8.6999999999999993</v>
      </c>
      <c r="G65">
        <v>10</v>
      </c>
      <c r="H65">
        <v>10</v>
      </c>
      <c r="I65">
        <v>10</v>
      </c>
    </row>
    <row r="66" spans="1:10" x14ac:dyDescent="0.2">
      <c r="A66" t="s">
        <v>116</v>
      </c>
      <c r="C66" t="s">
        <v>97</v>
      </c>
      <c r="D66">
        <v>18.3</v>
      </c>
      <c r="E66" t="s">
        <v>58</v>
      </c>
      <c r="F66">
        <v>18.3</v>
      </c>
      <c r="G66">
        <v>21</v>
      </c>
      <c r="H66">
        <v>20</v>
      </c>
      <c r="I66">
        <v>21</v>
      </c>
    </row>
    <row r="67" spans="1:10" x14ac:dyDescent="0.2">
      <c r="A67" t="s">
        <v>117</v>
      </c>
      <c r="C67" t="s">
        <v>118</v>
      </c>
      <c r="D67">
        <v>5.3</v>
      </c>
      <c r="E67" t="s">
        <v>70</v>
      </c>
      <c r="F67">
        <v>5.3</v>
      </c>
      <c r="G67">
        <v>6</v>
      </c>
      <c r="H67">
        <v>6</v>
      </c>
      <c r="I67">
        <v>6</v>
      </c>
    </row>
    <row r="68" spans="1:10" x14ac:dyDescent="0.2">
      <c r="A68" t="s">
        <v>119</v>
      </c>
      <c r="C68" t="s">
        <v>100</v>
      </c>
      <c r="D68">
        <v>8.4</v>
      </c>
      <c r="E68" t="s">
        <v>58</v>
      </c>
      <c r="F68">
        <v>8.4</v>
      </c>
      <c r="G68">
        <v>10</v>
      </c>
      <c r="H68">
        <v>9</v>
      </c>
      <c r="I68">
        <v>10</v>
      </c>
    </row>
    <row r="69" spans="1:10" x14ac:dyDescent="0.2">
      <c r="A69" t="s">
        <v>120</v>
      </c>
      <c r="C69" t="s">
        <v>105</v>
      </c>
      <c r="D69">
        <v>10.1</v>
      </c>
      <c r="E69" t="s">
        <v>87</v>
      </c>
      <c r="F69">
        <v>0.5</v>
      </c>
      <c r="G69">
        <v>9.6</v>
      </c>
      <c r="H69">
        <v>11</v>
      </c>
      <c r="I69">
        <v>11</v>
      </c>
      <c r="J69">
        <v>11</v>
      </c>
    </row>
    <row r="70" spans="1:10" x14ac:dyDescent="0.2">
      <c r="A70" t="s">
        <v>121</v>
      </c>
      <c r="C70" t="s">
        <v>122</v>
      </c>
      <c r="D70">
        <v>18.7</v>
      </c>
      <c r="E70" t="s">
        <v>123</v>
      </c>
      <c r="F70">
        <v>0.2</v>
      </c>
      <c r="G70">
        <v>18.899999999999999</v>
      </c>
      <c r="H70">
        <v>21</v>
      </c>
      <c r="I70">
        <v>21</v>
      </c>
      <c r="J70">
        <v>21</v>
      </c>
    </row>
    <row r="71" spans="1:10" x14ac:dyDescent="0.2">
      <c r="A71" t="s">
        <v>124</v>
      </c>
      <c r="C71" t="s">
        <v>125</v>
      </c>
      <c r="D71">
        <v>2.7</v>
      </c>
      <c r="E71" t="s">
        <v>70</v>
      </c>
      <c r="F71">
        <v>2.7</v>
      </c>
      <c r="G71">
        <v>3</v>
      </c>
      <c r="H71">
        <v>3</v>
      </c>
      <c r="I71">
        <v>3</v>
      </c>
    </row>
    <row r="72" spans="1:10" x14ac:dyDescent="0.2">
      <c r="A72" t="s">
        <v>124</v>
      </c>
      <c r="C72" t="s">
        <v>126</v>
      </c>
      <c r="D72">
        <v>7</v>
      </c>
      <c r="E72" t="s">
        <v>58</v>
      </c>
      <c r="F72">
        <v>7</v>
      </c>
      <c r="G72">
        <v>8</v>
      </c>
      <c r="H72">
        <v>8</v>
      </c>
      <c r="I72">
        <v>8</v>
      </c>
    </row>
    <row r="73" spans="1:10" x14ac:dyDescent="0.2">
      <c r="A73" t="s">
        <v>127</v>
      </c>
      <c r="C73" t="s">
        <v>69</v>
      </c>
      <c r="D73">
        <v>11.8</v>
      </c>
      <c r="E73" t="s">
        <v>123</v>
      </c>
      <c r="F73">
        <v>0.3</v>
      </c>
      <c r="G73">
        <v>12.1</v>
      </c>
      <c r="H73">
        <v>14</v>
      </c>
      <c r="I73">
        <v>13</v>
      </c>
      <c r="J73">
        <v>14</v>
      </c>
    </row>
    <row r="74" spans="1:10" x14ac:dyDescent="0.2">
      <c r="A74" t="s">
        <v>128</v>
      </c>
      <c r="C74" t="s">
        <v>129</v>
      </c>
      <c r="D74">
        <v>13</v>
      </c>
      <c r="E74" t="s">
        <v>87</v>
      </c>
      <c r="F74">
        <v>1.1000000000000001</v>
      </c>
      <c r="G74">
        <v>11.9</v>
      </c>
      <c r="H74">
        <v>13</v>
      </c>
      <c r="I74">
        <v>13</v>
      </c>
      <c r="J74">
        <v>13</v>
      </c>
    </row>
    <row r="75" spans="1:10" x14ac:dyDescent="0.2">
      <c r="A75" t="s">
        <v>130</v>
      </c>
      <c r="C75" t="s">
        <v>131</v>
      </c>
      <c r="D75">
        <v>14.7</v>
      </c>
      <c r="E75" t="s">
        <v>123</v>
      </c>
      <c r="F75">
        <v>0.8</v>
      </c>
      <c r="G75">
        <v>15.5</v>
      </c>
      <c r="H75">
        <v>18</v>
      </c>
      <c r="I75">
        <v>17</v>
      </c>
      <c r="J75">
        <v>18</v>
      </c>
    </row>
    <row r="76" spans="1:10" x14ac:dyDescent="0.2">
      <c r="A76" t="s">
        <v>132</v>
      </c>
      <c r="C76" t="s">
        <v>133</v>
      </c>
      <c r="D76">
        <v>8.1</v>
      </c>
      <c r="E76" t="s">
        <v>58</v>
      </c>
      <c r="F76">
        <v>8.1</v>
      </c>
      <c r="G76">
        <v>9</v>
      </c>
      <c r="H76">
        <v>9</v>
      </c>
      <c r="I76">
        <v>9</v>
      </c>
    </row>
    <row r="77" spans="1:10" x14ac:dyDescent="0.2">
      <c r="A77" t="s">
        <v>134</v>
      </c>
      <c r="C77" t="s">
        <v>135</v>
      </c>
      <c r="D77" t="s">
        <v>136</v>
      </c>
      <c r="E77" t="s">
        <v>137</v>
      </c>
    </row>
    <row r="78" spans="1:10" x14ac:dyDescent="0.2">
      <c r="A78" t="s">
        <v>138</v>
      </c>
      <c r="C78" t="s">
        <v>139</v>
      </c>
      <c r="D78">
        <v>20.3</v>
      </c>
      <c r="E78" t="s">
        <v>58</v>
      </c>
      <c r="F78">
        <v>20.3</v>
      </c>
      <c r="G78">
        <v>23</v>
      </c>
      <c r="H78">
        <v>23</v>
      </c>
      <c r="I78">
        <v>23</v>
      </c>
    </row>
    <row r="79" spans="1:10" x14ac:dyDescent="0.2">
      <c r="A79" t="s">
        <v>140</v>
      </c>
      <c r="C79" t="s">
        <v>141</v>
      </c>
      <c r="D79">
        <v>14.1</v>
      </c>
      <c r="E79" t="s">
        <v>58</v>
      </c>
      <c r="F79">
        <v>14.1</v>
      </c>
      <c r="G79">
        <v>16</v>
      </c>
      <c r="H79">
        <v>16</v>
      </c>
      <c r="I79">
        <v>16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32" workbookViewId="0">
      <selection sqref="A1:L33"/>
    </sheetView>
  </sheetViews>
  <sheetFormatPr defaultColWidth="8.85546875" defaultRowHeight="12.75" x14ac:dyDescent="0.2"/>
  <sheetData>
    <row r="1" spans="1:12" x14ac:dyDescent="0.2">
      <c r="A1" s="64" t="s">
        <v>50</v>
      </c>
      <c r="B1" s="30" t="s">
        <v>51</v>
      </c>
      <c r="C1" s="30" t="s">
        <v>185</v>
      </c>
      <c r="D1" s="30" t="s">
        <v>185</v>
      </c>
      <c r="E1" s="31" t="s">
        <v>54</v>
      </c>
      <c r="F1" s="31" t="s">
        <v>56</v>
      </c>
      <c r="G1" s="31" t="s">
        <v>57</v>
      </c>
    </row>
    <row r="2" spans="1:12" x14ac:dyDescent="0.2">
      <c r="A2" s="64"/>
      <c r="B2" s="30" t="s">
        <v>52</v>
      </c>
      <c r="C2" s="30" t="s">
        <v>53</v>
      </c>
      <c r="D2" s="30" t="s">
        <v>52</v>
      </c>
      <c r="E2" s="31" t="s">
        <v>55</v>
      </c>
      <c r="F2" s="31" t="s">
        <v>55</v>
      </c>
      <c r="G2" s="31" t="s">
        <v>55</v>
      </c>
    </row>
    <row r="3" spans="1:12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12" ht="22.5" x14ac:dyDescent="0.2">
      <c r="A4" s="32" t="s">
        <v>142</v>
      </c>
      <c r="B4" s="33">
        <v>20.6</v>
      </c>
      <c r="C4" s="34" t="s">
        <v>58</v>
      </c>
      <c r="D4" s="35">
        <v>20.6</v>
      </c>
      <c r="E4" s="33">
        <v>23</v>
      </c>
      <c r="F4" s="33">
        <v>23</v>
      </c>
      <c r="G4" s="33">
        <v>23</v>
      </c>
    </row>
    <row r="5" spans="1:12" ht="22.5" x14ac:dyDescent="0.2">
      <c r="A5" s="36" t="s">
        <v>143</v>
      </c>
      <c r="B5" s="37">
        <v>5</v>
      </c>
      <c r="C5" s="38" t="s">
        <v>58</v>
      </c>
      <c r="D5" s="39">
        <v>5</v>
      </c>
      <c r="E5" s="37">
        <v>6</v>
      </c>
      <c r="F5" s="37">
        <v>6</v>
      </c>
      <c r="G5" s="37">
        <v>6</v>
      </c>
    </row>
    <row r="6" spans="1:12" ht="22.5" x14ac:dyDescent="0.2">
      <c r="A6" s="32" t="s">
        <v>59</v>
      </c>
      <c r="B6" s="33">
        <v>21.8</v>
      </c>
      <c r="C6" s="34" t="s">
        <v>58</v>
      </c>
      <c r="D6" s="35">
        <v>21.8</v>
      </c>
      <c r="E6" s="33">
        <v>25</v>
      </c>
      <c r="F6" s="33">
        <v>24</v>
      </c>
      <c r="G6" s="33">
        <v>25</v>
      </c>
    </row>
    <row r="7" spans="1:12" ht="22.5" x14ac:dyDescent="0.2">
      <c r="A7" s="36" t="s">
        <v>67</v>
      </c>
      <c r="B7" s="37">
        <v>12.7</v>
      </c>
      <c r="C7" s="37">
        <v>-1.5</v>
      </c>
      <c r="D7" s="39">
        <v>11.2</v>
      </c>
      <c r="E7" s="37">
        <v>13</v>
      </c>
      <c r="F7" s="37">
        <v>12</v>
      </c>
      <c r="G7" s="37">
        <v>13</v>
      </c>
    </row>
    <row r="8" spans="1:12" ht="22.5" x14ac:dyDescent="0.2">
      <c r="A8" s="32" t="s">
        <v>60</v>
      </c>
      <c r="B8" s="33">
        <v>3.8</v>
      </c>
      <c r="C8" s="34" t="s">
        <v>70</v>
      </c>
      <c r="D8" s="35">
        <v>3.8</v>
      </c>
      <c r="E8" s="33">
        <v>4</v>
      </c>
      <c r="F8" s="33">
        <v>4</v>
      </c>
      <c r="G8" s="33">
        <v>4</v>
      </c>
    </row>
    <row r="9" spans="1:12" ht="22.5" x14ac:dyDescent="0.2">
      <c r="A9" s="36" t="s">
        <v>61</v>
      </c>
      <c r="B9" s="37">
        <v>12.8</v>
      </c>
      <c r="C9" s="38" t="s">
        <v>58</v>
      </c>
      <c r="D9" s="39">
        <v>12.8</v>
      </c>
      <c r="E9" s="37">
        <v>15</v>
      </c>
      <c r="F9" s="37">
        <v>14</v>
      </c>
      <c r="G9" s="37">
        <v>13</v>
      </c>
    </row>
    <row r="10" spans="1:12" ht="22.5" x14ac:dyDescent="0.2">
      <c r="A10" s="32" t="s">
        <v>144</v>
      </c>
      <c r="B10" s="33">
        <v>6.1</v>
      </c>
      <c r="C10" s="34" t="s">
        <v>70</v>
      </c>
      <c r="D10" s="35">
        <v>6.1</v>
      </c>
      <c r="E10" s="33">
        <v>7</v>
      </c>
      <c r="F10" s="33">
        <v>7</v>
      </c>
      <c r="G10" s="33">
        <v>7</v>
      </c>
    </row>
    <row r="11" spans="1:12" ht="22.5" x14ac:dyDescent="0.2">
      <c r="A11" s="36" t="s">
        <v>158</v>
      </c>
      <c r="B11" s="37">
        <v>10.4</v>
      </c>
      <c r="C11" s="37">
        <v>-0.3</v>
      </c>
      <c r="D11" s="39">
        <v>10.1</v>
      </c>
      <c r="E11" s="37">
        <v>11</v>
      </c>
      <c r="F11" s="37">
        <v>11</v>
      </c>
      <c r="G11" s="37">
        <v>11</v>
      </c>
    </row>
    <row r="12" spans="1:12" ht="33.75" x14ac:dyDescent="0.2">
      <c r="A12" s="32" t="s">
        <v>145</v>
      </c>
      <c r="B12" s="33">
        <v>12.1</v>
      </c>
      <c r="C12" s="34" t="s">
        <v>58</v>
      </c>
      <c r="D12" s="35">
        <v>12.1</v>
      </c>
      <c r="E12" s="33">
        <v>14</v>
      </c>
      <c r="F12" s="33">
        <v>13</v>
      </c>
      <c r="G12" s="33">
        <v>14</v>
      </c>
    </row>
    <row r="13" spans="1:12" ht="22.5" x14ac:dyDescent="0.2">
      <c r="A13" s="36" t="s">
        <v>159</v>
      </c>
      <c r="B13" s="37">
        <v>6.4</v>
      </c>
      <c r="C13" s="38" t="s">
        <v>70</v>
      </c>
      <c r="D13" s="39">
        <v>6.4</v>
      </c>
      <c r="E13" s="37">
        <v>7</v>
      </c>
      <c r="F13" s="37">
        <v>7</v>
      </c>
      <c r="G13" s="37">
        <v>7</v>
      </c>
    </row>
    <row r="14" spans="1:12" ht="22.5" x14ac:dyDescent="0.2">
      <c r="A14" s="32" t="s">
        <v>62</v>
      </c>
      <c r="B14" s="33">
        <v>21.2</v>
      </c>
      <c r="C14" s="33">
        <v>-1.1000000000000001</v>
      </c>
      <c r="D14" s="35">
        <v>20.100000000000001</v>
      </c>
      <c r="E14" s="33">
        <v>23</v>
      </c>
      <c r="F14" s="33">
        <v>22</v>
      </c>
      <c r="G14" s="33">
        <v>23</v>
      </c>
    </row>
    <row r="15" spans="1:12" ht="33.75" x14ac:dyDescent="0.2">
      <c r="A15" s="36" t="s">
        <v>160</v>
      </c>
      <c r="B15" s="37">
        <v>14</v>
      </c>
      <c r="C15" s="37">
        <v>-1.9</v>
      </c>
      <c r="D15" s="39">
        <v>12.1</v>
      </c>
      <c r="E15" s="37">
        <v>14</v>
      </c>
      <c r="F15" s="37">
        <v>13</v>
      </c>
      <c r="G15" s="37">
        <v>14</v>
      </c>
    </row>
    <row r="16" spans="1:12" ht="22.5" x14ac:dyDescent="0.2">
      <c r="A16" s="32" t="s">
        <v>63</v>
      </c>
      <c r="B16" s="33">
        <v>6.7</v>
      </c>
      <c r="C16" s="33">
        <v>-0.3</v>
      </c>
      <c r="D16" s="35">
        <v>6.4</v>
      </c>
      <c r="E16" s="33">
        <v>7</v>
      </c>
      <c r="F16" s="33">
        <v>7</v>
      </c>
      <c r="G16" s="33">
        <v>7</v>
      </c>
    </row>
    <row r="17" spans="1:7" ht="22.5" x14ac:dyDescent="0.2">
      <c r="A17" s="36" t="s">
        <v>146</v>
      </c>
      <c r="B17" s="37">
        <v>9.3000000000000007</v>
      </c>
      <c r="C17" s="37">
        <v>0.3</v>
      </c>
      <c r="D17" s="39">
        <v>9.6</v>
      </c>
      <c r="E17" s="37">
        <v>11</v>
      </c>
      <c r="F17" s="37">
        <v>11</v>
      </c>
      <c r="G17" s="37">
        <v>11</v>
      </c>
    </row>
    <row r="18" spans="1:7" ht="22.5" x14ac:dyDescent="0.2">
      <c r="A18" s="32" t="s">
        <v>64</v>
      </c>
      <c r="B18" s="33">
        <v>11</v>
      </c>
      <c r="C18" s="33">
        <v>0.6</v>
      </c>
      <c r="D18" s="35">
        <v>11.6</v>
      </c>
      <c r="E18" s="33">
        <v>13</v>
      </c>
      <c r="F18" s="33">
        <v>13</v>
      </c>
      <c r="G18" s="33">
        <v>13</v>
      </c>
    </row>
    <row r="19" spans="1:7" ht="22.5" x14ac:dyDescent="0.2">
      <c r="A19" s="36" t="s">
        <v>147</v>
      </c>
      <c r="B19" s="37">
        <v>11.2</v>
      </c>
      <c r="C19" s="38" t="s">
        <v>70</v>
      </c>
      <c r="D19" s="39">
        <v>11.2</v>
      </c>
      <c r="E19" s="37">
        <v>13</v>
      </c>
      <c r="F19" s="37">
        <v>12</v>
      </c>
      <c r="G19" s="37">
        <v>13</v>
      </c>
    </row>
    <row r="20" spans="1:7" ht="22.5" x14ac:dyDescent="0.2">
      <c r="A20" s="32" t="s">
        <v>148</v>
      </c>
      <c r="B20" s="66" t="s">
        <v>161</v>
      </c>
      <c r="C20" s="66"/>
      <c r="D20" s="66"/>
      <c r="E20" s="66"/>
      <c r="F20" s="66"/>
      <c r="G20" s="66"/>
    </row>
    <row r="21" spans="1:7" ht="22.5" x14ac:dyDescent="0.2">
      <c r="A21" s="36" t="s">
        <v>149</v>
      </c>
      <c r="B21" s="37">
        <v>2.4</v>
      </c>
      <c r="C21" s="37">
        <v>0.6</v>
      </c>
      <c r="D21" s="39">
        <v>3</v>
      </c>
      <c r="E21" s="37">
        <v>3</v>
      </c>
      <c r="F21" s="37">
        <v>3</v>
      </c>
      <c r="G21" s="37">
        <v>3</v>
      </c>
    </row>
    <row r="22" spans="1:7" ht="22.5" x14ac:dyDescent="0.2">
      <c r="A22" s="32" t="s">
        <v>65</v>
      </c>
      <c r="B22" s="33">
        <v>14.7</v>
      </c>
      <c r="C22" s="33">
        <v>0.6</v>
      </c>
      <c r="D22" s="35">
        <v>15.3</v>
      </c>
      <c r="E22" s="33">
        <v>17</v>
      </c>
      <c r="F22" s="33">
        <v>17</v>
      </c>
      <c r="G22" s="33">
        <v>17</v>
      </c>
    </row>
    <row r="23" spans="1:7" ht="33.75" x14ac:dyDescent="0.2">
      <c r="A23" s="36" t="s">
        <v>177</v>
      </c>
      <c r="B23" s="37">
        <v>7.6</v>
      </c>
      <c r="C23" s="37">
        <v>0.5</v>
      </c>
      <c r="D23" s="39">
        <v>8.1</v>
      </c>
      <c r="E23" s="37">
        <v>9</v>
      </c>
      <c r="F23" s="37">
        <v>9</v>
      </c>
      <c r="G23" s="37">
        <v>9</v>
      </c>
    </row>
    <row r="24" spans="1:7" ht="22.5" x14ac:dyDescent="0.2">
      <c r="A24" s="32" t="s">
        <v>178</v>
      </c>
      <c r="B24" s="33">
        <v>8.4</v>
      </c>
      <c r="C24" s="33">
        <v>-0.6</v>
      </c>
      <c r="D24" s="35">
        <v>7.8</v>
      </c>
      <c r="E24" s="33">
        <v>9</v>
      </c>
      <c r="F24" s="33">
        <v>9</v>
      </c>
      <c r="G24" s="33">
        <v>9</v>
      </c>
    </row>
    <row r="25" spans="1:7" ht="22.5" x14ac:dyDescent="0.2">
      <c r="A25" s="36" t="s">
        <v>150</v>
      </c>
      <c r="B25" s="37">
        <v>16.399999999999999</v>
      </c>
      <c r="C25" s="38" t="s">
        <v>70</v>
      </c>
      <c r="D25" s="39">
        <v>16.399999999999999</v>
      </c>
      <c r="E25" s="37">
        <v>19</v>
      </c>
      <c r="F25" s="37">
        <v>18</v>
      </c>
      <c r="G25" s="37">
        <v>19</v>
      </c>
    </row>
    <row r="26" spans="1:7" ht="22.5" x14ac:dyDescent="0.2">
      <c r="A26" s="32" t="s">
        <v>151</v>
      </c>
      <c r="B26" s="33">
        <v>8.4</v>
      </c>
      <c r="C26" s="34" t="s">
        <v>58</v>
      </c>
      <c r="D26" s="35">
        <v>8.4</v>
      </c>
      <c r="E26" s="33">
        <v>10</v>
      </c>
      <c r="F26" s="33">
        <v>9</v>
      </c>
      <c r="G26" s="33">
        <v>10</v>
      </c>
    </row>
    <row r="27" spans="1:7" ht="22.5" x14ac:dyDescent="0.2">
      <c r="A27" s="36" t="s">
        <v>152</v>
      </c>
      <c r="B27" s="37">
        <v>9</v>
      </c>
      <c r="C27" s="38" t="s">
        <v>58</v>
      </c>
      <c r="D27" s="39">
        <v>9</v>
      </c>
      <c r="E27" s="37">
        <v>10</v>
      </c>
      <c r="F27" s="37">
        <v>10</v>
      </c>
      <c r="G27" s="37">
        <v>10</v>
      </c>
    </row>
    <row r="28" spans="1:7" ht="22.5" x14ac:dyDescent="0.2">
      <c r="A28" s="32" t="s">
        <v>153</v>
      </c>
      <c r="B28" s="33">
        <v>17.600000000000001</v>
      </c>
      <c r="C28" s="33">
        <v>0.5</v>
      </c>
      <c r="D28" s="35">
        <v>18.100000000000001</v>
      </c>
      <c r="E28" s="33">
        <v>21</v>
      </c>
      <c r="F28" s="33">
        <v>20</v>
      </c>
      <c r="G28" s="33">
        <v>21</v>
      </c>
    </row>
    <row r="29" spans="1:7" ht="22.5" x14ac:dyDescent="0.2">
      <c r="A29" s="36" t="s">
        <v>154</v>
      </c>
      <c r="B29" s="37">
        <v>3.8</v>
      </c>
      <c r="C29" s="38" t="s">
        <v>58</v>
      </c>
      <c r="D29" s="39">
        <v>3.8</v>
      </c>
      <c r="E29" s="37">
        <v>4</v>
      </c>
      <c r="F29" s="37">
        <v>4</v>
      </c>
      <c r="G29" s="37">
        <v>4</v>
      </c>
    </row>
    <row r="30" spans="1:7" ht="22.5" x14ac:dyDescent="0.2">
      <c r="A30" s="32" t="s">
        <v>155</v>
      </c>
      <c r="B30" s="33">
        <v>9.8000000000000007</v>
      </c>
      <c r="C30" s="34" t="s">
        <v>70</v>
      </c>
      <c r="D30" s="35">
        <v>9.8000000000000007</v>
      </c>
      <c r="E30" s="33">
        <v>11</v>
      </c>
      <c r="F30" s="33">
        <v>11</v>
      </c>
      <c r="G30" s="33">
        <v>11</v>
      </c>
    </row>
    <row r="31" spans="1:7" ht="22.5" x14ac:dyDescent="0.2">
      <c r="A31" s="36" t="s">
        <v>156</v>
      </c>
      <c r="B31" s="37">
        <v>12.1</v>
      </c>
      <c r="C31" s="38" t="s">
        <v>70</v>
      </c>
      <c r="D31" s="39">
        <v>12.1</v>
      </c>
      <c r="E31" s="37">
        <v>14</v>
      </c>
      <c r="F31" s="37">
        <v>13</v>
      </c>
      <c r="G31" s="37">
        <v>14</v>
      </c>
    </row>
    <row r="32" spans="1:7" ht="22.5" x14ac:dyDescent="0.2">
      <c r="A32" s="32" t="s">
        <v>179</v>
      </c>
      <c r="B32" s="33">
        <v>9.8000000000000007</v>
      </c>
      <c r="C32" s="34" t="s">
        <v>58</v>
      </c>
      <c r="D32" s="35">
        <v>9.8000000000000007</v>
      </c>
      <c r="E32" s="33">
        <v>11</v>
      </c>
      <c r="F32" s="33">
        <v>11</v>
      </c>
      <c r="G32" s="33">
        <v>11</v>
      </c>
    </row>
    <row r="33" spans="1:7" ht="33.75" x14ac:dyDescent="0.2">
      <c r="A33" s="36" t="s">
        <v>157</v>
      </c>
      <c r="B33" s="37">
        <v>14.1</v>
      </c>
      <c r="C33" s="38" t="s">
        <v>58</v>
      </c>
      <c r="D33" s="39">
        <v>14.1</v>
      </c>
      <c r="E33" s="37">
        <v>16</v>
      </c>
      <c r="F33" s="37">
        <v>16</v>
      </c>
      <c r="G33" s="37">
        <v>16</v>
      </c>
    </row>
  </sheetData>
  <mergeCells count="3">
    <mergeCell ref="A1:A2"/>
    <mergeCell ref="A3:L3"/>
    <mergeCell ref="B20:G20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A137" sqref="A137:IV137"/>
    </sheetView>
  </sheetViews>
  <sheetFormatPr defaultColWidth="8.85546875" defaultRowHeight="12.75" outlineLevelRow="1" x14ac:dyDescent="0.2"/>
  <cols>
    <col min="1" max="1" width="7.7109375" customWidth="1"/>
    <col min="2" max="2" width="26.7109375" customWidth="1"/>
    <col min="3" max="3" width="5.7109375" customWidth="1"/>
    <col min="4" max="4" width="2.7109375" customWidth="1"/>
    <col min="5" max="13" width="4.7109375" customWidth="1"/>
    <col min="14" max="14" width="2.7109375" customWidth="1"/>
    <col min="15" max="15" width="5.7109375" customWidth="1"/>
    <col min="16" max="16" width="4.7109375" customWidth="1"/>
    <col min="17" max="17" width="5.7109375" customWidth="1"/>
  </cols>
  <sheetData>
    <row r="1" spans="1:17" ht="34.5" x14ac:dyDescent="0.45">
      <c r="B1" s="13" t="s">
        <v>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7" ht="20.25" x14ac:dyDescent="0.3">
      <c r="B2" s="14" t="s">
        <v>10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15" x14ac:dyDescent="0.2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5" spans="1:17" ht="15.75" x14ac:dyDescent="0.25">
      <c r="B5" s="15" t="s">
        <v>40</v>
      </c>
    </row>
    <row r="7" spans="1:17" x14ac:dyDescent="0.2">
      <c r="B7" s="16" t="s">
        <v>183</v>
      </c>
      <c r="C7" s="16"/>
      <c r="D7" s="16"/>
      <c r="E7" s="16">
        <v>1</v>
      </c>
      <c r="F7" s="16">
        <v>2</v>
      </c>
      <c r="G7" s="16">
        <v>3</v>
      </c>
      <c r="H7" s="16">
        <v>4</v>
      </c>
      <c r="I7" s="16">
        <v>5</v>
      </c>
      <c r="J7" s="16">
        <v>6</v>
      </c>
      <c r="K7" s="16">
        <v>7</v>
      </c>
      <c r="L7" s="16">
        <v>8</v>
      </c>
      <c r="M7" s="16">
        <v>9</v>
      </c>
      <c r="N7" s="16"/>
      <c r="O7" s="16"/>
    </row>
    <row r="8" spans="1:17" x14ac:dyDescent="0.2">
      <c r="B8" s="16" t="s">
        <v>184</v>
      </c>
      <c r="C8" s="16"/>
      <c r="D8" s="16"/>
      <c r="E8" s="16">
        <v>4</v>
      </c>
      <c r="F8" s="16">
        <v>4</v>
      </c>
      <c r="G8" s="16">
        <v>4</v>
      </c>
      <c r="H8" s="16">
        <v>4</v>
      </c>
      <c r="I8" s="16">
        <v>5</v>
      </c>
      <c r="J8" s="16">
        <v>3</v>
      </c>
      <c r="K8" s="16">
        <v>4</v>
      </c>
      <c r="L8" s="16">
        <v>3</v>
      </c>
      <c r="M8" s="16">
        <v>4</v>
      </c>
      <c r="N8" s="16"/>
      <c r="O8" s="16">
        <f>SUM(E8:N8)</f>
        <v>35</v>
      </c>
    </row>
    <row r="9" spans="1:17" x14ac:dyDescent="0.2">
      <c r="B9" s="16" t="s">
        <v>185</v>
      </c>
      <c r="C9" s="16"/>
      <c r="D9" s="16"/>
      <c r="E9" s="16">
        <v>4</v>
      </c>
      <c r="F9" s="16">
        <v>3</v>
      </c>
      <c r="G9" s="16">
        <v>5</v>
      </c>
      <c r="H9" s="16">
        <v>7</v>
      </c>
      <c r="I9" s="16">
        <v>1</v>
      </c>
      <c r="J9" s="16">
        <v>9</v>
      </c>
      <c r="K9" s="16">
        <v>2</v>
      </c>
      <c r="L9" s="16">
        <v>6</v>
      </c>
      <c r="M9" s="16">
        <v>8</v>
      </c>
      <c r="N9" s="16"/>
      <c r="O9" s="16"/>
    </row>
    <row r="11" spans="1:17" ht="25.5" x14ac:dyDescent="0.2">
      <c r="A11" s="23" t="s">
        <v>38</v>
      </c>
      <c r="B11" s="24"/>
      <c r="C11" s="25" t="s">
        <v>185</v>
      </c>
      <c r="D11" s="2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6" t="s">
        <v>39</v>
      </c>
    </row>
    <row r="12" spans="1:17" hidden="1" outlineLevel="1" x14ac:dyDescent="0.2">
      <c r="A12" s="22"/>
      <c r="C12" s="1"/>
      <c r="D12" s="1"/>
    </row>
    <row r="13" spans="1:17" hidden="1" outlineLevel="1" x14ac:dyDescent="0.2">
      <c r="A13" s="22"/>
      <c r="B13" t="s">
        <v>42</v>
      </c>
    </row>
    <row r="14" spans="1:17" ht="13.5" hidden="1" outlineLevel="1" thickBot="1" x14ac:dyDescent="0.25">
      <c r="A14" s="22"/>
      <c r="B14" s="2" t="s">
        <v>186</v>
      </c>
      <c r="C14" s="3">
        <v>9</v>
      </c>
      <c r="D14" s="3"/>
      <c r="E14" s="11">
        <v>4</v>
      </c>
      <c r="F14" s="11">
        <v>6</v>
      </c>
      <c r="G14" s="11">
        <v>5</v>
      </c>
      <c r="H14" s="11">
        <v>5</v>
      </c>
      <c r="I14" s="11">
        <v>3</v>
      </c>
      <c r="J14" s="11">
        <v>5</v>
      </c>
      <c r="K14" s="11">
        <v>3</v>
      </c>
      <c r="L14" s="11">
        <v>7</v>
      </c>
      <c r="M14" s="11">
        <v>3</v>
      </c>
      <c r="N14" s="3"/>
      <c r="O14" s="11">
        <f>SUM(E14:N14)</f>
        <v>41</v>
      </c>
      <c r="P14" s="17">
        <f>O14-$O$8</f>
        <v>6</v>
      </c>
    </row>
    <row r="15" spans="1:17" ht="12.75" hidden="1" customHeight="1" outlineLevel="1" thickBot="1" x14ac:dyDescent="0.25">
      <c r="A15" s="22"/>
      <c r="B15" s="8" t="s">
        <v>190</v>
      </c>
      <c r="C15" s="5"/>
      <c r="D15" s="5"/>
      <c r="E15" s="11">
        <f t="shared" ref="E15:M15" si="0">E14-(INT($C14/9))-(E$9&lt;=(MOD($C14,9)))</f>
        <v>3</v>
      </c>
      <c r="F15" s="11">
        <f t="shared" si="0"/>
        <v>5</v>
      </c>
      <c r="G15" s="11">
        <f t="shared" si="0"/>
        <v>4</v>
      </c>
      <c r="H15" s="11">
        <f t="shared" si="0"/>
        <v>4</v>
      </c>
      <c r="I15" s="11">
        <f t="shared" si="0"/>
        <v>2</v>
      </c>
      <c r="J15" s="11">
        <f t="shared" si="0"/>
        <v>4</v>
      </c>
      <c r="K15" s="11">
        <f t="shared" si="0"/>
        <v>2</v>
      </c>
      <c r="L15" s="11">
        <f t="shared" si="0"/>
        <v>6</v>
      </c>
      <c r="M15" s="11">
        <f t="shared" si="0"/>
        <v>2</v>
      </c>
      <c r="N15" s="5"/>
      <c r="O15" s="11">
        <f>SUM(E15:N15)</f>
        <v>32</v>
      </c>
      <c r="P15" s="17">
        <f>O15-$O$8</f>
        <v>-3</v>
      </c>
    </row>
    <row r="16" spans="1:17" ht="12.75" hidden="1" customHeight="1" outlineLevel="1" x14ac:dyDescent="0.2">
      <c r="A16" s="22"/>
      <c r="B16" s="4"/>
      <c r="C16" s="5"/>
      <c r="D16" s="5"/>
      <c r="E16" s="5">
        <f t="shared" ref="E16:M16" si="1">IF(E15=E20,1,0)</f>
        <v>1</v>
      </c>
      <c r="F16" s="5">
        <f t="shared" si="1"/>
        <v>1</v>
      </c>
      <c r="G16" s="5">
        <f t="shared" si="1"/>
        <v>1</v>
      </c>
      <c r="H16" s="5">
        <f t="shared" si="1"/>
        <v>1</v>
      </c>
      <c r="I16" s="5">
        <f t="shared" si="1"/>
        <v>1</v>
      </c>
      <c r="J16" s="5">
        <f t="shared" si="1"/>
        <v>0</v>
      </c>
      <c r="K16" s="5">
        <f t="shared" si="1"/>
        <v>1</v>
      </c>
      <c r="L16" s="5">
        <f t="shared" si="1"/>
        <v>0</v>
      </c>
      <c r="M16" s="5">
        <f t="shared" si="1"/>
        <v>1</v>
      </c>
      <c r="N16" s="5"/>
      <c r="O16" s="16"/>
    </row>
    <row r="17" spans="1:17" ht="13.5" hidden="1" outlineLevel="1" thickBot="1" x14ac:dyDescent="0.25">
      <c r="A17" s="22"/>
      <c r="B17" s="4" t="s">
        <v>187</v>
      </c>
      <c r="C17" s="5">
        <v>12</v>
      </c>
      <c r="D17" s="5"/>
      <c r="E17" s="11">
        <v>8</v>
      </c>
      <c r="F17" s="11">
        <v>7</v>
      </c>
      <c r="G17" s="11">
        <v>7</v>
      </c>
      <c r="H17" s="11">
        <v>5</v>
      </c>
      <c r="I17" s="11">
        <v>4</v>
      </c>
      <c r="J17" s="11">
        <v>4</v>
      </c>
      <c r="K17" s="11">
        <v>5</v>
      </c>
      <c r="L17" s="11">
        <v>6</v>
      </c>
      <c r="M17" s="11">
        <v>6</v>
      </c>
      <c r="N17" s="5"/>
      <c r="O17" s="11">
        <f>SUM(E17:N17)</f>
        <v>52</v>
      </c>
      <c r="P17" s="17">
        <f>O17-$O$8</f>
        <v>17</v>
      </c>
    </row>
    <row r="18" spans="1:17" ht="13.5" hidden="1" outlineLevel="1" thickBot="1" x14ac:dyDescent="0.25">
      <c r="A18" s="22"/>
      <c r="B18" s="8" t="s">
        <v>190</v>
      </c>
      <c r="C18" s="5"/>
      <c r="D18" s="5"/>
      <c r="E18" s="11">
        <f t="shared" ref="E18:M18" si="2">E17-(INT($C17/9))-(E$9&lt;=(MOD($C17,9)))</f>
        <v>7</v>
      </c>
      <c r="F18" s="11">
        <f t="shared" si="2"/>
        <v>5</v>
      </c>
      <c r="G18" s="11">
        <f t="shared" si="2"/>
        <v>6</v>
      </c>
      <c r="H18" s="11">
        <f t="shared" si="2"/>
        <v>4</v>
      </c>
      <c r="I18" s="11">
        <f t="shared" si="2"/>
        <v>2</v>
      </c>
      <c r="J18" s="11">
        <f t="shared" si="2"/>
        <v>3</v>
      </c>
      <c r="K18" s="11">
        <f t="shared" si="2"/>
        <v>3</v>
      </c>
      <c r="L18" s="11">
        <f t="shared" si="2"/>
        <v>5</v>
      </c>
      <c r="M18" s="11">
        <f t="shared" si="2"/>
        <v>5</v>
      </c>
      <c r="N18" s="5"/>
      <c r="O18" s="11">
        <f>SUM(E18:N18)</f>
        <v>40</v>
      </c>
      <c r="P18" s="17">
        <f>O18-$O$8</f>
        <v>5</v>
      </c>
    </row>
    <row r="19" spans="1:17" ht="12.75" hidden="1" customHeight="1" outlineLevel="1" x14ac:dyDescent="0.2">
      <c r="A19" s="22"/>
      <c r="B19" s="4"/>
      <c r="C19" s="5"/>
      <c r="D19" s="5"/>
      <c r="E19" s="5">
        <f t="shared" ref="E19:M19" si="3">IF(E18=E20,1,0)</f>
        <v>0</v>
      </c>
      <c r="F19" s="5">
        <f t="shared" si="3"/>
        <v>1</v>
      </c>
      <c r="G19" s="5">
        <f t="shared" si="3"/>
        <v>0</v>
      </c>
      <c r="H19" s="5">
        <f t="shared" si="3"/>
        <v>1</v>
      </c>
      <c r="I19" s="5">
        <f t="shared" si="3"/>
        <v>1</v>
      </c>
      <c r="J19" s="5">
        <f t="shared" si="3"/>
        <v>1</v>
      </c>
      <c r="K19" s="5">
        <f t="shared" si="3"/>
        <v>0</v>
      </c>
      <c r="L19" s="5">
        <f t="shared" si="3"/>
        <v>1</v>
      </c>
      <c r="M19" s="5">
        <f t="shared" si="3"/>
        <v>0</v>
      </c>
      <c r="N19" s="5"/>
      <c r="O19" s="6"/>
    </row>
    <row r="20" spans="1:17" ht="13.5" collapsed="1" thickBot="1" x14ac:dyDescent="0.25">
      <c r="A20" s="22">
        <f>RANK(Q20,$Q$20:$Q$137,1)</f>
        <v>5</v>
      </c>
      <c r="B20" s="10" t="s">
        <v>12</v>
      </c>
      <c r="C20" s="11">
        <f>SUM(C14:C19)</f>
        <v>21</v>
      </c>
      <c r="D20" s="11"/>
      <c r="E20" s="11">
        <f t="shared" ref="E20:M20" si="4">MIN(E15,E18)</f>
        <v>3</v>
      </c>
      <c r="F20" s="11">
        <f t="shared" si="4"/>
        <v>5</v>
      </c>
      <c r="G20" s="11">
        <f t="shared" si="4"/>
        <v>4</v>
      </c>
      <c r="H20" s="11">
        <f t="shared" si="4"/>
        <v>4</v>
      </c>
      <c r="I20" s="11">
        <f t="shared" si="4"/>
        <v>2</v>
      </c>
      <c r="J20" s="11">
        <f t="shared" si="4"/>
        <v>3</v>
      </c>
      <c r="K20" s="11">
        <f t="shared" si="4"/>
        <v>2</v>
      </c>
      <c r="L20" s="11">
        <f t="shared" si="4"/>
        <v>5</v>
      </c>
      <c r="M20" s="11">
        <f t="shared" si="4"/>
        <v>2</v>
      </c>
      <c r="N20" s="11"/>
      <c r="O20" s="11">
        <f>SUM(E20:N20)</f>
        <v>30</v>
      </c>
      <c r="Q20" s="17">
        <f>O20-$O$8</f>
        <v>-5</v>
      </c>
    </row>
    <row r="21" spans="1:17" hidden="1" outlineLevel="1" x14ac:dyDescent="0.2">
      <c r="A21" s="22"/>
    </row>
    <row r="22" spans="1:17" hidden="1" outlineLevel="1" x14ac:dyDescent="0.2">
      <c r="A22" s="22"/>
      <c r="B22" t="s">
        <v>193</v>
      </c>
    </row>
    <row r="23" spans="1:17" ht="13.5" hidden="1" outlineLevel="1" thickBot="1" x14ac:dyDescent="0.25">
      <c r="A23" s="22"/>
      <c r="B23" s="2" t="s">
        <v>196</v>
      </c>
      <c r="C23" s="3">
        <v>8</v>
      </c>
      <c r="D23" s="3"/>
      <c r="E23" s="11">
        <v>4</v>
      </c>
      <c r="F23" s="11">
        <v>5</v>
      </c>
      <c r="G23" s="11">
        <v>5</v>
      </c>
      <c r="H23" s="11">
        <v>5</v>
      </c>
      <c r="I23" s="11">
        <v>4</v>
      </c>
      <c r="J23" s="11">
        <v>4</v>
      </c>
      <c r="K23" s="11">
        <v>4</v>
      </c>
      <c r="L23" s="11">
        <v>5</v>
      </c>
      <c r="M23" s="11">
        <v>4</v>
      </c>
      <c r="N23" s="3"/>
      <c r="O23" s="11">
        <f>SUM(E23:N23)</f>
        <v>40</v>
      </c>
      <c r="P23" s="17">
        <f>O23-$O$8</f>
        <v>5</v>
      </c>
    </row>
    <row r="24" spans="1:17" ht="13.5" hidden="1" outlineLevel="1" thickBot="1" x14ac:dyDescent="0.25">
      <c r="A24" s="22"/>
      <c r="B24" s="8" t="s">
        <v>190</v>
      </c>
      <c r="C24" s="5"/>
      <c r="D24" s="5"/>
      <c r="E24" s="11">
        <f t="shared" ref="E24:M24" si="5">E23-(INT($C23/9))-(E$9&lt;=(MOD($C23,9)))</f>
        <v>3</v>
      </c>
      <c r="F24" s="11">
        <f t="shared" si="5"/>
        <v>4</v>
      </c>
      <c r="G24" s="11">
        <f t="shared" si="5"/>
        <v>4</v>
      </c>
      <c r="H24" s="11">
        <f t="shared" si="5"/>
        <v>4</v>
      </c>
      <c r="I24" s="11">
        <f t="shared" si="5"/>
        <v>3</v>
      </c>
      <c r="J24" s="11">
        <f t="shared" si="5"/>
        <v>4</v>
      </c>
      <c r="K24" s="11">
        <f t="shared" si="5"/>
        <v>3</v>
      </c>
      <c r="L24" s="11">
        <f t="shared" si="5"/>
        <v>4</v>
      </c>
      <c r="M24" s="11">
        <f t="shared" si="5"/>
        <v>3</v>
      </c>
      <c r="N24" s="5"/>
      <c r="O24" s="11">
        <f>SUM(E24:N24)</f>
        <v>32</v>
      </c>
      <c r="P24" s="17">
        <f>O24-$O$8</f>
        <v>-3</v>
      </c>
    </row>
    <row r="25" spans="1:17" ht="12.75" hidden="1" customHeight="1" outlineLevel="1" x14ac:dyDescent="0.2">
      <c r="A25" s="22"/>
      <c r="B25" s="4"/>
      <c r="C25" s="5"/>
      <c r="D25" s="5"/>
      <c r="E25" s="5">
        <f t="shared" ref="E25:M25" si="6">IF(E24=E29,1,0)</f>
        <v>1</v>
      </c>
      <c r="F25" s="5">
        <f t="shared" si="6"/>
        <v>0</v>
      </c>
      <c r="G25" s="5">
        <f t="shared" si="6"/>
        <v>1</v>
      </c>
      <c r="H25" s="5">
        <f t="shared" si="6"/>
        <v>1</v>
      </c>
      <c r="I25" s="5">
        <f t="shared" si="6"/>
        <v>1</v>
      </c>
      <c r="J25" s="5">
        <f t="shared" si="6"/>
        <v>1</v>
      </c>
      <c r="K25" s="5">
        <f t="shared" si="6"/>
        <v>1</v>
      </c>
      <c r="L25" s="5">
        <f t="shared" si="6"/>
        <v>1</v>
      </c>
      <c r="M25" s="5">
        <f t="shared" si="6"/>
        <v>1</v>
      </c>
      <c r="N25" s="5"/>
      <c r="O25" s="16"/>
    </row>
    <row r="26" spans="1:17" ht="13.5" hidden="1" outlineLevel="1" thickBot="1" x14ac:dyDescent="0.25">
      <c r="A26" s="22"/>
      <c r="B26" s="4" t="s">
        <v>43</v>
      </c>
      <c r="C26" s="5">
        <v>6</v>
      </c>
      <c r="D26" s="5"/>
      <c r="E26" s="11">
        <v>4</v>
      </c>
      <c r="F26" s="11">
        <v>4</v>
      </c>
      <c r="G26" s="11">
        <v>7</v>
      </c>
      <c r="H26" s="11">
        <v>5</v>
      </c>
      <c r="I26" s="11">
        <v>5</v>
      </c>
      <c r="J26" s="11">
        <v>4</v>
      </c>
      <c r="K26" s="11">
        <v>5</v>
      </c>
      <c r="L26" s="11">
        <v>7</v>
      </c>
      <c r="M26" s="11">
        <v>4</v>
      </c>
      <c r="N26" s="5"/>
      <c r="O26" s="11">
        <f>SUM(E26:N26)</f>
        <v>45</v>
      </c>
      <c r="P26" s="17">
        <f>O26-$O$8</f>
        <v>10</v>
      </c>
    </row>
    <row r="27" spans="1:17" ht="13.5" hidden="1" outlineLevel="1" thickBot="1" x14ac:dyDescent="0.25">
      <c r="A27" s="22"/>
      <c r="B27" s="8" t="s">
        <v>190</v>
      </c>
      <c r="C27" s="5"/>
      <c r="D27" s="5"/>
      <c r="E27" s="11">
        <f t="shared" ref="E27:M27" si="7">E26-(INT($C26/9))-(E$9&lt;=(MOD($C26,9)))</f>
        <v>3</v>
      </c>
      <c r="F27" s="11">
        <f t="shared" si="7"/>
        <v>3</v>
      </c>
      <c r="G27" s="11">
        <f t="shared" si="7"/>
        <v>6</v>
      </c>
      <c r="H27" s="11">
        <f t="shared" si="7"/>
        <v>5</v>
      </c>
      <c r="I27" s="11">
        <f t="shared" si="7"/>
        <v>4</v>
      </c>
      <c r="J27" s="11">
        <f t="shared" si="7"/>
        <v>4</v>
      </c>
      <c r="K27" s="11">
        <f t="shared" si="7"/>
        <v>4</v>
      </c>
      <c r="L27" s="11">
        <f t="shared" si="7"/>
        <v>6</v>
      </c>
      <c r="M27" s="11">
        <f t="shared" si="7"/>
        <v>4</v>
      </c>
      <c r="N27" s="5"/>
      <c r="O27" s="11">
        <f>SUM(E27:N27)</f>
        <v>39</v>
      </c>
      <c r="P27" s="7">
        <f>O27-$O$8</f>
        <v>4</v>
      </c>
    </row>
    <row r="28" spans="1:17" ht="4.5" hidden="1" customHeight="1" outlineLevel="1" collapsed="1" x14ac:dyDescent="0.2">
      <c r="A28" s="22"/>
      <c r="B28" s="4"/>
      <c r="C28" s="5"/>
      <c r="D28" s="5"/>
      <c r="E28" s="5">
        <f t="shared" ref="E28:M28" si="8">IF(E27=E29,1,0)</f>
        <v>1</v>
      </c>
      <c r="F28" s="5">
        <f t="shared" si="8"/>
        <v>1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1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/>
      <c r="O28" s="6"/>
    </row>
    <row r="29" spans="1:17" ht="13.5" collapsed="1" thickBot="1" x14ac:dyDescent="0.25">
      <c r="A29" s="22">
        <f>RANK(Q29,$Q$20:$Q$137,1)</f>
        <v>9</v>
      </c>
      <c r="B29" s="10" t="s">
        <v>33</v>
      </c>
      <c r="C29" s="11">
        <f>SUM(C23:C28)</f>
        <v>14</v>
      </c>
      <c r="D29" s="11"/>
      <c r="E29" s="11">
        <f t="shared" ref="E29:M29" si="9">MIN(E24,E27)</f>
        <v>3</v>
      </c>
      <c r="F29" s="11">
        <f t="shared" si="9"/>
        <v>3</v>
      </c>
      <c r="G29" s="11">
        <f t="shared" si="9"/>
        <v>4</v>
      </c>
      <c r="H29" s="11">
        <f t="shared" si="9"/>
        <v>4</v>
      </c>
      <c r="I29" s="11">
        <f t="shared" si="9"/>
        <v>3</v>
      </c>
      <c r="J29" s="11">
        <f t="shared" si="9"/>
        <v>4</v>
      </c>
      <c r="K29" s="11">
        <f t="shared" si="9"/>
        <v>3</v>
      </c>
      <c r="L29" s="11">
        <f t="shared" si="9"/>
        <v>4</v>
      </c>
      <c r="M29" s="11">
        <f t="shared" si="9"/>
        <v>3</v>
      </c>
      <c r="N29" s="11"/>
      <c r="O29" s="11">
        <f>SUM(E29:N29)</f>
        <v>31</v>
      </c>
      <c r="Q29" s="17">
        <f>O29-$O$8</f>
        <v>-4</v>
      </c>
    </row>
    <row r="30" spans="1:17" hidden="1" outlineLevel="1" x14ac:dyDescent="0.2">
      <c r="A30" s="22"/>
    </row>
    <row r="31" spans="1:17" hidden="1" outlineLevel="1" x14ac:dyDescent="0.2">
      <c r="A31" s="22"/>
      <c r="B31" t="s">
        <v>26</v>
      </c>
    </row>
    <row r="32" spans="1:17" ht="13.5" hidden="1" outlineLevel="1" thickBot="1" x14ac:dyDescent="0.25">
      <c r="A32" s="22"/>
      <c r="B32" s="2" t="s">
        <v>44</v>
      </c>
      <c r="C32" s="3">
        <v>11</v>
      </c>
      <c r="D32" s="3"/>
      <c r="E32" s="11">
        <v>5</v>
      </c>
      <c r="F32" s="11">
        <v>5</v>
      </c>
      <c r="G32" s="11">
        <v>5</v>
      </c>
      <c r="H32" s="11">
        <v>6</v>
      </c>
      <c r="I32" s="11">
        <v>3</v>
      </c>
      <c r="J32" s="11">
        <v>4</v>
      </c>
      <c r="K32" s="11">
        <v>4</v>
      </c>
      <c r="L32" s="11">
        <v>5</v>
      </c>
      <c r="M32" s="11">
        <v>5</v>
      </c>
      <c r="N32" s="3"/>
      <c r="O32" s="11">
        <f>SUM(E32:N32)</f>
        <v>42</v>
      </c>
      <c r="P32" s="7">
        <f>O32-$O$8</f>
        <v>7</v>
      </c>
    </row>
    <row r="33" spans="1:17" ht="13.5" hidden="1" outlineLevel="1" thickBot="1" x14ac:dyDescent="0.25">
      <c r="A33" s="22"/>
      <c r="B33" s="8" t="s">
        <v>190</v>
      </c>
      <c r="C33" s="5"/>
      <c r="D33" s="5"/>
      <c r="E33" s="11">
        <f t="shared" ref="E33:M33" si="10">E32-(INT($C32/9))-(E$9&lt;=(MOD($C32,9)))</f>
        <v>4</v>
      </c>
      <c r="F33" s="11">
        <f t="shared" si="10"/>
        <v>4</v>
      </c>
      <c r="G33" s="11">
        <f t="shared" si="10"/>
        <v>4</v>
      </c>
      <c r="H33" s="11">
        <f t="shared" si="10"/>
        <v>5</v>
      </c>
      <c r="I33" s="11">
        <f t="shared" si="10"/>
        <v>1</v>
      </c>
      <c r="J33" s="11">
        <f t="shared" si="10"/>
        <v>3</v>
      </c>
      <c r="K33" s="11">
        <f t="shared" si="10"/>
        <v>2</v>
      </c>
      <c r="L33" s="11">
        <f t="shared" si="10"/>
        <v>4</v>
      </c>
      <c r="M33" s="11">
        <f t="shared" si="10"/>
        <v>4</v>
      </c>
      <c r="N33" s="5"/>
      <c r="O33" s="11">
        <f>SUM(E33:N33)</f>
        <v>31</v>
      </c>
      <c r="P33" s="7">
        <f>O33-$O$8</f>
        <v>-4</v>
      </c>
    </row>
    <row r="34" spans="1:17" ht="12.75" hidden="1" customHeight="1" outlineLevel="1" x14ac:dyDescent="0.2">
      <c r="A34" s="22"/>
      <c r="B34" s="4"/>
      <c r="C34" s="5"/>
      <c r="D34" s="5"/>
      <c r="E34" s="5">
        <f t="shared" ref="E34:M34" si="11">IF(E33=E38,1,0)</f>
        <v>1</v>
      </c>
      <c r="F34" s="5">
        <f t="shared" si="11"/>
        <v>1</v>
      </c>
      <c r="G34" s="5">
        <f t="shared" si="11"/>
        <v>1</v>
      </c>
      <c r="H34" s="5">
        <f t="shared" si="11"/>
        <v>0</v>
      </c>
      <c r="I34" s="5">
        <f t="shared" si="11"/>
        <v>1</v>
      </c>
      <c r="J34" s="5">
        <f t="shared" si="11"/>
        <v>1</v>
      </c>
      <c r="K34" s="5">
        <f t="shared" si="11"/>
        <v>1</v>
      </c>
      <c r="L34" s="5">
        <f t="shared" si="11"/>
        <v>1</v>
      </c>
      <c r="M34" s="5">
        <f t="shared" si="11"/>
        <v>1</v>
      </c>
      <c r="N34" s="5"/>
      <c r="O34" s="16"/>
    </row>
    <row r="35" spans="1:17" ht="13.5" hidden="1" outlineLevel="1" thickBot="1" x14ac:dyDescent="0.25">
      <c r="A35" s="22"/>
      <c r="B35" s="4" t="s">
        <v>197</v>
      </c>
      <c r="C35" s="5">
        <v>7</v>
      </c>
      <c r="D35" s="5"/>
      <c r="E35" s="11">
        <v>6</v>
      </c>
      <c r="F35" s="11">
        <v>5</v>
      </c>
      <c r="G35" s="11">
        <v>9</v>
      </c>
      <c r="H35" s="11">
        <v>5</v>
      </c>
      <c r="I35" s="11">
        <v>6</v>
      </c>
      <c r="J35" s="11">
        <v>8</v>
      </c>
      <c r="K35" s="11">
        <v>4</v>
      </c>
      <c r="L35" s="11">
        <v>6</v>
      </c>
      <c r="M35" s="11">
        <v>8</v>
      </c>
      <c r="N35" s="5"/>
      <c r="O35" s="11">
        <f>SUM(E35:N35)</f>
        <v>57</v>
      </c>
      <c r="P35" s="7">
        <f>O35-$O$8</f>
        <v>22</v>
      </c>
    </row>
    <row r="36" spans="1:17" ht="13.5" hidden="1" outlineLevel="1" thickBot="1" x14ac:dyDescent="0.25">
      <c r="A36" s="22"/>
      <c r="B36" s="8" t="s">
        <v>190</v>
      </c>
      <c r="C36" s="5"/>
      <c r="D36" s="5"/>
      <c r="E36" s="11">
        <f t="shared" ref="E36:M36" si="12">E35-(INT($C35/9))-(E$9&lt;=(MOD($C35,9)))</f>
        <v>5</v>
      </c>
      <c r="F36" s="11">
        <f t="shared" si="12"/>
        <v>4</v>
      </c>
      <c r="G36" s="11">
        <f t="shared" si="12"/>
        <v>8</v>
      </c>
      <c r="H36" s="11">
        <f t="shared" si="12"/>
        <v>4</v>
      </c>
      <c r="I36" s="11">
        <f t="shared" si="12"/>
        <v>5</v>
      </c>
      <c r="J36" s="11">
        <f t="shared" si="12"/>
        <v>8</v>
      </c>
      <c r="K36" s="11">
        <f t="shared" si="12"/>
        <v>3</v>
      </c>
      <c r="L36" s="11">
        <f t="shared" si="12"/>
        <v>5</v>
      </c>
      <c r="M36" s="11">
        <f t="shared" si="12"/>
        <v>8</v>
      </c>
      <c r="N36" s="5"/>
      <c r="O36" s="11">
        <f>SUM(E36:N36)</f>
        <v>50</v>
      </c>
      <c r="P36" s="7">
        <f>O36-$O$8</f>
        <v>15</v>
      </c>
    </row>
    <row r="37" spans="1:17" ht="4.5" hidden="1" customHeight="1" outlineLevel="1" collapsed="1" x14ac:dyDescent="0.2">
      <c r="A37" s="22"/>
      <c r="B37" s="4"/>
      <c r="C37" s="5"/>
      <c r="D37" s="5"/>
      <c r="E37" s="5">
        <f t="shared" ref="E37:M37" si="13">IF(E36=E38,1,0)</f>
        <v>0</v>
      </c>
      <c r="F37" s="5">
        <f t="shared" si="13"/>
        <v>1</v>
      </c>
      <c r="G37" s="5">
        <f t="shared" si="13"/>
        <v>0</v>
      </c>
      <c r="H37" s="5">
        <f t="shared" si="13"/>
        <v>1</v>
      </c>
      <c r="I37" s="5">
        <f t="shared" si="13"/>
        <v>0</v>
      </c>
      <c r="J37" s="5">
        <f t="shared" si="13"/>
        <v>0</v>
      </c>
      <c r="K37" s="5">
        <f t="shared" si="13"/>
        <v>0</v>
      </c>
      <c r="L37" s="5">
        <f t="shared" si="13"/>
        <v>0</v>
      </c>
      <c r="M37" s="5">
        <f t="shared" si="13"/>
        <v>0</v>
      </c>
      <c r="N37" s="5"/>
      <c r="O37" s="6"/>
    </row>
    <row r="38" spans="1:17" ht="13.5" collapsed="1" thickBot="1" x14ac:dyDescent="0.25">
      <c r="A38" s="22">
        <f>RANK(Q38,$Q$20:$Q$137,1)</f>
        <v>5</v>
      </c>
      <c r="B38" s="10" t="s">
        <v>29</v>
      </c>
      <c r="C38" s="11">
        <f>SUM(C32:C37)</f>
        <v>18</v>
      </c>
      <c r="D38" s="11"/>
      <c r="E38" s="11">
        <f t="shared" ref="E38:M38" si="14">MIN(E33,E36)</f>
        <v>4</v>
      </c>
      <c r="F38" s="11">
        <f t="shared" si="14"/>
        <v>4</v>
      </c>
      <c r="G38" s="11">
        <f t="shared" si="14"/>
        <v>4</v>
      </c>
      <c r="H38" s="11">
        <f t="shared" si="14"/>
        <v>4</v>
      </c>
      <c r="I38" s="11">
        <f t="shared" si="14"/>
        <v>1</v>
      </c>
      <c r="J38" s="11">
        <f t="shared" si="14"/>
        <v>3</v>
      </c>
      <c r="K38" s="11">
        <f t="shared" si="14"/>
        <v>2</v>
      </c>
      <c r="L38" s="11">
        <f t="shared" si="14"/>
        <v>4</v>
      </c>
      <c r="M38" s="11">
        <f t="shared" si="14"/>
        <v>4</v>
      </c>
      <c r="N38" s="11"/>
      <c r="O38" s="11">
        <f>SUM(E38:N38)</f>
        <v>30</v>
      </c>
      <c r="Q38" s="17">
        <f>O38-$O$8</f>
        <v>-5</v>
      </c>
    </row>
    <row r="39" spans="1:17" hidden="1" outlineLevel="1" x14ac:dyDescent="0.2">
      <c r="A39" s="22"/>
    </row>
    <row r="40" spans="1:17" hidden="1" outlineLevel="1" x14ac:dyDescent="0.2">
      <c r="A40" s="22"/>
      <c r="B40" t="s">
        <v>2</v>
      </c>
    </row>
    <row r="41" spans="1:17" ht="13.5" hidden="1" outlineLevel="1" thickBot="1" x14ac:dyDescent="0.25">
      <c r="A41" s="22"/>
      <c r="B41" s="2" t="s">
        <v>189</v>
      </c>
      <c r="C41" s="3">
        <v>13</v>
      </c>
      <c r="D41" s="3"/>
      <c r="E41" s="11">
        <v>4</v>
      </c>
      <c r="F41" s="11">
        <v>5</v>
      </c>
      <c r="G41" s="11">
        <v>5</v>
      </c>
      <c r="H41" s="11">
        <v>5</v>
      </c>
      <c r="I41" s="11">
        <v>5</v>
      </c>
      <c r="J41" s="11">
        <v>5</v>
      </c>
      <c r="K41" s="11">
        <v>3</v>
      </c>
      <c r="L41" s="11">
        <v>5</v>
      </c>
      <c r="M41" s="11">
        <v>6</v>
      </c>
      <c r="N41" s="3"/>
      <c r="O41" s="11">
        <f>SUM(E41:N41)</f>
        <v>43</v>
      </c>
      <c r="P41" s="17">
        <f>O41-$O$8</f>
        <v>8</v>
      </c>
    </row>
    <row r="42" spans="1:17" ht="13.5" hidden="1" outlineLevel="1" thickBot="1" x14ac:dyDescent="0.25">
      <c r="A42" s="22"/>
      <c r="B42" s="8" t="s">
        <v>190</v>
      </c>
      <c r="C42" s="5"/>
      <c r="D42" s="5"/>
      <c r="E42" s="11">
        <f t="shared" ref="E42:M42" si="15">E41-(INT($C41/9))-(E$9&lt;=(MOD($C41,9)))</f>
        <v>2</v>
      </c>
      <c r="F42" s="11">
        <f t="shared" si="15"/>
        <v>3</v>
      </c>
      <c r="G42" s="11">
        <f t="shared" si="15"/>
        <v>4</v>
      </c>
      <c r="H42" s="11">
        <f t="shared" si="15"/>
        <v>4</v>
      </c>
      <c r="I42" s="11">
        <f t="shared" si="15"/>
        <v>3</v>
      </c>
      <c r="J42" s="11">
        <f t="shared" si="15"/>
        <v>4</v>
      </c>
      <c r="K42" s="11">
        <f t="shared" si="15"/>
        <v>1</v>
      </c>
      <c r="L42" s="11">
        <f t="shared" si="15"/>
        <v>4</v>
      </c>
      <c r="M42" s="11">
        <f t="shared" si="15"/>
        <v>5</v>
      </c>
      <c r="N42" s="5"/>
      <c r="O42" s="11">
        <f>SUM(E42:N42)</f>
        <v>30</v>
      </c>
      <c r="P42" s="17">
        <f>O42-$O$8</f>
        <v>-5</v>
      </c>
    </row>
    <row r="43" spans="1:17" ht="12.75" hidden="1" customHeight="1" outlineLevel="1" x14ac:dyDescent="0.2">
      <c r="A43" s="22"/>
      <c r="B43" s="4"/>
      <c r="C43" s="5"/>
      <c r="D43" s="5"/>
      <c r="E43" s="5">
        <f t="shared" ref="E43:M43" si="16">IF(E42=E47,1,0)</f>
        <v>1</v>
      </c>
      <c r="F43" s="5">
        <f t="shared" si="16"/>
        <v>1</v>
      </c>
      <c r="G43" s="5">
        <f t="shared" si="16"/>
        <v>1</v>
      </c>
      <c r="H43" s="5">
        <f t="shared" si="16"/>
        <v>1</v>
      </c>
      <c r="I43" s="5">
        <f t="shared" si="16"/>
        <v>0</v>
      </c>
      <c r="J43" s="5">
        <f t="shared" si="16"/>
        <v>1</v>
      </c>
      <c r="K43" s="5">
        <f t="shared" si="16"/>
        <v>1</v>
      </c>
      <c r="L43" s="5">
        <f t="shared" si="16"/>
        <v>1</v>
      </c>
      <c r="M43" s="5">
        <f t="shared" si="16"/>
        <v>0</v>
      </c>
      <c r="N43" s="5"/>
      <c r="O43" s="16"/>
    </row>
    <row r="44" spans="1:17" ht="13.5" hidden="1" outlineLevel="1" thickBot="1" x14ac:dyDescent="0.25">
      <c r="A44" s="22"/>
      <c r="B44" s="4" t="s">
        <v>188</v>
      </c>
      <c r="C44" s="5">
        <v>10</v>
      </c>
      <c r="D44" s="5"/>
      <c r="E44" s="11">
        <v>5</v>
      </c>
      <c r="F44" s="11">
        <v>5</v>
      </c>
      <c r="G44" s="11">
        <v>8</v>
      </c>
      <c r="H44" s="11">
        <v>6</v>
      </c>
      <c r="I44" s="11">
        <v>4</v>
      </c>
      <c r="J44" s="11">
        <v>6</v>
      </c>
      <c r="K44" s="11">
        <v>4</v>
      </c>
      <c r="L44" s="11">
        <v>6</v>
      </c>
      <c r="M44" s="11">
        <v>5</v>
      </c>
      <c r="N44" s="5"/>
      <c r="O44" s="11">
        <f>SUM(E44:N44)</f>
        <v>49</v>
      </c>
      <c r="P44" s="17">
        <f>O44-$O$8</f>
        <v>14</v>
      </c>
    </row>
    <row r="45" spans="1:17" ht="13.5" hidden="1" outlineLevel="1" thickBot="1" x14ac:dyDescent="0.25">
      <c r="A45" s="22"/>
      <c r="B45" s="8" t="s">
        <v>190</v>
      </c>
      <c r="C45" s="5"/>
      <c r="D45" s="5"/>
      <c r="E45" s="11">
        <f t="shared" ref="E45:M45" si="17">E44-(INT($C44/9))-(E$9&lt;=(MOD($C44,9)))</f>
        <v>4</v>
      </c>
      <c r="F45" s="11">
        <f t="shared" si="17"/>
        <v>4</v>
      </c>
      <c r="G45" s="11">
        <f t="shared" si="17"/>
        <v>7</v>
      </c>
      <c r="H45" s="11">
        <f t="shared" si="17"/>
        <v>5</v>
      </c>
      <c r="I45" s="11">
        <f t="shared" si="17"/>
        <v>2</v>
      </c>
      <c r="J45" s="11">
        <f t="shared" si="17"/>
        <v>5</v>
      </c>
      <c r="K45" s="11">
        <f t="shared" si="17"/>
        <v>3</v>
      </c>
      <c r="L45" s="11">
        <f t="shared" si="17"/>
        <v>5</v>
      </c>
      <c r="M45" s="11">
        <f t="shared" si="17"/>
        <v>4</v>
      </c>
      <c r="N45" s="5"/>
      <c r="O45" s="11">
        <f>SUM(E45:N45)</f>
        <v>39</v>
      </c>
      <c r="P45" s="19">
        <f>O45-$O$8</f>
        <v>4</v>
      </c>
    </row>
    <row r="46" spans="1:17" ht="4.5" hidden="1" customHeight="1" outlineLevel="1" collapsed="1" x14ac:dyDescent="0.2">
      <c r="A46" s="22"/>
      <c r="B46" s="4"/>
      <c r="C46" s="5"/>
      <c r="D46" s="5"/>
      <c r="E46" s="5">
        <f t="shared" ref="E46:M46" si="18">IF(E45=E47,1,0)</f>
        <v>0</v>
      </c>
      <c r="F46" s="5">
        <f t="shared" si="18"/>
        <v>0</v>
      </c>
      <c r="G46" s="5">
        <f t="shared" si="18"/>
        <v>0</v>
      </c>
      <c r="H46" s="5">
        <f t="shared" si="18"/>
        <v>0</v>
      </c>
      <c r="I46" s="5">
        <f t="shared" si="18"/>
        <v>1</v>
      </c>
      <c r="J46" s="5">
        <f t="shared" si="18"/>
        <v>0</v>
      </c>
      <c r="K46" s="5">
        <f t="shared" si="18"/>
        <v>0</v>
      </c>
      <c r="L46" s="5">
        <f t="shared" si="18"/>
        <v>0</v>
      </c>
      <c r="M46" s="5">
        <f t="shared" si="18"/>
        <v>1</v>
      </c>
      <c r="N46" s="5"/>
      <c r="O46" s="6"/>
    </row>
    <row r="47" spans="1:17" ht="13.5" collapsed="1" thickBot="1" x14ac:dyDescent="0.25">
      <c r="A47" s="22">
        <f>RANK(Q47,$Q$20:$Q$137,1)</f>
        <v>4</v>
      </c>
      <c r="B47" s="10" t="s">
        <v>13</v>
      </c>
      <c r="C47" s="11">
        <f>SUM(C41:C46)</f>
        <v>23</v>
      </c>
      <c r="D47" s="11"/>
      <c r="E47" s="11">
        <f t="shared" ref="E47:M47" si="19">MIN(E42,E45)</f>
        <v>2</v>
      </c>
      <c r="F47" s="11">
        <f t="shared" si="19"/>
        <v>3</v>
      </c>
      <c r="G47" s="11">
        <f t="shared" si="19"/>
        <v>4</v>
      </c>
      <c r="H47" s="11">
        <f t="shared" si="19"/>
        <v>4</v>
      </c>
      <c r="I47" s="11">
        <f t="shared" si="19"/>
        <v>2</v>
      </c>
      <c r="J47" s="11">
        <f t="shared" si="19"/>
        <v>4</v>
      </c>
      <c r="K47" s="11">
        <f t="shared" si="19"/>
        <v>1</v>
      </c>
      <c r="L47" s="11">
        <f t="shared" si="19"/>
        <v>4</v>
      </c>
      <c r="M47" s="11">
        <f t="shared" si="19"/>
        <v>4</v>
      </c>
      <c r="N47" s="11"/>
      <c r="O47" s="11">
        <f>SUM(E47:N47)</f>
        <v>28</v>
      </c>
      <c r="Q47" s="17">
        <f>O47-$O$8</f>
        <v>-7</v>
      </c>
    </row>
    <row r="48" spans="1:17" hidden="1" outlineLevel="1" collapsed="1" x14ac:dyDescent="0.2">
      <c r="A48" s="2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9"/>
      <c r="P48" s="7"/>
    </row>
    <row r="49" spans="1:17" hidden="1" outlineLevel="1" x14ac:dyDescent="0.2">
      <c r="A49" s="22"/>
      <c r="B49" s="12" t="s">
        <v>22</v>
      </c>
    </row>
    <row r="50" spans="1:17" ht="13.5" hidden="1" outlineLevel="1" thickBot="1" x14ac:dyDescent="0.25">
      <c r="A50" s="22"/>
      <c r="B50" s="2" t="s">
        <v>1</v>
      </c>
      <c r="C50" s="3">
        <v>8</v>
      </c>
      <c r="D50" s="3"/>
      <c r="E50" s="11">
        <v>7</v>
      </c>
      <c r="F50" s="11">
        <v>6</v>
      </c>
      <c r="G50" s="11">
        <v>6</v>
      </c>
      <c r="H50" s="11">
        <v>5</v>
      </c>
      <c r="I50" s="11">
        <v>4</v>
      </c>
      <c r="J50" s="11">
        <v>4</v>
      </c>
      <c r="K50" s="11">
        <v>6</v>
      </c>
      <c r="L50" s="11">
        <v>5</v>
      </c>
      <c r="M50" s="11">
        <v>3</v>
      </c>
      <c r="N50" s="3"/>
      <c r="O50" s="11">
        <f>SUM(E50:N50)</f>
        <v>46</v>
      </c>
      <c r="P50" s="17">
        <f>O50-$O$8</f>
        <v>11</v>
      </c>
    </row>
    <row r="51" spans="1:17" ht="13.5" hidden="1" outlineLevel="1" thickBot="1" x14ac:dyDescent="0.25">
      <c r="A51" s="22"/>
      <c r="B51" s="8" t="s">
        <v>190</v>
      </c>
      <c r="C51" s="5"/>
      <c r="D51" s="5"/>
      <c r="E51" s="11">
        <f t="shared" ref="E51:M51" si="20">E50-(INT($C50/9))-(E$9&lt;=(MOD($C50,9)))</f>
        <v>6</v>
      </c>
      <c r="F51" s="11">
        <f t="shared" si="20"/>
        <v>5</v>
      </c>
      <c r="G51" s="11">
        <f t="shared" si="20"/>
        <v>5</v>
      </c>
      <c r="H51" s="11">
        <f t="shared" si="20"/>
        <v>4</v>
      </c>
      <c r="I51" s="11">
        <f t="shared" si="20"/>
        <v>3</v>
      </c>
      <c r="J51" s="11">
        <f t="shared" si="20"/>
        <v>4</v>
      </c>
      <c r="K51" s="11">
        <f t="shared" si="20"/>
        <v>5</v>
      </c>
      <c r="L51" s="11">
        <f t="shared" si="20"/>
        <v>4</v>
      </c>
      <c r="M51" s="11">
        <f t="shared" si="20"/>
        <v>2</v>
      </c>
      <c r="N51" s="5"/>
      <c r="O51" s="11">
        <f>SUM(E51:N51)</f>
        <v>38</v>
      </c>
      <c r="P51" s="17">
        <f>O51-$O$8</f>
        <v>3</v>
      </c>
    </row>
    <row r="52" spans="1:17" ht="12.75" hidden="1" customHeight="1" outlineLevel="1" x14ac:dyDescent="0.2">
      <c r="A52" s="22"/>
      <c r="B52" s="4"/>
      <c r="C52" s="5"/>
      <c r="D52" s="5"/>
      <c r="E52" s="5">
        <f t="shared" ref="E52:M52" si="21">IF(E51=E56,1,0)</f>
        <v>1</v>
      </c>
      <c r="F52" s="5">
        <f t="shared" si="21"/>
        <v>1</v>
      </c>
      <c r="G52" s="5">
        <f t="shared" si="21"/>
        <v>1</v>
      </c>
      <c r="H52" s="5">
        <f t="shared" si="21"/>
        <v>1</v>
      </c>
      <c r="I52" s="5">
        <f t="shared" si="21"/>
        <v>1</v>
      </c>
      <c r="J52" s="5">
        <f t="shared" si="21"/>
        <v>1</v>
      </c>
      <c r="K52" s="5">
        <f t="shared" si="21"/>
        <v>0</v>
      </c>
      <c r="L52" s="5">
        <f t="shared" si="21"/>
        <v>1</v>
      </c>
      <c r="M52" s="5">
        <f t="shared" si="21"/>
        <v>1</v>
      </c>
      <c r="N52" s="5"/>
      <c r="O52" s="16"/>
    </row>
    <row r="53" spans="1:17" ht="13.5" hidden="1" outlineLevel="1" thickBot="1" x14ac:dyDescent="0.25">
      <c r="A53" s="22"/>
      <c r="B53" s="4" t="s">
        <v>45</v>
      </c>
      <c r="C53" s="5">
        <v>4</v>
      </c>
      <c r="D53" s="5"/>
      <c r="E53" s="11">
        <v>7</v>
      </c>
      <c r="F53" s="11">
        <v>6</v>
      </c>
      <c r="G53" s="11">
        <v>7</v>
      </c>
      <c r="H53" s="11">
        <v>4</v>
      </c>
      <c r="I53" s="11">
        <v>6</v>
      </c>
      <c r="J53" s="11">
        <v>7</v>
      </c>
      <c r="K53" s="11">
        <v>3</v>
      </c>
      <c r="L53" s="11">
        <v>7</v>
      </c>
      <c r="M53" s="11">
        <v>4</v>
      </c>
      <c r="N53" s="5"/>
      <c r="O53" s="11">
        <f>SUM(E53:N53)</f>
        <v>51</v>
      </c>
      <c r="P53" s="17">
        <f>O53-$O$8</f>
        <v>16</v>
      </c>
    </row>
    <row r="54" spans="1:17" ht="13.5" hidden="1" outlineLevel="1" thickBot="1" x14ac:dyDescent="0.25">
      <c r="A54" s="22"/>
      <c r="B54" s="8" t="s">
        <v>190</v>
      </c>
      <c r="C54" s="5"/>
      <c r="D54" s="5"/>
      <c r="E54" s="11">
        <f t="shared" ref="E54:M54" si="22">E53-(INT($C53/9))-(E$9&lt;=(MOD($C53,9)))</f>
        <v>6</v>
      </c>
      <c r="F54" s="11">
        <f t="shared" si="22"/>
        <v>5</v>
      </c>
      <c r="G54" s="11">
        <f t="shared" si="22"/>
        <v>7</v>
      </c>
      <c r="H54" s="11">
        <f t="shared" si="22"/>
        <v>4</v>
      </c>
      <c r="I54" s="11">
        <f t="shared" si="22"/>
        <v>5</v>
      </c>
      <c r="J54" s="11">
        <f t="shared" si="22"/>
        <v>7</v>
      </c>
      <c r="K54" s="11">
        <f t="shared" si="22"/>
        <v>2</v>
      </c>
      <c r="L54" s="11">
        <f t="shared" si="22"/>
        <v>7</v>
      </c>
      <c r="M54" s="11">
        <f t="shared" si="22"/>
        <v>4</v>
      </c>
      <c r="N54" s="5"/>
      <c r="O54" s="11">
        <f>SUM(E54:N54)</f>
        <v>47</v>
      </c>
      <c r="P54" s="17">
        <f>O54-$O$8</f>
        <v>12</v>
      </c>
    </row>
    <row r="55" spans="1:17" ht="4.5" hidden="1" customHeight="1" outlineLevel="1" collapsed="1" x14ac:dyDescent="0.2">
      <c r="A55" s="22"/>
      <c r="B55" s="4"/>
      <c r="C55" s="5"/>
      <c r="D55" s="5"/>
      <c r="E55" s="5">
        <f t="shared" ref="E55:M55" si="23">IF(E54=E56,1,0)</f>
        <v>1</v>
      </c>
      <c r="F55" s="5">
        <f t="shared" si="23"/>
        <v>1</v>
      </c>
      <c r="G55" s="5">
        <f t="shared" si="23"/>
        <v>0</v>
      </c>
      <c r="H55" s="5">
        <f t="shared" si="23"/>
        <v>1</v>
      </c>
      <c r="I55" s="5">
        <f t="shared" si="23"/>
        <v>0</v>
      </c>
      <c r="J55" s="5">
        <f t="shared" si="23"/>
        <v>0</v>
      </c>
      <c r="K55" s="5">
        <f t="shared" si="23"/>
        <v>1</v>
      </c>
      <c r="L55" s="5">
        <f t="shared" si="23"/>
        <v>0</v>
      </c>
      <c r="M55" s="5">
        <f t="shared" si="23"/>
        <v>0</v>
      </c>
      <c r="N55" s="5"/>
      <c r="O55" s="6"/>
    </row>
    <row r="56" spans="1:17" ht="13.5" collapsed="1" thickBot="1" x14ac:dyDescent="0.25">
      <c r="A56" s="22">
        <f>RANK(Q56,$Q$20:$Q$137,1)</f>
        <v>10</v>
      </c>
      <c r="B56" s="10" t="s">
        <v>14</v>
      </c>
      <c r="C56" s="11">
        <f>SUM(C50:C55)</f>
        <v>12</v>
      </c>
      <c r="D56" s="11"/>
      <c r="E56" s="11">
        <f t="shared" ref="E56:M56" si="24">MIN(E51,E54)</f>
        <v>6</v>
      </c>
      <c r="F56" s="11">
        <f t="shared" si="24"/>
        <v>5</v>
      </c>
      <c r="G56" s="11">
        <f t="shared" si="24"/>
        <v>5</v>
      </c>
      <c r="H56" s="11">
        <f t="shared" si="24"/>
        <v>4</v>
      </c>
      <c r="I56" s="11">
        <f t="shared" si="24"/>
        <v>3</v>
      </c>
      <c r="J56" s="11">
        <f t="shared" si="24"/>
        <v>4</v>
      </c>
      <c r="K56" s="11">
        <f t="shared" si="24"/>
        <v>2</v>
      </c>
      <c r="L56" s="11">
        <f t="shared" si="24"/>
        <v>4</v>
      </c>
      <c r="M56" s="11">
        <f t="shared" si="24"/>
        <v>2</v>
      </c>
      <c r="N56" s="11"/>
      <c r="O56" s="11">
        <f>SUM(E56:N56)</f>
        <v>35</v>
      </c>
      <c r="Q56" s="17">
        <f>O56-$O$8</f>
        <v>0</v>
      </c>
    </row>
    <row r="57" spans="1:17" hidden="1" outlineLevel="1" x14ac:dyDescent="0.2">
      <c r="A57" s="22"/>
    </row>
    <row r="58" spans="1:17" hidden="1" outlineLevel="1" x14ac:dyDescent="0.2">
      <c r="A58" s="22"/>
      <c r="B58" t="s">
        <v>195</v>
      </c>
    </row>
    <row r="59" spans="1:17" ht="13.5" hidden="1" outlineLevel="1" thickBot="1" x14ac:dyDescent="0.25">
      <c r="A59" s="22"/>
      <c r="B59" s="2" t="s">
        <v>46</v>
      </c>
      <c r="C59" s="3">
        <v>9</v>
      </c>
      <c r="D59" s="3"/>
      <c r="E59" s="11">
        <v>4</v>
      </c>
      <c r="F59" s="11">
        <v>4</v>
      </c>
      <c r="G59" s="11">
        <v>8</v>
      </c>
      <c r="H59" s="11">
        <v>5</v>
      </c>
      <c r="I59" s="11">
        <v>4</v>
      </c>
      <c r="J59" s="11">
        <v>7</v>
      </c>
      <c r="K59" s="11">
        <v>5</v>
      </c>
      <c r="L59" s="11">
        <v>7</v>
      </c>
      <c r="M59" s="11">
        <v>7</v>
      </c>
      <c r="N59" s="3"/>
      <c r="O59" s="11">
        <f>SUM(E59:N59)</f>
        <v>51</v>
      </c>
      <c r="P59" s="17">
        <f>O59-$O$8</f>
        <v>16</v>
      </c>
    </row>
    <row r="60" spans="1:17" ht="13.5" hidden="1" outlineLevel="1" thickBot="1" x14ac:dyDescent="0.25">
      <c r="A60" s="22"/>
      <c r="B60" s="8" t="s">
        <v>190</v>
      </c>
      <c r="C60" s="5"/>
      <c r="D60" s="5"/>
      <c r="E60" s="11">
        <f t="shared" ref="E60:M60" si="25">E59-(INT($C59/9))-(E$9&lt;=(MOD($C59,9)))</f>
        <v>3</v>
      </c>
      <c r="F60" s="11">
        <f t="shared" si="25"/>
        <v>3</v>
      </c>
      <c r="G60" s="11">
        <f t="shared" si="25"/>
        <v>7</v>
      </c>
      <c r="H60" s="11">
        <f t="shared" si="25"/>
        <v>4</v>
      </c>
      <c r="I60" s="11">
        <f t="shared" si="25"/>
        <v>3</v>
      </c>
      <c r="J60" s="11">
        <f t="shared" si="25"/>
        <v>6</v>
      </c>
      <c r="K60" s="11">
        <f t="shared" si="25"/>
        <v>4</v>
      </c>
      <c r="L60" s="11">
        <f t="shared" si="25"/>
        <v>6</v>
      </c>
      <c r="M60" s="11">
        <f t="shared" si="25"/>
        <v>6</v>
      </c>
      <c r="N60" s="5"/>
      <c r="O60" s="11">
        <f>SUM(E60:N60)</f>
        <v>42</v>
      </c>
      <c r="P60" s="17">
        <f>O60-$O$8</f>
        <v>7</v>
      </c>
    </row>
    <row r="61" spans="1:17" ht="12.75" hidden="1" customHeight="1" outlineLevel="1" x14ac:dyDescent="0.2">
      <c r="A61" s="22"/>
      <c r="B61" s="4"/>
      <c r="C61" s="5"/>
      <c r="D61" s="5"/>
      <c r="E61" s="5">
        <f t="shared" ref="E61:M61" si="26">IF(E60=E65,1,0)</f>
        <v>1</v>
      </c>
      <c r="F61" s="5">
        <f t="shared" si="26"/>
        <v>1</v>
      </c>
      <c r="G61" s="5">
        <f t="shared" si="26"/>
        <v>0</v>
      </c>
      <c r="H61" s="5">
        <f t="shared" si="26"/>
        <v>1</v>
      </c>
      <c r="I61" s="5">
        <f t="shared" si="26"/>
        <v>0</v>
      </c>
      <c r="J61" s="5">
        <f t="shared" si="26"/>
        <v>0</v>
      </c>
      <c r="K61" s="5">
        <f t="shared" si="26"/>
        <v>0</v>
      </c>
      <c r="L61" s="5">
        <f t="shared" si="26"/>
        <v>0</v>
      </c>
      <c r="M61" s="5">
        <f t="shared" si="26"/>
        <v>1</v>
      </c>
      <c r="N61" s="5"/>
      <c r="O61" s="16"/>
    </row>
    <row r="62" spans="1:17" ht="13.5" hidden="1" outlineLevel="1" thickBot="1" x14ac:dyDescent="0.25">
      <c r="A62" s="22"/>
      <c r="B62" s="4" t="s">
        <v>47</v>
      </c>
      <c r="C62" s="5">
        <v>14</v>
      </c>
      <c r="D62" s="5"/>
      <c r="E62" s="11">
        <v>5</v>
      </c>
      <c r="F62" s="11">
        <v>5</v>
      </c>
      <c r="G62" s="11">
        <v>5</v>
      </c>
      <c r="H62" s="11">
        <v>8</v>
      </c>
      <c r="I62" s="11">
        <v>3</v>
      </c>
      <c r="J62" s="11">
        <v>5</v>
      </c>
      <c r="K62" s="11">
        <v>3</v>
      </c>
      <c r="L62" s="11">
        <v>6</v>
      </c>
      <c r="M62" s="11">
        <v>7</v>
      </c>
      <c r="N62" s="5"/>
      <c r="O62" s="11">
        <f>SUM(E62:N62)</f>
        <v>47</v>
      </c>
      <c r="P62" s="17">
        <f>O62-$O$8</f>
        <v>12</v>
      </c>
    </row>
    <row r="63" spans="1:17" ht="13.5" hidden="1" outlineLevel="1" thickBot="1" x14ac:dyDescent="0.25">
      <c r="A63" s="22"/>
      <c r="B63" s="8" t="s">
        <v>190</v>
      </c>
      <c r="C63" s="5"/>
      <c r="D63" s="5"/>
      <c r="E63" s="11">
        <f t="shared" ref="E63:M63" si="27">E62-(INT($C62/9))-(E$9&lt;=(MOD($C62,9)))</f>
        <v>3</v>
      </c>
      <c r="F63" s="11">
        <f t="shared" si="27"/>
        <v>3</v>
      </c>
      <c r="G63" s="11">
        <f t="shared" si="27"/>
        <v>3</v>
      </c>
      <c r="H63" s="11">
        <f t="shared" si="27"/>
        <v>7</v>
      </c>
      <c r="I63" s="11">
        <f t="shared" si="27"/>
        <v>1</v>
      </c>
      <c r="J63" s="11">
        <f t="shared" si="27"/>
        <v>4</v>
      </c>
      <c r="K63" s="11">
        <f t="shared" si="27"/>
        <v>1</v>
      </c>
      <c r="L63" s="11">
        <f t="shared" si="27"/>
        <v>5</v>
      </c>
      <c r="M63" s="11">
        <f t="shared" si="27"/>
        <v>6</v>
      </c>
      <c r="N63" s="5"/>
      <c r="O63" s="11">
        <f>SUM(E63:N63)</f>
        <v>33</v>
      </c>
      <c r="P63" s="17">
        <f>O63-$O$8</f>
        <v>-2</v>
      </c>
    </row>
    <row r="64" spans="1:17" ht="4.5" hidden="1" customHeight="1" outlineLevel="1" collapsed="1" x14ac:dyDescent="0.2">
      <c r="A64" s="22"/>
      <c r="B64" s="4"/>
      <c r="C64" s="5"/>
      <c r="D64" s="5"/>
      <c r="E64" s="5">
        <f t="shared" ref="E64:M64" si="28">IF(E63=E65,1,0)</f>
        <v>1</v>
      </c>
      <c r="F64" s="5">
        <f t="shared" si="28"/>
        <v>1</v>
      </c>
      <c r="G64" s="5">
        <f t="shared" si="28"/>
        <v>1</v>
      </c>
      <c r="H64" s="5">
        <f t="shared" si="28"/>
        <v>0</v>
      </c>
      <c r="I64" s="5">
        <f t="shared" si="28"/>
        <v>1</v>
      </c>
      <c r="J64" s="5">
        <f t="shared" si="28"/>
        <v>1</v>
      </c>
      <c r="K64" s="5">
        <f t="shared" si="28"/>
        <v>1</v>
      </c>
      <c r="L64" s="5">
        <f t="shared" si="28"/>
        <v>1</v>
      </c>
      <c r="M64" s="5">
        <f t="shared" si="28"/>
        <v>1</v>
      </c>
      <c r="N64" s="5"/>
      <c r="O64" s="6"/>
    </row>
    <row r="65" spans="1:17" ht="13.5" collapsed="1" thickBot="1" x14ac:dyDescent="0.25">
      <c r="A65" s="22">
        <f>RANK(Q65,$Q$20:$Q$137,1)</f>
        <v>5</v>
      </c>
      <c r="B65" s="10" t="s">
        <v>16</v>
      </c>
      <c r="C65" s="11">
        <f>SUM(C59:C64)</f>
        <v>23</v>
      </c>
      <c r="D65" s="11"/>
      <c r="E65" s="11">
        <f t="shared" ref="E65:M65" si="29">MIN(E60,E63)</f>
        <v>3</v>
      </c>
      <c r="F65" s="11">
        <f t="shared" si="29"/>
        <v>3</v>
      </c>
      <c r="G65" s="11">
        <f t="shared" si="29"/>
        <v>3</v>
      </c>
      <c r="H65" s="11">
        <f t="shared" si="29"/>
        <v>4</v>
      </c>
      <c r="I65" s="11">
        <f t="shared" si="29"/>
        <v>1</v>
      </c>
      <c r="J65" s="11">
        <f t="shared" si="29"/>
        <v>4</v>
      </c>
      <c r="K65" s="11">
        <f t="shared" si="29"/>
        <v>1</v>
      </c>
      <c r="L65" s="11">
        <f t="shared" si="29"/>
        <v>5</v>
      </c>
      <c r="M65" s="11">
        <f t="shared" si="29"/>
        <v>6</v>
      </c>
      <c r="N65" s="11"/>
      <c r="O65" s="11">
        <f>SUM(E65:N65)</f>
        <v>30</v>
      </c>
      <c r="Q65" s="17">
        <f>O65-$O$8</f>
        <v>-5</v>
      </c>
    </row>
    <row r="66" spans="1:17" hidden="1" outlineLevel="1" x14ac:dyDescent="0.2">
      <c r="A66" s="22"/>
    </row>
    <row r="67" spans="1:17" hidden="1" outlineLevel="1" x14ac:dyDescent="0.2">
      <c r="A67" s="22"/>
      <c r="B67" t="s">
        <v>194</v>
      </c>
    </row>
    <row r="68" spans="1:17" ht="13.5" hidden="1" outlineLevel="1" thickBot="1" x14ac:dyDescent="0.25">
      <c r="A68" s="22"/>
      <c r="B68" s="2" t="s">
        <v>48</v>
      </c>
      <c r="C68" s="3">
        <v>9</v>
      </c>
      <c r="D68" s="3"/>
      <c r="E68" s="11">
        <v>7</v>
      </c>
      <c r="F68" s="11">
        <v>6</v>
      </c>
      <c r="G68" s="11">
        <v>5</v>
      </c>
      <c r="H68" s="11">
        <v>8</v>
      </c>
      <c r="I68" s="11">
        <v>3</v>
      </c>
      <c r="J68" s="11">
        <v>7</v>
      </c>
      <c r="K68" s="11">
        <v>4</v>
      </c>
      <c r="L68" s="11">
        <v>11</v>
      </c>
      <c r="M68" s="11">
        <v>9</v>
      </c>
      <c r="N68" s="3"/>
      <c r="O68" s="11">
        <f>SUM(E68:N68)</f>
        <v>60</v>
      </c>
      <c r="P68" s="17">
        <f>O68-$O$8</f>
        <v>25</v>
      </c>
    </row>
    <row r="69" spans="1:17" ht="13.5" hidden="1" outlineLevel="1" thickBot="1" x14ac:dyDescent="0.25">
      <c r="A69" s="22"/>
      <c r="B69" s="8" t="s">
        <v>190</v>
      </c>
      <c r="C69" s="5"/>
      <c r="D69" s="5"/>
      <c r="E69" s="11">
        <f t="shared" ref="E69:M69" si="30">E68-(INT($C68/9))-(E$9&lt;=(MOD($C68,9)))</f>
        <v>6</v>
      </c>
      <c r="F69" s="11">
        <f t="shared" si="30"/>
        <v>5</v>
      </c>
      <c r="G69" s="11">
        <f t="shared" si="30"/>
        <v>4</v>
      </c>
      <c r="H69" s="11">
        <f t="shared" si="30"/>
        <v>7</v>
      </c>
      <c r="I69" s="11">
        <f t="shared" si="30"/>
        <v>2</v>
      </c>
      <c r="J69" s="11">
        <f t="shared" si="30"/>
        <v>6</v>
      </c>
      <c r="K69" s="11">
        <f t="shared" si="30"/>
        <v>3</v>
      </c>
      <c r="L69" s="11">
        <f t="shared" si="30"/>
        <v>10</v>
      </c>
      <c r="M69" s="11">
        <f t="shared" si="30"/>
        <v>8</v>
      </c>
      <c r="N69" s="5"/>
      <c r="O69" s="11">
        <f>SUM(E69:N69)</f>
        <v>51</v>
      </c>
      <c r="P69" s="17">
        <f>O69-$O$8</f>
        <v>16</v>
      </c>
    </row>
    <row r="70" spans="1:17" ht="12.75" hidden="1" customHeight="1" outlineLevel="1" x14ac:dyDescent="0.2">
      <c r="A70" s="22"/>
      <c r="B70" s="4"/>
      <c r="C70" s="5"/>
      <c r="D70" s="5"/>
      <c r="E70" s="5">
        <f t="shared" ref="E70:M70" si="31">IF(E69=E74,1,0)</f>
        <v>0</v>
      </c>
      <c r="F70" s="5">
        <f t="shared" si="31"/>
        <v>0</v>
      </c>
      <c r="G70" s="5">
        <f t="shared" si="31"/>
        <v>1</v>
      </c>
      <c r="H70" s="5">
        <f t="shared" si="31"/>
        <v>0</v>
      </c>
      <c r="I70" s="5">
        <f t="shared" si="31"/>
        <v>0</v>
      </c>
      <c r="J70" s="5">
        <f t="shared" si="31"/>
        <v>0</v>
      </c>
      <c r="K70" s="5">
        <f t="shared" si="31"/>
        <v>0</v>
      </c>
      <c r="L70" s="5">
        <f t="shared" si="31"/>
        <v>0</v>
      </c>
      <c r="M70" s="5">
        <f t="shared" si="31"/>
        <v>0</v>
      </c>
      <c r="N70" s="5"/>
      <c r="O70" s="16"/>
    </row>
    <row r="71" spans="1:17" ht="13.5" hidden="1" outlineLevel="1" thickBot="1" x14ac:dyDescent="0.25">
      <c r="A71" s="22"/>
      <c r="B71" s="4" t="s">
        <v>24</v>
      </c>
      <c r="C71" s="5">
        <v>22</v>
      </c>
      <c r="D71" s="5"/>
      <c r="E71" s="11">
        <v>7</v>
      </c>
      <c r="F71" s="11">
        <v>5</v>
      </c>
      <c r="G71" s="11">
        <v>8</v>
      </c>
      <c r="H71" s="11">
        <v>6</v>
      </c>
      <c r="I71" s="11">
        <v>4</v>
      </c>
      <c r="J71" s="11">
        <v>7</v>
      </c>
      <c r="K71" s="11">
        <v>4</v>
      </c>
      <c r="L71" s="11">
        <v>7</v>
      </c>
      <c r="M71" s="11">
        <v>6</v>
      </c>
      <c r="N71" s="5"/>
      <c r="O71" s="11">
        <f>SUM(E71:N71)</f>
        <v>54</v>
      </c>
      <c r="P71" s="17">
        <f>O71-$O$8</f>
        <v>19</v>
      </c>
    </row>
    <row r="72" spans="1:17" ht="13.5" hidden="1" outlineLevel="1" thickBot="1" x14ac:dyDescent="0.25">
      <c r="A72" s="22"/>
      <c r="B72" s="8" t="s">
        <v>190</v>
      </c>
      <c r="C72" s="5"/>
      <c r="D72" s="5"/>
      <c r="E72" s="11">
        <f t="shared" ref="E72:M72" si="32">E71-(INT($C71/9))-(E$9&lt;=(MOD($C71,9)))</f>
        <v>4</v>
      </c>
      <c r="F72" s="11">
        <f t="shared" si="32"/>
        <v>2</v>
      </c>
      <c r="G72" s="11">
        <f t="shared" si="32"/>
        <v>6</v>
      </c>
      <c r="H72" s="11">
        <f t="shared" si="32"/>
        <v>4</v>
      </c>
      <c r="I72" s="11">
        <f t="shared" si="32"/>
        <v>1</v>
      </c>
      <c r="J72" s="11">
        <f t="shared" si="32"/>
        <v>5</v>
      </c>
      <c r="K72" s="11">
        <f t="shared" si="32"/>
        <v>1</v>
      </c>
      <c r="L72" s="11">
        <f t="shared" si="32"/>
        <v>5</v>
      </c>
      <c r="M72" s="11">
        <f t="shared" si="32"/>
        <v>4</v>
      </c>
      <c r="N72" s="5"/>
      <c r="O72" s="11">
        <f>SUM(E72:N72)</f>
        <v>32</v>
      </c>
      <c r="P72" s="17">
        <f>O72-$O$8</f>
        <v>-3</v>
      </c>
    </row>
    <row r="73" spans="1:17" ht="4.5" hidden="1" customHeight="1" outlineLevel="1" collapsed="1" x14ac:dyDescent="0.2">
      <c r="A73" s="22"/>
      <c r="B73" s="4"/>
      <c r="C73" s="5"/>
      <c r="D73" s="5"/>
      <c r="E73" s="5">
        <f t="shared" ref="E73:M73" si="33">IF(E72=E74,1,0)</f>
        <v>1</v>
      </c>
      <c r="F73" s="5">
        <f t="shared" si="33"/>
        <v>1</v>
      </c>
      <c r="G73" s="5">
        <f t="shared" si="33"/>
        <v>0</v>
      </c>
      <c r="H73" s="5">
        <f t="shared" si="33"/>
        <v>1</v>
      </c>
      <c r="I73" s="5">
        <f t="shared" si="33"/>
        <v>1</v>
      </c>
      <c r="J73" s="5">
        <f t="shared" si="33"/>
        <v>1</v>
      </c>
      <c r="K73" s="5">
        <f t="shared" si="33"/>
        <v>1</v>
      </c>
      <c r="L73" s="5">
        <f t="shared" si="33"/>
        <v>1</v>
      </c>
      <c r="M73" s="5">
        <f t="shared" si="33"/>
        <v>1</v>
      </c>
      <c r="N73" s="5"/>
      <c r="O73" s="6"/>
    </row>
    <row r="74" spans="1:17" ht="13.5" collapsed="1" thickBot="1" x14ac:dyDescent="0.25">
      <c r="A74" s="22">
        <f>RANK(Q74,$Q$20:$Q$137,1)</f>
        <v>5</v>
      </c>
      <c r="B74" s="10" t="s">
        <v>15</v>
      </c>
      <c r="C74" s="11">
        <f>SUM(C68:C73)</f>
        <v>31</v>
      </c>
      <c r="D74" s="11"/>
      <c r="E74" s="11">
        <f t="shared" ref="E74:M74" si="34">MIN(E69,E72)</f>
        <v>4</v>
      </c>
      <c r="F74" s="11">
        <f t="shared" si="34"/>
        <v>2</v>
      </c>
      <c r="G74" s="11">
        <f t="shared" si="34"/>
        <v>4</v>
      </c>
      <c r="H74" s="11">
        <f t="shared" si="34"/>
        <v>4</v>
      </c>
      <c r="I74" s="11">
        <f t="shared" si="34"/>
        <v>1</v>
      </c>
      <c r="J74" s="11">
        <f t="shared" si="34"/>
        <v>5</v>
      </c>
      <c r="K74" s="11">
        <f t="shared" si="34"/>
        <v>1</v>
      </c>
      <c r="L74" s="11">
        <f t="shared" si="34"/>
        <v>5</v>
      </c>
      <c r="M74" s="11">
        <f t="shared" si="34"/>
        <v>4</v>
      </c>
      <c r="N74" s="11"/>
      <c r="O74" s="11">
        <f>SUM(E74:N74)</f>
        <v>30</v>
      </c>
      <c r="Q74" s="17">
        <f>O74-$O$8</f>
        <v>-5</v>
      </c>
    </row>
    <row r="75" spans="1:17" hidden="1" outlineLevel="1" x14ac:dyDescent="0.2">
      <c r="A75" s="22"/>
    </row>
    <row r="76" spans="1:17" hidden="1" outlineLevel="1" x14ac:dyDescent="0.2">
      <c r="A76" s="22"/>
      <c r="B76" t="s">
        <v>30</v>
      </c>
    </row>
    <row r="77" spans="1:17" ht="13.5" hidden="1" outlineLevel="1" thickBot="1" x14ac:dyDescent="0.25">
      <c r="A77" s="22"/>
      <c r="B77" s="2" t="s">
        <v>5</v>
      </c>
      <c r="C77" s="3">
        <v>12</v>
      </c>
      <c r="D77" s="3"/>
      <c r="E77" s="11">
        <v>6</v>
      </c>
      <c r="F77" s="11">
        <v>7</v>
      </c>
      <c r="G77" s="11">
        <v>7</v>
      </c>
      <c r="H77" s="11">
        <v>4</v>
      </c>
      <c r="I77" s="11">
        <v>5</v>
      </c>
      <c r="J77" s="11">
        <v>7</v>
      </c>
      <c r="K77" s="11">
        <v>5</v>
      </c>
      <c r="L77" s="11">
        <v>8</v>
      </c>
      <c r="M77" s="11">
        <v>5</v>
      </c>
      <c r="N77" s="3"/>
      <c r="O77" s="11">
        <f>SUM(E77:N77)</f>
        <v>54</v>
      </c>
      <c r="P77" s="17">
        <f>O77-$O$8</f>
        <v>19</v>
      </c>
    </row>
    <row r="78" spans="1:17" ht="13.5" hidden="1" outlineLevel="1" thickBot="1" x14ac:dyDescent="0.25">
      <c r="A78" s="22"/>
      <c r="B78" s="8" t="s">
        <v>190</v>
      </c>
      <c r="C78" s="5"/>
      <c r="D78" s="5"/>
      <c r="E78" s="11">
        <f t="shared" ref="E78:M78" si="35">E77-(INT($C77/9))-(E$9&lt;=(MOD($C77,9)))</f>
        <v>5</v>
      </c>
      <c r="F78" s="11">
        <f t="shared" si="35"/>
        <v>5</v>
      </c>
      <c r="G78" s="11">
        <f t="shared" si="35"/>
        <v>6</v>
      </c>
      <c r="H78" s="11">
        <f t="shared" si="35"/>
        <v>3</v>
      </c>
      <c r="I78" s="11">
        <f t="shared" si="35"/>
        <v>3</v>
      </c>
      <c r="J78" s="11">
        <f t="shared" si="35"/>
        <v>6</v>
      </c>
      <c r="K78" s="11">
        <f t="shared" si="35"/>
        <v>3</v>
      </c>
      <c r="L78" s="11">
        <f t="shared" si="35"/>
        <v>7</v>
      </c>
      <c r="M78" s="11">
        <f t="shared" si="35"/>
        <v>4</v>
      </c>
      <c r="N78" s="5"/>
      <c r="O78" s="11">
        <f>SUM(E78:N78)</f>
        <v>42</v>
      </c>
      <c r="P78" s="17">
        <f>O78-$O$8</f>
        <v>7</v>
      </c>
    </row>
    <row r="79" spans="1:17" ht="12.75" hidden="1" customHeight="1" outlineLevel="1" x14ac:dyDescent="0.2">
      <c r="A79" s="22"/>
      <c r="B79" s="4"/>
      <c r="C79" s="5"/>
      <c r="D79" s="5"/>
      <c r="E79" s="5">
        <f t="shared" ref="E79:M79" si="36">IF(E78=E83,1,0)</f>
        <v>1</v>
      </c>
      <c r="F79" s="5">
        <f t="shared" si="36"/>
        <v>1</v>
      </c>
      <c r="G79" s="5">
        <f t="shared" si="36"/>
        <v>1</v>
      </c>
      <c r="H79" s="5">
        <f t="shared" si="36"/>
        <v>1</v>
      </c>
      <c r="I79" s="5">
        <f t="shared" si="36"/>
        <v>0</v>
      </c>
      <c r="J79" s="5">
        <f t="shared" si="36"/>
        <v>0</v>
      </c>
      <c r="K79" s="5">
        <f t="shared" si="36"/>
        <v>0</v>
      </c>
      <c r="L79" s="5">
        <f t="shared" si="36"/>
        <v>1</v>
      </c>
      <c r="M79" s="5">
        <f t="shared" si="36"/>
        <v>1</v>
      </c>
      <c r="N79" s="5"/>
      <c r="O79" s="16"/>
    </row>
    <row r="80" spans="1:17" ht="13.5" hidden="1" outlineLevel="1" thickBot="1" x14ac:dyDescent="0.25">
      <c r="A80" s="22"/>
      <c r="B80" s="4" t="s">
        <v>49</v>
      </c>
      <c r="C80" s="5">
        <v>14</v>
      </c>
      <c r="D80" s="5"/>
      <c r="E80" s="11">
        <v>8</v>
      </c>
      <c r="F80" s="11">
        <v>8</v>
      </c>
      <c r="G80" s="11">
        <v>9</v>
      </c>
      <c r="H80" s="11">
        <v>5</v>
      </c>
      <c r="I80" s="11">
        <v>4</v>
      </c>
      <c r="J80" s="11">
        <v>5</v>
      </c>
      <c r="K80" s="11">
        <v>3</v>
      </c>
      <c r="L80" s="11">
        <v>9</v>
      </c>
      <c r="M80" s="11">
        <v>5</v>
      </c>
      <c r="N80" s="5"/>
      <c r="O80" s="11">
        <f>SUM(E80:N80)</f>
        <v>56</v>
      </c>
      <c r="P80" s="17">
        <f>O80-$O$8</f>
        <v>21</v>
      </c>
    </row>
    <row r="81" spans="1:17" ht="13.5" hidden="1" outlineLevel="1" thickBot="1" x14ac:dyDescent="0.25">
      <c r="A81" s="22"/>
      <c r="B81" s="8" t="s">
        <v>190</v>
      </c>
      <c r="C81" s="5"/>
      <c r="D81" s="5"/>
      <c r="E81" s="11">
        <f t="shared" ref="E81:M81" si="37">E80-(INT($C80/9))-(E$9&lt;=(MOD($C80,9)))</f>
        <v>6</v>
      </c>
      <c r="F81" s="11">
        <f t="shared" si="37"/>
        <v>6</v>
      </c>
      <c r="G81" s="11">
        <f t="shared" si="37"/>
        <v>7</v>
      </c>
      <c r="H81" s="11">
        <f t="shared" si="37"/>
        <v>4</v>
      </c>
      <c r="I81" s="11">
        <f t="shared" si="37"/>
        <v>2</v>
      </c>
      <c r="J81" s="11">
        <f t="shared" si="37"/>
        <v>4</v>
      </c>
      <c r="K81" s="11">
        <f t="shared" si="37"/>
        <v>1</v>
      </c>
      <c r="L81" s="11">
        <f t="shared" si="37"/>
        <v>8</v>
      </c>
      <c r="M81" s="11">
        <f t="shared" si="37"/>
        <v>4</v>
      </c>
      <c r="N81" s="5"/>
      <c r="O81" s="11">
        <f>SUM(E81:N81)</f>
        <v>42</v>
      </c>
      <c r="P81" s="17">
        <f>O81-$O$8</f>
        <v>7</v>
      </c>
    </row>
    <row r="82" spans="1:17" ht="4.5" hidden="1" customHeight="1" outlineLevel="1" collapsed="1" x14ac:dyDescent="0.2">
      <c r="A82" s="22"/>
      <c r="B82" s="4"/>
      <c r="C82" s="5"/>
      <c r="D82" s="5"/>
      <c r="E82" s="5">
        <f t="shared" ref="E82:M82" si="38">IF(E81=E83,1,0)</f>
        <v>0</v>
      </c>
      <c r="F82" s="5">
        <f t="shared" si="38"/>
        <v>0</v>
      </c>
      <c r="G82" s="5">
        <f t="shared" si="38"/>
        <v>0</v>
      </c>
      <c r="H82" s="5">
        <f t="shared" si="38"/>
        <v>0</v>
      </c>
      <c r="I82" s="5">
        <f t="shared" si="38"/>
        <v>1</v>
      </c>
      <c r="J82" s="5">
        <f t="shared" si="38"/>
        <v>1</v>
      </c>
      <c r="K82" s="5">
        <f t="shared" si="38"/>
        <v>1</v>
      </c>
      <c r="L82" s="5">
        <f t="shared" si="38"/>
        <v>0</v>
      </c>
      <c r="M82" s="5">
        <f t="shared" si="38"/>
        <v>1</v>
      </c>
      <c r="N82" s="5"/>
      <c r="O82" s="6"/>
    </row>
    <row r="83" spans="1:17" ht="13.5" collapsed="1" thickBot="1" x14ac:dyDescent="0.25">
      <c r="A83" s="22">
        <f>RANK(Q83,$Q$20:$Q$137,1)</f>
        <v>13</v>
      </c>
      <c r="B83" s="10" t="s">
        <v>17</v>
      </c>
      <c r="C83" s="11">
        <f>SUM(C77:C82)</f>
        <v>26</v>
      </c>
      <c r="D83" s="11"/>
      <c r="E83" s="11">
        <f t="shared" ref="E83:M83" si="39">MIN(E78,E81)</f>
        <v>5</v>
      </c>
      <c r="F83" s="11">
        <f t="shared" si="39"/>
        <v>5</v>
      </c>
      <c r="G83" s="11">
        <f t="shared" si="39"/>
        <v>6</v>
      </c>
      <c r="H83" s="11">
        <f t="shared" si="39"/>
        <v>3</v>
      </c>
      <c r="I83" s="11">
        <f t="shared" si="39"/>
        <v>2</v>
      </c>
      <c r="J83" s="11">
        <f t="shared" si="39"/>
        <v>4</v>
      </c>
      <c r="K83" s="11">
        <f t="shared" si="39"/>
        <v>1</v>
      </c>
      <c r="L83" s="11">
        <f t="shared" si="39"/>
        <v>7</v>
      </c>
      <c r="M83" s="11">
        <f t="shared" si="39"/>
        <v>4</v>
      </c>
      <c r="N83" s="11"/>
      <c r="O83" s="11">
        <f>SUM(E83:N83)</f>
        <v>37</v>
      </c>
      <c r="Q83" s="17">
        <f>O83-$O$8</f>
        <v>2</v>
      </c>
    </row>
    <row r="84" spans="1:17" hidden="1" outlineLevel="1" x14ac:dyDescent="0.2">
      <c r="A84" s="22"/>
    </row>
    <row r="85" spans="1:17" hidden="1" outlineLevel="1" x14ac:dyDescent="0.2">
      <c r="A85" s="22"/>
      <c r="B85" t="s">
        <v>192</v>
      </c>
    </row>
    <row r="86" spans="1:17" ht="13.5" hidden="1" outlineLevel="1" thickBot="1" x14ac:dyDescent="0.25">
      <c r="A86" s="22"/>
      <c r="B86" s="2" t="s">
        <v>191</v>
      </c>
      <c r="C86" s="3">
        <v>22</v>
      </c>
      <c r="D86" s="3"/>
      <c r="E86" s="11">
        <v>5</v>
      </c>
      <c r="F86" s="11">
        <v>4</v>
      </c>
      <c r="G86" s="11">
        <v>7</v>
      </c>
      <c r="H86" s="11">
        <v>4</v>
      </c>
      <c r="I86" s="11">
        <v>4</v>
      </c>
      <c r="J86" s="11">
        <v>5</v>
      </c>
      <c r="K86" s="11">
        <v>4</v>
      </c>
      <c r="L86" s="11">
        <v>6</v>
      </c>
      <c r="M86" s="11">
        <v>5</v>
      </c>
      <c r="N86" s="3"/>
      <c r="O86" s="11">
        <f>SUM(E86:N86)</f>
        <v>44</v>
      </c>
      <c r="P86" s="17">
        <f>O86-$O$8</f>
        <v>9</v>
      </c>
    </row>
    <row r="87" spans="1:17" ht="13.5" hidden="1" outlineLevel="1" thickBot="1" x14ac:dyDescent="0.25">
      <c r="A87" s="22"/>
      <c r="B87" s="8" t="s">
        <v>190</v>
      </c>
      <c r="C87" s="5"/>
      <c r="D87" s="5"/>
      <c r="E87" s="11">
        <f t="shared" ref="E87:M87" si="40">E86-(INT($C86/9))-(E$9&lt;=(MOD($C86,9)))</f>
        <v>2</v>
      </c>
      <c r="F87" s="11">
        <f t="shared" si="40"/>
        <v>1</v>
      </c>
      <c r="G87" s="11">
        <f t="shared" si="40"/>
        <v>5</v>
      </c>
      <c r="H87" s="11">
        <f t="shared" si="40"/>
        <v>2</v>
      </c>
      <c r="I87" s="11">
        <f t="shared" si="40"/>
        <v>1</v>
      </c>
      <c r="J87" s="11">
        <f t="shared" si="40"/>
        <v>3</v>
      </c>
      <c r="K87" s="11">
        <f t="shared" si="40"/>
        <v>1</v>
      </c>
      <c r="L87" s="11">
        <f t="shared" si="40"/>
        <v>4</v>
      </c>
      <c r="M87" s="11">
        <f t="shared" si="40"/>
        <v>3</v>
      </c>
      <c r="N87" s="5"/>
      <c r="O87" s="11">
        <f>SUM(E87:N87)</f>
        <v>22</v>
      </c>
      <c r="P87" s="17">
        <f>O87-$O$8</f>
        <v>-13</v>
      </c>
    </row>
    <row r="88" spans="1:17" ht="12.75" hidden="1" customHeight="1" outlineLevel="1" x14ac:dyDescent="0.2">
      <c r="A88" s="22"/>
      <c r="B88" s="4"/>
      <c r="C88" s="5"/>
      <c r="D88" s="5"/>
      <c r="E88" s="5">
        <f t="shared" ref="E88:M88" si="41">IF(E87=E92,1,0)</f>
        <v>1</v>
      </c>
      <c r="F88" s="5">
        <f t="shared" si="41"/>
        <v>1</v>
      </c>
      <c r="G88" s="5">
        <f t="shared" si="41"/>
        <v>1</v>
      </c>
      <c r="H88" s="5">
        <f t="shared" si="41"/>
        <v>0</v>
      </c>
      <c r="I88" s="5">
        <f t="shared" si="41"/>
        <v>1</v>
      </c>
      <c r="J88" s="5">
        <f t="shared" si="41"/>
        <v>1</v>
      </c>
      <c r="K88" s="5">
        <f t="shared" si="41"/>
        <v>1</v>
      </c>
      <c r="L88" s="5">
        <f t="shared" si="41"/>
        <v>0</v>
      </c>
      <c r="M88" s="5">
        <f t="shared" si="41"/>
        <v>1</v>
      </c>
      <c r="N88" s="5"/>
      <c r="O88" s="16"/>
    </row>
    <row r="89" spans="1:17" ht="13.5" hidden="1" outlineLevel="1" thickBot="1" x14ac:dyDescent="0.25">
      <c r="A89" s="22"/>
      <c r="B89" s="4" t="s">
        <v>3</v>
      </c>
      <c r="C89" s="5">
        <v>16</v>
      </c>
      <c r="D89" s="5"/>
      <c r="E89" s="11">
        <v>6</v>
      </c>
      <c r="F89" s="11">
        <v>7</v>
      </c>
      <c r="G89" s="11">
        <v>8</v>
      </c>
      <c r="H89" s="11">
        <v>3</v>
      </c>
      <c r="I89" s="11">
        <v>4</v>
      </c>
      <c r="J89" s="11">
        <v>7</v>
      </c>
      <c r="K89" s="11">
        <v>5</v>
      </c>
      <c r="L89" s="11">
        <v>5</v>
      </c>
      <c r="M89" s="11">
        <v>6</v>
      </c>
      <c r="N89" s="5"/>
      <c r="O89" s="11">
        <f>SUM(E89:N89)</f>
        <v>51</v>
      </c>
      <c r="P89" s="17">
        <f>O89-$O$8</f>
        <v>16</v>
      </c>
    </row>
    <row r="90" spans="1:17" ht="13.5" hidden="1" outlineLevel="1" thickBot="1" x14ac:dyDescent="0.25">
      <c r="A90" s="22"/>
      <c r="B90" s="8" t="s">
        <v>190</v>
      </c>
      <c r="C90" s="5"/>
      <c r="D90" s="5"/>
      <c r="E90" s="11">
        <f t="shared" ref="E90:M90" si="42">E89-(INT($C89/9))-(E$9&lt;=(MOD($C89,9)))</f>
        <v>4</v>
      </c>
      <c r="F90" s="11">
        <f t="shared" si="42"/>
        <v>5</v>
      </c>
      <c r="G90" s="11">
        <f t="shared" si="42"/>
        <v>6</v>
      </c>
      <c r="H90" s="11">
        <f t="shared" si="42"/>
        <v>1</v>
      </c>
      <c r="I90" s="11">
        <f t="shared" si="42"/>
        <v>2</v>
      </c>
      <c r="J90" s="11">
        <f t="shared" si="42"/>
        <v>6</v>
      </c>
      <c r="K90" s="11">
        <f t="shared" si="42"/>
        <v>3</v>
      </c>
      <c r="L90" s="11">
        <f t="shared" si="42"/>
        <v>3</v>
      </c>
      <c r="M90" s="11">
        <f t="shared" si="42"/>
        <v>5</v>
      </c>
      <c r="N90" s="5"/>
      <c r="O90" s="11">
        <f>SUM(E90:N90)</f>
        <v>35</v>
      </c>
      <c r="P90" s="17">
        <f>O90-$O$8</f>
        <v>0</v>
      </c>
    </row>
    <row r="91" spans="1:17" ht="4.5" hidden="1" customHeight="1" outlineLevel="1" collapsed="1" x14ac:dyDescent="0.2">
      <c r="A91" s="22"/>
      <c r="B91" s="4"/>
      <c r="C91" s="5"/>
      <c r="D91" s="5"/>
      <c r="E91" s="5">
        <f t="shared" ref="E91:M91" si="43">IF(E90=E92,1,0)</f>
        <v>0</v>
      </c>
      <c r="F91" s="5">
        <f t="shared" si="43"/>
        <v>0</v>
      </c>
      <c r="G91" s="5">
        <f t="shared" si="43"/>
        <v>0</v>
      </c>
      <c r="H91" s="5">
        <f t="shared" si="43"/>
        <v>1</v>
      </c>
      <c r="I91" s="5">
        <f t="shared" si="43"/>
        <v>0</v>
      </c>
      <c r="J91" s="5">
        <f t="shared" si="43"/>
        <v>0</v>
      </c>
      <c r="K91" s="5">
        <f t="shared" si="43"/>
        <v>0</v>
      </c>
      <c r="L91" s="5">
        <f t="shared" si="43"/>
        <v>1</v>
      </c>
      <c r="M91" s="5">
        <f t="shared" si="43"/>
        <v>0</v>
      </c>
      <c r="N91" s="5"/>
      <c r="O91" s="6"/>
    </row>
    <row r="92" spans="1:17" ht="13.5" collapsed="1" thickBot="1" x14ac:dyDescent="0.25">
      <c r="A92" s="22">
        <f>RANK(Q92,$Q$20:$Q$137,1)</f>
        <v>1</v>
      </c>
      <c r="B92" s="10" t="s">
        <v>18</v>
      </c>
      <c r="C92" s="11">
        <f>SUM(C86:C91)</f>
        <v>38</v>
      </c>
      <c r="D92" s="11"/>
      <c r="E92" s="11">
        <f t="shared" ref="E92:M92" si="44">MIN(E87,E90)</f>
        <v>2</v>
      </c>
      <c r="F92" s="11">
        <f t="shared" si="44"/>
        <v>1</v>
      </c>
      <c r="G92" s="11">
        <f t="shared" si="44"/>
        <v>5</v>
      </c>
      <c r="H92" s="11">
        <f t="shared" si="44"/>
        <v>1</v>
      </c>
      <c r="I92" s="11">
        <f t="shared" si="44"/>
        <v>1</v>
      </c>
      <c r="J92" s="11">
        <f t="shared" si="44"/>
        <v>3</v>
      </c>
      <c r="K92" s="11">
        <f t="shared" si="44"/>
        <v>1</v>
      </c>
      <c r="L92" s="11">
        <f t="shared" si="44"/>
        <v>3</v>
      </c>
      <c r="M92" s="11">
        <f t="shared" si="44"/>
        <v>3</v>
      </c>
      <c r="N92" s="11"/>
      <c r="O92" s="11">
        <f>SUM(E92:N92)</f>
        <v>20</v>
      </c>
      <c r="Q92" s="17">
        <f>O92-$O$8</f>
        <v>-15</v>
      </c>
    </row>
    <row r="93" spans="1:17" hidden="1" outlineLevel="1" x14ac:dyDescent="0.2">
      <c r="A93" s="22"/>
    </row>
    <row r="94" spans="1:17" hidden="1" outlineLevel="1" x14ac:dyDescent="0.2">
      <c r="A94" s="22"/>
      <c r="B94" t="s">
        <v>0</v>
      </c>
    </row>
    <row r="95" spans="1:17" ht="13.5" hidden="1" outlineLevel="1" thickBot="1" x14ac:dyDescent="0.25">
      <c r="A95" s="22"/>
      <c r="B95" s="2" t="s">
        <v>7</v>
      </c>
      <c r="C95" s="3">
        <v>17</v>
      </c>
      <c r="D95" s="3"/>
      <c r="E95" s="11">
        <v>5</v>
      </c>
      <c r="F95" s="11">
        <v>5</v>
      </c>
      <c r="G95" s="11">
        <v>6</v>
      </c>
      <c r="H95" s="11">
        <v>6</v>
      </c>
      <c r="I95" s="11">
        <v>5</v>
      </c>
      <c r="J95" s="11">
        <v>3</v>
      </c>
      <c r="K95" s="11">
        <v>4</v>
      </c>
      <c r="L95" s="11">
        <v>5</v>
      </c>
      <c r="M95" s="11">
        <v>4</v>
      </c>
      <c r="N95" s="3"/>
      <c r="O95" s="11">
        <f>SUM(E95:N95)</f>
        <v>43</v>
      </c>
      <c r="P95" s="17">
        <f>O95-$O$8</f>
        <v>8</v>
      </c>
    </row>
    <row r="96" spans="1:17" ht="13.5" hidden="1" outlineLevel="1" thickBot="1" x14ac:dyDescent="0.25">
      <c r="A96" s="22"/>
      <c r="B96" s="8" t="s">
        <v>190</v>
      </c>
      <c r="C96" s="5"/>
      <c r="D96" s="5"/>
      <c r="E96" s="11">
        <f t="shared" ref="E96:M96" si="45">E95-(INT($C95/9))-(E$9&lt;=(MOD($C95,9)))</f>
        <v>3</v>
      </c>
      <c r="F96" s="11">
        <f t="shared" si="45"/>
        <v>3</v>
      </c>
      <c r="G96" s="11">
        <f t="shared" si="45"/>
        <v>4</v>
      </c>
      <c r="H96" s="11">
        <f t="shared" si="45"/>
        <v>4</v>
      </c>
      <c r="I96" s="11">
        <f t="shared" si="45"/>
        <v>3</v>
      </c>
      <c r="J96" s="11">
        <f t="shared" si="45"/>
        <v>2</v>
      </c>
      <c r="K96" s="11">
        <f t="shared" si="45"/>
        <v>2</v>
      </c>
      <c r="L96" s="11">
        <f t="shared" si="45"/>
        <v>3</v>
      </c>
      <c r="M96" s="11">
        <f t="shared" si="45"/>
        <v>2</v>
      </c>
      <c r="N96" s="5"/>
      <c r="O96" s="11">
        <f>SUM(E96:N96)</f>
        <v>26</v>
      </c>
      <c r="P96" s="17">
        <f>O96-$O$8</f>
        <v>-9</v>
      </c>
    </row>
    <row r="97" spans="1:17" ht="12.75" hidden="1" customHeight="1" outlineLevel="1" x14ac:dyDescent="0.2">
      <c r="A97" s="22"/>
      <c r="B97" s="4"/>
      <c r="C97" s="5"/>
      <c r="D97" s="5"/>
      <c r="E97" s="5">
        <f t="shared" ref="E97:M97" si="46">IF(E96=E101,1,0)</f>
        <v>1</v>
      </c>
      <c r="F97" s="5">
        <f t="shared" si="46"/>
        <v>1</v>
      </c>
      <c r="G97" s="5">
        <f t="shared" si="46"/>
        <v>1</v>
      </c>
      <c r="H97" s="5">
        <f t="shared" si="46"/>
        <v>1</v>
      </c>
      <c r="I97" s="5">
        <f t="shared" si="46"/>
        <v>0</v>
      </c>
      <c r="J97" s="5">
        <f t="shared" si="46"/>
        <v>1</v>
      </c>
      <c r="K97" s="5">
        <f t="shared" si="46"/>
        <v>1</v>
      </c>
      <c r="L97" s="5">
        <f t="shared" si="46"/>
        <v>1</v>
      </c>
      <c r="M97" s="5">
        <f t="shared" si="46"/>
        <v>1</v>
      </c>
      <c r="N97" s="5"/>
      <c r="O97" s="16"/>
    </row>
    <row r="98" spans="1:17" ht="13.5" hidden="1" outlineLevel="1" thickBot="1" x14ac:dyDescent="0.25">
      <c r="A98" s="22"/>
      <c r="B98" s="4" t="s">
        <v>28</v>
      </c>
      <c r="C98" s="5">
        <v>13</v>
      </c>
      <c r="D98" s="5"/>
      <c r="E98" s="11">
        <v>5</v>
      </c>
      <c r="F98" s="11">
        <v>7</v>
      </c>
      <c r="G98" s="11">
        <v>6</v>
      </c>
      <c r="H98" s="11">
        <v>9</v>
      </c>
      <c r="I98" s="11">
        <v>4</v>
      </c>
      <c r="J98" s="11">
        <v>5</v>
      </c>
      <c r="K98" s="11">
        <v>5</v>
      </c>
      <c r="L98" s="11">
        <v>6</v>
      </c>
      <c r="M98" s="11">
        <v>5</v>
      </c>
      <c r="N98" s="5"/>
      <c r="O98" s="11">
        <f>SUM(E98:N98)</f>
        <v>52</v>
      </c>
      <c r="P98" s="17">
        <f>O98-$O$8</f>
        <v>17</v>
      </c>
    </row>
    <row r="99" spans="1:17" ht="13.5" hidden="1" outlineLevel="1" thickBot="1" x14ac:dyDescent="0.25">
      <c r="A99" s="22"/>
      <c r="B99" s="8" t="s">
        <v>190</v>
      </c>
      <c r="C99" s="5"/>
      <c r="D99" s="5"/>
      <c r="E99" s="11">
        <f t="shared" ref="E99:M99" si="47">E98-(INT($C98/9))-(E$9&lt;=(MOD($C98,9)))</f>
        <v>3</v>
      </c>
      <c r="F99" s="11">
        <f t="shared" si="47"/>
        <v>5</v>
      </c>
      <c r="G99" s="11">
        <f t="shared" si="47"/>
        <v>5</v>
      </c>
      <c r="H99" s="11">
        <f t="shared" si="47"/>
        <v>8</v>
      </c>
      <c r="I99" s="11">
        <f t="shared" si="47"/>
        <v>2</v>
      </c>
      <c r="J99" s="11">
        <f t="shared" si="47"/>
        <v>4</v>
      </c>
      <c r="K99" s="11">
        <f t="shared" si="47"/>
        <v>3</v>
      </c>
      <c r="L99" s="11">
        <f t="shared" si="47"/>
        <v>5</v>
      </c>
      <c r="M99" s="11">
        <f t="shared" si="47"/>
        <v>4</v>
      </c>
      <c r="N99" s="5"/>
      <c r="O99" s="11">
        <f>SUM(E99:N99)</f>
        <v>39</v>
      </c>
      <c r="P99" s="17">
        <f>O99-$O$8</f>
        <v>4</v>
      </c>
    </row>
    <row r="100" spans="1:17" ht="4.5" hidden="1" customHeight="1" outlineLevel="1" collapsed="1" x14ac:dyDescent="0.2">
      <c r="A100" s="22"/>
      <c r="B100" s="4"/>
      <c r="C100" s="5"/>
      <c r="D100" s="5"/>
      <c r="E100" s="5">
        <f t="shared" ref="E100:M100" si="48">IF(E99=E101,1,0)</f>
        <v>1</v>
      </c>
      <c r="F100" s="5">
        <f t="shared" si="48"/>
        <v>0</v>
      </c>
      <c r="G100" s="5">
        <f t="shared" si="48"/>
        <v>0</v>
      </c>
      <c r="H100" s="5">
        <f t="shared" si="48"/>
        <v>0</v>
      </c>
      <c r="I100" s="5">
        <f t="shared" si="48"/>
        <v>1</v>
      </c>
      <c r="J100" s="5">
        <f t="shared" si="48"/>
        <v>0</v>
      </c>
      <c r="K100" s="5">
        <f t="shared" si="48"/>
        <v>0</v>
      </c>
      <c r="L100" s="5">
        <f t="shared" si="48"/>
        <v>0</v>
      </c>
      <c r="M100" s="5">
        <f t="shared" si="48"/>
        <v>0</v>
      </c>
      <c r="N100" s="5"/>
      <c r="O100" s="6"/>
    </row>
    <row r="101" spans="1:17" ht="13.5" collapsed="1" thickBot="1" x14ac:dyDescent="0.25">
      <c r="A101" s="22">
        <f>RANK(Q101,$Q$20:$Q$137,1)</f>
        <v>2</v>
      </c>
      <c r="B101" s="10" t="s">
        <v>19</v>
      </c>
      <c r="C101" s="11">
        <f>SUM(C95:C100)</f>
        <v>30</v>
      </c>
      <c r="D101" s="11"/>
      <c r="E101" s="11">
        <f t="shared" ref="E101:M101" si="49">MIN(E96,E99)</f>
        <v>3</v>
      </c>
      <c r="F101" s="11">
        <f t="shared" si="49"/>
        <v>3</v>
      </c>
      <c r="G101" s="11">
        <f t="shared" si="49"/>
        <v>4</v>
      </c>
      <c r="H101" s="11">
        <f t="shared" si="49"/>
        <v>4</v>
      </c>
      <c r="I101" s="11">
        <f t="shared" si="49"/>
        <v>2</v>
      </c>
      <c r="J101" s="11">
        <f t="shared" si="49"/>
        <v>2</v>
      </c>
      <c r="K101" s="11">
        <f t="shared" si="49"/>
        <v>2</v>
      </c>
      <c r="L101" s="11">
        <f t="shared" si="49"/>
        <v>3</v>
      </c>
      <c r="M101" s="11">
        <f t="shared" si="49"/>
        <v>2</v>
      </c>
      <c r="N101" s="11"/>
      <c r="O101" s="11">
        <f>SUM(E101:N101)</f>
        <v>25</v>
      </c>
      <c r="Q101" s="17">
        <f>O101-$O$8</f>
        <v>-10</v>
      </c>
    </row>
    <row r="102" spans="1:17" hidden="1" outlineLevel="1" x14ac:dyDescent="0.2">
      <c r="A102" s="22"/>
    </row>
    <row r="103" spans="1:17" hidden="1" outlineLevel="1" x14ac:dyDescent="0.2">
      <c r="A103" s="22"/>
      <c r="B103" t="s">
        <v>11</v>
      </c>
    </row>
    <row r="104" spans="1:17" ht="13.5" hidden="1" outlineLevel="1" thickBot="1" x14ac:dyDescent="0.25">
      <c r="A104" s="22"/>
      <c r="B104" s="2" t="s">
        <v>27</v>
      </c>
      <c r="C104" s="3">
        <v>9</v>
      </c>
      <c r="D104" s="3"/>
      <c r="E104" s="11">
        <v>3</v>
      </c>
      <c r="F104" s="11">
        <v>4</v>
      </c>
      <c r="G104" s="11">
        <v>4</v>
      </c>
      <c r="H104" s="11">
        <v>4</v>
      </c>
      <c r="I104" s="11">
        <v>3</v>
      </c>
      <c r="J104" s="11">
        <v>4</v>
      </c>
      <c r="K104" s="11">
        <v>3</v>
      </c>
      <c r="L104" s="11">
        <v>5</v>
      </c>
      <c r="M104" s="11">
        <v>5</v>
      </c>
      <c r="N104" s="3"/>
      <c r="O104" s="11">
        <f>SUM(E104:N104)</f>
        <v>35</v>
      </c>
      <c r="P104" s="17">
        <f>O104-$O$8</f>
        <v>0</v>
      </c>
    </row>
    <row r="105" spans="1:17" ht="13.5" hidden="1" outlineLevel="1" thickBot="1" x14ac:dyDescent="0.25">
      <c r="A105" s="22"/>
      <c r="B105" s="8" t="s">
        <v>190</v>
      </c>
      <c r="C105" s="5"/>
      <c r="D105" s="5"/>
      <c r="E105" s="11">
        <f t="shared" ref="E105:M105" si="50">E104-(INT($C104/9))-(E$9&lt;=(MOD($C104,9)))</f>
        <v>2</v>
      </c>
      <c r="F105" s="11">
        <f t="shared" si="50"/>
        <v>3</v>
      </c>
      <c r="G105" s="11">
        <f t="shared" si="50"/>
        <v>3</v>
      </c>
      <c r="H105" s="11">
        <f t="shared" si="50"/>
        <v>3</v>
      </c>
      <c r="I105" s="11">
        <f t="shared" si="50"/>
        <v>2</v>
      </c>
      <c r="J105" s="11">
        <f t="shared" si="50"/>
        <v>3</v>
      </c>
      <c r="K105" s="11">
        <f t="shared" si="50"/>
        <v>2</v>
      </c>
      <c r="L105" s="11">
        <f t="shared" si="50"/>
        <v>4</v>
      </c>
      <c r="M105" s="11">
        <f t="shared" si="50"/>
        <v>4</v>
      </c>
      <c r="N105" s="5"/>
      <c r="O105" s="11">
        <f>SUM(E105:N105)</f>
        <v>26</v>
      </c>
      <c r="P105" s="17">
        <f>O105-$O$8</f>
        <v>-9</v>
      </c>
    </row>
    <row r="106" spans="1:17" ht="12.75" hidden="1" customHeight="1" outlineLevel="1" x14ac:dyDescent="0.2">
      <c r="A106" s="22"/>
      <c r="B106" s="4"/>
      <c r="C106" s="5"/>
      <c r="D106" s="5"/>
      <c r="E106" s="5">
        <f t="shared" ref="E106:M106" si="51">IF(E105=E110,1,0)</f>
        <v>1</v>
      </c>
      <c r="F106" s="5">
        <f t="shared" si="51"/>
        <v>1</v>
      </c>
      <c r="G106" s="5">
        <f t="shared" si="51"/>
        <v>1</v>
      </c>
      <c r="H106" s="5">
        <f t="shared" si="51"/>
        <v>1</v>
      </c>
      <c r="I106" s="5">
        <f t="shared" si="51"/>
        <v>1</v>
      </c>
      <c r="J106" s="5">
        <f t="shared" si="51"/>
        <v>1</v>
      </c>
      <c r="K106" s="5">
        <f t="shared" si="51"/>
        <v>1</v>
      </c>
      <c r="L106" s="5">
        <f t="shared" si="51"/>
        <v>1</v>
      </c>
      <c r="M106" s="5">
        <f t="shared" si="51"/>
        <v>1</v>
      </c>
      <c r="N106" s="5"/>
      <c r="O106" s="16"/>
    </row>
    <row r="107" spans="1:17" ht="13.5" hidden="1" outlineLevel="1" thickBot="1" x14ac:dyDescent="0.25">
      <c r="A107" s="22"/>
      <c r="B107" s="4" t="s">
        <v>28</v>
      </c>
      <c r="C107" s="5">
        <v>13</v>
      </c>
      <c r="D107" s="5"/>
      <c r="E107" s="11">
        <v>9</v>
      </c>
      <c r="F107" s="11">
        <v>8</v>
      </c>
      <c r="G107" s="11">
        <v>11</v>
      </c>
      <c r="H107" s="11">
        <v>8</v>
      </c>
      <c r="I107" s="11">
        <v>4</v>
      </c>
      <c r="J107" s="11">
        <v>6</v>
      </c>
      <c r="K107" s="11">
        <v>4</v>
      </c>
      <c r="L107" s="11">
        <v>9</v>
      </c>
      <c r="M107" s="11">
        <v>7</v>
      </c>
      <c r="N107" s="5"/>
      <c r="O107" s="11">
        <f>SUM(E107:N107)</f>
        <v>66</v>
      </c>
      <c r="P107" s="17">
        <f>O107-$O$8</f>
        <v>31</v>
      </c>
    </row>
    <row r="108" spans="1:17" ht="13.5" hidden="1" outlineLevel="1" thickBot="1" x14ac:dyDescent="0.25">
      <c r="A108" s="22"/>
      <c r="B108" s="8" t="s">
        <v>190</v>
      </c>
      <c r="C108" s="5"/>
      <c r="D108" s="5"/>
      <c r="E108" s="11">
        <f t="shared" ref="E108:M108" si="52">E107-(INT($C107/9))-(E$9&lt;=(MOD($C107,9)))</f>
        <v>7</v>
      </c>
      <c r="F108" s="11">
        <f t="shared" si="52"/>
        <v>6</v>
      </c>
      <c r="G108" s="11">
        <f t="shared" si="52"/>
        <v>10</v>
      </c>
      <c r="H108" s="11">
        <f t="shared" si="52"/>
        <v>7</v>
      </c>
      <c r="I108" s="11">
        <f t="shared" si="52"/>
        <v>2</v>
      </c>
      <c r="J108" s="11">
        <f t="shared" si="52"/>
        <v>5</v>
      </c>
      <c r="K108" s="11">
        <f t="shared" si="52"/>
        <v>2</v>
      </c>
      <c r="L108" s="11">
        <f t="shared" si="52"/>
        <v>8</v>
      </c>
      <c r="M108" s="11">
        <f t="shared" si="52"/>
        <v>6</v>
      </c>
      <c r="N108" s="5"/>
      <c r="O108" s="11">
        <f>SUM(E108:N108)</f>
        <v>53</v>
      </c>
      <c r="P108" s="17">
        <f>O108-$O$8</f>
        <v>18</v>
      </c>
    </row>
    <row r="109" spans="1:17" ht="4.5" hidden="1" customHeight="1" outlineLevel="1" collapsed="1" x14ac:dyDescent="0.2">
      <c r="A109" s="22"/>
      <c r="B109" s="4"/>
      <c r="C109" s="5"/>
      <c r="D109" s="5"/>
      <c r="E109" s="5">
        <f t="shared" ref="E109:M109" si="53">IF(E108=E110,1,0)</f>
        <v>0</v>
      </c>
      <c r="F109" s="5">
        <f t="shared" si="53"/>
        <v>0</v>
      </c>
      <c r="G109" s="5">
        <f t="shared" si="53"/>
        <v>0</v>
      </c>
      <c r="H109" s="5">
        <f t="shared" si="53"/>
        <v>0</v>
      </c>
      <c r="I109" s="5">
        <f t="shared" si="53"/>
        <v>1</v>
      </c>
      <c r="J109" s="5">
        <f t="shared" si="53"/>
        <v>0</v>
      </c>
      <c r="K109" s="5">
        <f t="shared" si="53"/>
        <v>1</v>
      </c>
      <c r="L109" s="5">
        <f t="shared" si="53"/>
        <v>0</v>
      </c>
      <c r="M109" s="5">
        <f t="shared" si="53"/>
        <v>0</v>
      </c>
      <c r="N109" s="5"/>
      <c r="O109" s="6"/>
    </row>
    <row r="110" spans="1:17" ht="13.5" collapsed="1" thickBot="1" x14ac:dyDescent="0.25">
      <c r="A110" s="22">
        <f>RANK(Q110,$Q$20:$Q$137,1)</f>
        <v>3</v>
      </c>
      <c r="B110" s="10" t="s">
        <v>20</v>
      </c>
      <c r="C110" s="11">
        <f>SUM(C104:C109)</f>
        <v>22</v>
      </c>
      <c r="D110" s="11"/>
      <c r="E110" s="11">
        <f t="shared" ref="E110:M110" si="54">MIN(E105,E108)</f>
        <v>2</v>
      </c>
      <c r="F110" s="11">
        <f t="shared" si="54"/>
        <v>3</v>
      </c>
      <c r="G110" s="11">
        <f t="shared" si="54"/>
        <v>3</v>
      </c>
      <c r="H110" s="11">
        <f t="shared" si="54"/>
        <v>3</v>
      </c>
      <c r="I110" s="11">
        <f t="shared" si="54"/>
        <v>2</v>
      </c>
      <c r="J110" s="11">
        <f t="shared" si="54"/>
        <v>3</v>
      </c>
      <c r="K110" s="11">
        <f t="shared" si="54"/>
        <v>2</v>
      </c>
      <c r="L110" s="11">
        <f t="shared" si="54"/>
        <v>4</v>
      </c>
      <c r="M110" s="11">
        <f t="shared" si="54"/>
        <v>4</v>
      </c>
      <c r="N110" s="11"/>
      <c r="O110" s="11">
        <f>SUM(E110:N110)</f>
        <v>26</v>
      </c>
      <c r="Q110" s="17">
        <f>O110-$O$8</f>
        <v>-9</v>
      </c>
    </row>
    <row r="111" spans="1:17" hidden="1" outlineLevel="1" x14ac:dyDescent="0.2">
      <c r="A111" s="22"/>
    </row>
    <row r="112" spans="1:17" hidden="1" outlineLevel="1" x14ac:dyDescent="0.2">
      <c r="A112" s="22"/>
      <c r="B112" t="s">
        <v>22</v>
      </c>
    </row>
    <row r="113" spans="1:17" ht="13.5" hidden="1" outlineLevel="1" thickBot="1" x14ac:dyDescent="0.25">
      <c r="A113" s="22"/>
      <c r="B113" s="2" t="s">
        <v>23</v>
      </c>
      <c r="C113" s="3">
        <v>4</v>
      </c>
      <c r="D113" s="3"/>
      <c r="E113" s="11">
        <v>4</v>
      </c>
      <c r="F113" s="11">
        <v>6</v>
      </c>
      <c r="G113" s="11">
        <v>6</v>
      </c>
      <c r="H113" s="11">
        <v>6</v>
      </c>
      <c r="I113" s="11">
        <v>3</v>
      </c>
      <c r="J113" s="11">
        <v>4</v>
      </c>
      <c r="K113" s="11">
        <v>3</v>
      </c>
      <c r="L113" s="11">
        <v>5</v>
      </c>
      <c r="M113" s="11">
        <v>4</v>
      </c>
      <c r="N113" s="3"/>
      <c r="O113" s="11">
        <f>SUM(E113:N113)</f>
        <v>41</v>
      </c>
      <c r="P113" s="17">
        <f>O113-$O$8</f>
        <v>6</v>
      </c>
    </row>
    <row r="114" spans="1:17" ht="13.5" hidden="1" outlineLevel="1" thickBot="1" x14ac:dyDescent="0.25">
      <c r="A114" s="22"/>
      <c r="B114" s="8" t="s">
        <v>190</v>
      </c>
      <c r="C114" s="5"/>
      <c r="D114" s="5"/>
      <c r="E114" s="11">
        <f t="shared" ref="E114:M114" si="55">E113-(INT($C113/9))-(E$9&lt;=(MOD($C113,9)))</f>
        <v>3</v>
      </c>
      <c r="F114" s="11">
        <f t="shared" si="55"/>
        <v>5</v>
      </c>
      <c r="G114" s="11">
        <f t="shared" si="55"/>
        <v>6</v>
      </c>
      <c r="H114" s="11">
        <f t="shared" si="55"/>
        <v>6</v>
      </c>
      <c r="I114" s="11">
        <f t="shared" si="55"/>
        <v>2</v>
      </c>
      <c r="J114" s="11">
        <f t="shared" si="55"/>
        <v>4</v>
      </c>
      <c r="K114" s="11">
        <f t="shared" si="55"/>
        <v>2</v>
      </c>
      <c r="L114" s="11">
        <f t="shared" si="55"/>
        <v>5</v>
      </c>
      <c r="M114" s="11">
        <f t="shared" si="55"/>
        <v>4</v>
      </c>
      <c r="N114" s="5"/>
      <c r="O114" s="11">
        <f>SUM(E114:N114)</f>
        <v>37</v>
      </c>
      <c r="P114" s="17">
        <f>O114-$O$8</f>
        <v>2</v>
      </c>
    </row>
    <row r="115" spans="1:17" ht="12.75" hidden="1" customHeight="1" outlineLevel="1" x14ac:dyDescent="0.2">
      <c r="A115" s="22"/>
      <c r="B115" s="4"/>
      <c r="C115" s="5"/>
      <c r="D115" s="5"/>
      <c r="E115" s="5">
        <f t="shared" ref="E115:M115" si="56">IF(E114=E119,1,0)</f>
        <v>1</v>
      </c>
      <c r="F115" s="5">
        <f t="shared" si="56"/>
        <v>1</v>
      </c>
      <c r="G115" s="5">
        <f t="shared" si="56"/>
        <v>0</v>
      </c>
      <c r="H115" s="5">
        <f t="shared" si="56"/>
        <v>1</v>
      </c>
      <c r="I115" s="5">
        <f t="shared" si="56"/>
        <v>1</v>
      </c>
      <c r="J115" s="5">
        <f t="shared" si="56"/>
        <v>1</v>
      </c>
      <c r="K115" s="5">
        <f t="shared" si="56"/>
        <v>0</v>
      </c>
      <c r="L115" s="5">
        <f t="shared" si="56"/>
        <v>1</v>
      </c>
      <c r="M115" s="5">
        <f t="shared" si="56"/>
        <v>1</v>
      </c>
      <c r="N115" s="5"/>
      <c r="O115" s="16"/>
    </row>
    <row r="116" spans="1:17" ht="13.5" hidden="1" outlineLevel="1" thickBot="1" x14ac:dyDescent="0.25">
      <c r="A116" s="22"/>
      <c r="B116" s="4" t="s">
        <v>24</v>
      </c>
      <c r="C116" s="5">
        <v>23</v>
      </c>
      <c r="D116" s="5"/>
      <c r="E116" s="11">
        <v>8</v>
      </c>
      <c r="F116" s="11">
        <v>9</v>
      </c>
      <c r="G116" s="11">
        <v>8</v>
      </c>
      <c r="H116" s="11">
        <v>8</v>
      </c>
      <c r="I116" s="11">
        <v>5</v>
      </c>
      <c r="J116" s="11">
        <v>7</v>
      </c>
      <c r="K116" s="11">
        <v>4</v>
      </c>
      <c r="L116" s="11">
        <v>8</v>
      </c>
      <c r="M116" s="11">
        <v>6</v>
      </c>
      <c r="N116" s="5"/>
      <c r="O116" s="11">
        <f>SUM(E116:N116)</f>
        <v>63</v>
      </c>
      <c r="P116" s="17">
        <f>O116-$O$8</f>
        <v>28</v>
      </c>
    </row>
    <row r="117" spans="1:17" ht="13.5" hidden="1" outlineLevel="1" thickBot="1" x14ac:dyDescent="0.25">
      <c r="A117" s="22"/>
      <c r="B117" s="8" t="s">
        <v>190</v>
      </c>
      <c r="C117" s="5"/>
      <c r="D117" s="5"/>
      <c r="E117" s="11">
        <f t="shared" ref="E117:M117" si="57">E116-(INT($C116/9))-(E$9&lt;=(MOD($C116,9)))</f>
        <v>5</v>
      </c>
      <c r="F117" s="11">
        <f t="shared" si="57"/>
        <v>6</v>
      </c>
      <c r="G117" s="11">
        <f t="shared" si="57"/>
        <v>5</v>
      </c>
      <c r="H117" s="11">
        <f t="shared" si="57"/>
        <v>6</v>
      </c>
      <c r="I117" s="11">
        <f t="shared" si="57"/>
        <v>2</v>
      </c>
      <c r="J117" s="11">
        <f t="shared" si="57"/>
        <v>5</v>
      </c>
      <c r="K117" s="11">
        <f t="shared" si="57"/>
        <v>1</v>
      </c>
      <c r="L117" s="11">
        <f t="shared" si="57"/>
        <v>6</v>
      </c>
      <c r="M117" s="11">
        <f t="shared" si="57"/>
        <v>4</v>
      </c>
      <c r="N117" s="5"/>
      <c r="O117" s="11">
        <f>SUM(E117:N117)</f>
        <v>40</v>
      </c>
      <c r="P117" s="17">
        <f>O117-$O$8</f>
        <v>5</v>
      </c>
    </row>
    <row r="118" spans="1:17" ht="4.5" hidden="1" customHeight="1" outlineLevel="1" collapsed="1" x14ac:dyDescent="0.2">
      <c r="A118" s="22"/>
      <c r="B118" s="4"/>
      <c r="C118" s="5"/>
      <c r="D118" s="5"/>
      <c r="E118" s="5">
        <f t="shared" ref="E118:M118" si="58">IF(E117=E119,1,0)</f>
        <v>0</v>
      </c>
      <c r="F118" s="5">
        <f t="shared" si="58"/>
        <v>0</v>
      </c>
      <c r="G118" s="5">
        <f t="shared" si="58"/>
        <v>1</v>
      </c>
      <c r="H118" s="5">
        <f t="shared" si="58"/>
        <v>1</v>
      </c>
      <c r="I118" s="5">
        <f t="shared" si="58"/>
        <v>1</v>
      </c>
      <c r="J118" s="5">
        <f t="shared" si="58"/>
        <v>0</v>
      </c>
      <c r="K118" s="5">
        <f t="shared" si="58"/>
        <v>1</v>
      </c>
      <c r="L118" s="5">
        <f t="shared" si="58"/>
        <v>0</v>
      </c>
      <c r="M118" s="5">
        <f t="shared" si="58"/>
        <v>1</v>
      </c>
      <c r="N118" s="5"/>
      <c r="O118" s="6"/>
    </row>
    <row r="119" spans="1:17" ht="13.5" collapsed="1" thickBot="1" x14ac:dyDescent="0.25">
      <c r="A119" s="22">
        <f>RANK(Q119,$Q$20:$Q$137,1)</f>
        <v>10</v>
      </c>
      <c r="B119" s="10" t="s">
        <v>25</v>
      </c>
      <c r="C119" s="11">
        <f>SUM(C113:C118)</f>
        <v>27</v>
      </c>
      <c r="D119" s="11"/>
      <c r="E119" s="11">
        <f t="shared" ref="E119:M119" si="59">MIN(E114,E117)</f>
        <v>3</v>
      </c>
      <c r="F119" s="11">
        <f t="shared" si="59"/>
        <v>5</v>
      </c>
      <c r="G119" s="11">
        <f t="shared" si="59"/>
        <v>5</v>
      </c>
      <c r="H119" s="11">
        <f t="shared" si="59"/>
        <v>6</v>
      </c>
      <c r="I119" s="11">
        <f t="shared" si="59"/>
        <v>2</v>
      </c>
      <c r="J119" s="11">
        <f t="shared" si="59"/>
        <v>4</v>
      </c>
      <c r="K119" s="11">
        <f t="shared" si="59"/>
        <v>1</v>
      </c>
      <c r="L119" s="11">
        <f t="shared" si="59"/>
        <v>5</v>
      </c>
      <c r="M119" s="11">
        <f t="shared" si="59"/>
        <v>4</v>
      </c>
      <c r="N119" s="11"/>
      <c r="O119" s="11">
        <f>SUM(E119:N119)</f>
        <v>35</v>
      </c>
      <c r="Q119" s="17">
        <f>O119-$O$8</f>
        <v>0</v>
      </c>
    </row>
    <row r="120" spans="1:17" hidden="1" outlineLevel="1" x14ac:dyDescent="0.2">
      <c r="A120" s="22"/>
    </row>
    <row r="121" spans="1:17" hidden="1" outlineLevel="1" x14ac:dyDescent="0.2">
      <c r="A121" s="22"/>
      <c r="B121" t="s">
        <v>4</v>
      </c>
    </row>
    <row r="122" spans="1:17" ht="13.5" hidden="1" outlineLevel="1" thickBot="1" x14ac:dyDescent="0.25">
      <c r="A122" s="22"/>
      <c r="B122" s="2" t="s">
        <v>31</v>
      </c>
      <c r="C122" s="3">
        <v>2</v>
      </c>
      <c r="D122" s="3"/>
      <c r="E122" s="11">
        <v>5</v>
      </c>
      <c r="F122" s="11">
        <v>4</v>
      </c>
      <c r="G122" s="11">
        <v>5</v>
      </c>
      <c r="H122" s="11">
        <v>4</v>
      </c>
      <c r="I122" s="11">
        <v>5</v>
      </c>
      <c r="J122" s="11">
        <v>3</v>
      </c>
      <c r="K122" s="11">
        <v>4</v>
      </c>
      <c r="L122" s="11">
        <v>4</v>
      </c>
      <c r="M122" s="11">
        <v>4</v>
      </c>
      <c r="N122" s="3"/>
      <c r="O122" s="11">
        <f>SUM(E122:N122)</f>
        <v>38</v>
      </c>
      <c r="P122" s="17">
        <f>O122-$O$8</f>
        <v>3</v>
      </c>
    </row>
    <row r="123" spans="1:17" ht="13.5" hidden="1" outlineLevel="1" thickBot="1" x14ac:dyDescent="0.25">
      <c r="A123" s="22"/>
      <c r="B123" s="8" t="s">
        <v>190</v>
      </c>
      <c r="C123" s="5"/>
      <c r="D123" s="5"/>
      <c r="E123" s="11">
        <f t="shared" ref="E123:M123" si="60">E122-(INT($C122/9))-(E$9&lt;=(MOD($C122,9)))</f>
        <v>5</v>
      </c>
      <c r="F123" s="11">
        <f t="shared" si="60"/>
        <v>4</v>
      </c>
      <c r="G123" s="11">
        <f t="shared" si="60"/>
        <v>5</v>
      </c>
      <c r="H123" s="11">
        <f t="shared" si="60"/>
        <v>4</v>
      </c>
      <c r="I123" s="11">
        <f t="shared" si="60"/>
        <v>4</v>
      </c>
      <c r="J123" s="11">
        <f t="shared" si="60"/>
        <v>3</v>
      </c>
      <c r="K123" s="11">
        <f t="shared" si="60"/>
        <v>3</v>
      </c>
      <c r="L123" s="11">
        <f t="shared" si="60"/>
        <v>4</v>
      </c>
      <c r="M123" s="11">
        <f t="shared" si="60"/>
        <v>4</v>
      </c>
      <c r="N123" s="5"/>
      <c r="O123" s="11">
        <f>SUM(E123:N123)</f>
        <v>36</v>
      </c>
      <c r="P123" s="17">
        <f>O123-$O$8</f>
        <v>1</v>
      </c>
    </row>
    <row r="124" spans="1:17" ht="12.75" hidden="1" customHeight="1" outlineLevel="1" x14ac:dyDescent="0.2">
      <c r="A124" s="22"/>
      <c r="B124" s="4"/>
      <c r="C124" s="5"/>
      <c r="D124" s="5"/>
      <c r="E124" s="5">
        <f t="shared" ref="E124:M124" si="61">IF(E123=E128,1,0)</f>
        <v>1</v>
      </c>
      <c r="F124" s="5">
        <f t="shared" si="61"/>
        <v>1</v>
      </c>
      <c r="G124" s="5">
        <f t="shared" si="61"/>
        <v>0</v>
      </c>
      <c r="H124" s="5">
        <f t="shared" si="61"/>
        <v>1</v>
      </c>
      <c r="I124" s="5">
        <f t="shared" si="61"/>
        <v>1</v>
      </c>
      <c r="J124" s="5">
        <f t="shared" si="61"/>
        <v>1</v>
      </c>
      <c r="K124" s="5">
        <f t="shared" si="61"/>
        <v>1</v>
      </c>
      <c r="L124" s="5">
        <f t="shared" si="61"/>
        <v>1</v>
      </c>
      <c r="M124" s="5">
        <f t="shared" si="61"/>
        <v>1</v>
      </c>
      <c r="N124" s="5"/>
      <c r="O124" s="16"/>
    </row>
    <row r="125" spans="1:17" ht="13.5" hidden="1" outlineLevel="1" thickBot="1" x14ac:dyDescent="0.25">
      <c r="A125" s="22"/>
      <c r="B125" s="4" t="s">
        <v>32</v>
      </c>
      <c r="C125" s="5">
        <v>11</v>
      </c>
      <c r="D125" s="5"/>
      <c r="E125" s="11">
        <v>6</v>
      </c>
      <c r="F125" s="11">
        <v>5</v>
      </c>
      <c r="G125" s="11">
        <v>5</v>
      </c>
      <c r="H125" s="11">
        <v>8</v>
      </c>
      <c r="I125" s="11">
        <v>8</v>
      </c>
      <c r="J125" s="11">
        <v>5</v>
      </c>
      <c r="K125" s="11">
        <v>7</v>
      </c>
      <c r="L125" s="11">
        <v>6</v>
      </c>
      <c r="M125" s="11">
        <v>6</v>
      </c>
      <c r="N125" s="5"/>
      <c r="O125" s="11">
        <f>SUM(E125:N125)</f>
        <v>56</v>
      </c>
      <c r="P125" s="17">
        <f>O125-$O$8</f>
        <v>21</v>
      </c>
    </row>
    <row r="126" spans="1:17" ht="13.5" hidden="1" outlineLevel="1" thickBot="1" x14ac:dyDescent="0.25">
      <c r="A126" s="22"/>
      <c r="B126" s="8" t="s">
        <v>190</v>
      </c>
      <c r="C126" s="5"/>
      <c r="D126" s="5"/>
      <c r="E126" s="11">
        <f t="shared" ref="E126:M126" si="62">E125-(INT($C125/9))-(E$9&lt;=(MOD($C125,9)))</f>
        <v>5</v>
      </c>
      <c r="F126" s="11">
        <f t="shared" si="62"/>
        <v>4</v>
      </c>
      <c r="G126" s="11">
        <f t="shared" si="62"/>
        <v>4</v>
      </c>
      <c r="H126" s="11">
        <f t="shared" si="62"/>
        <v>7</v>
      </c>
      <c r="I126" s="11">
        <f t="shared" si="62"/>
        <v>6</v>
      </c>
      <c r="J126" s="11">
        <f t="shared" si="62"/>
        <v>4</v>
      </c>
      <c r="K126" s="11">
        <f t="shared" si="62"/>
        <v>5</v>
      </c>
      <c r="L126" s="11">
        <f t="shared" si="62"/>
        <v>5</v>
      </c>
      <c r="M126" s="11">
        <f t="shared" si="62"/>
        <v>5</v>
      </c>
      <c r="N126" s="5"/>
      <c r="O126" s="11">
        <f>SUM(E126:N126)</f>
        <v>45</v>
      </c>
      <c r="P126" s="17">
        <f>O126-$O$8</f>
        <v>10</v>
      </c>
    </row>
    <row r="127" spans="1:17" ht="12.75" hidden="1" customHeight="1" outlineLevel="1" x14ac:dyDescent="0.2">
      <c r="A127" s="22"/>
      <c r="B127" s="4"/>
      <c r="C127" s="5"/>
      <c r="D127" s="5"/>
      <c r="E127" s="5">
        <f t="shared" ref="E127:M127" si="63">IF(E126=E128,1,0)</f>
        <v>1</v>
      </c>
      <c r="F127" s="5">
        <f t="shared" si="63"/>
        <v>1</v>
      </c>
      <c r="G127" s="5">
        <f t="shared" si="63"/>
        <v>1</v>
      </c>
      <c r="H127" s="5">
        <f t="shared" si="63"/>
        <v>0</v>
      </c>
      <c r="I127" s="5">
        <f t="shared" si="63"/>
        <v>0</v>
      </c>
      <c r="J127" s="5">
        <f t="shared" si="63"/>
        <v>0</v>
      </c>
      <c r="K127" s="5">
        <f t="shared" si="63"/>
        <v>0</v>
      </c>
      <c r="L127" s="5">
        <f t="shared" si="63"/>
        <v>0</v>
      </c>
      <c r="M127" s="5">
        <f t="shared" si="63"/>
        <v>0</v>
      </c>
      <c r="N127" s="5"/>
      <c r="O127" s="6"/>
    </row>
    <row r="128" spans="1:17" ht="13.5" collapsed="1" thickBot="1" x14ac:dyDescent="0.25">
      <c r="A128" s="22">
        <f>RANK(Q128,$Q$20:$Q$137,1)</f>
        <v>10</v>
      </c>
      <c r="B128" s="10" t="s">
        <v>41</v>
      </c>
      <c r="C128" s="11">
        <f>SUM(C122:C127)</f>
        <v>13</v>
      </c>
      <c r="D128" s="11"/>
      <c r="E128" s="11">
        <f t="shared" ref="E128:M128" si="64">MIN(E123,E126)</f>
        <v>5</v>
      </c>
      <c r="F128" s="11">
        <f t="shared" si="64"/>
        <v>4</v>
      </c>
      <c r="G128" s="11">
        <f t="shared" si="64"/>
        <v>4</v>
      </c>
      <c r="H128" s="11">
        <f t="shared" si="64"/>
        <v>4</v>
      </c>
      <c r="I128" s="11">
        <f t="shared" si="64"/>
        <v>4</v>
      </c>
      <c r="J128" s="11">
        <f t="shared" si="64"/>
        <v>3</v>
      </c>
      <c r="K128" s="11">
        <f t="shared" si="64"/>
        <v>3</v>
      </c>
      <c r="L128" s="11">
        <f t="shared" si="64"/>
        <v>4</v>
      </c>
      <c r="M128" s="11">
        <f t="shared" si="64"/>
        <v>4</v>
      </c>
      <c r="N128" s="11"/>
      <c r="O128" s="16">
        <f>SUM(E128:N128)</f>
        <v>35</v>
      </c>
      <c r="Q128" s="17">
        <f>O128-$O$8</f>
        <v>0</v>
      </c>
    </row>
    <row r="129" spans="1:17" hidden="1" outlineLevel="1" x14ac:dyDescent="0.2">
      <c r="A129" s="22"/>
    </row>
    <row r="130" spans="1:17" hidden="1" outlineLevel="1" x14ac:dyDescent="0.2">
      <c r="A130" s="22"/>
      <c r="B130" t="s">
        <v>6</v>
      </c>
    </row>
    <row r="131" spans="1:17" ht="13.5" hidden="1" outlineLevel="1" thickBot="1" x14ac:dyDescent="0.25">
      <c r="A131" s="22"/>
      <c r="B131" s="2" t="s">
        <v>7</v>
      </c>
      <c r="C131" s="3">
        <v>14</v>
      </c>
      <c r="D131" s="3"/>
      <c r="E131" s="11">
        <v>8</v>
      </c>
      <c r="F131" s="11">
        <v>6</v>
      </c>
      <c r="G131" s="11">
        <v>10</v>
      </c>
      <c r="H131" s="11">
        <v>7</v>
      </c>
      <c r="I131" s="11">
        <v>6</v>
      </c>
      <c r="J131" s="11">
        <v>8</v>
      </c>
      <c r="K131" s="11">
        <v>5</v>
      </c>
      <c r="L131" s="11">
        <v>8</v>
      </c>
      <c r="M131" s="11">
        <v>6</v>
      </c>
      <c r="N131" s="3"/>
      <c r="O131" s="11">
        <f>SUM(E131:N131)</f>
        <v>64</v>
      </c>
      <c r="P131" s="17">
        <f>O131-$O$8</f>
        <v>29</v>
      </c>
    </row>
    <row r="132" spans="1:17" ht="13.5" hidden="1" outlineLevel="1" thickBot="1" x14ac:dyDescent="0.25">
      <c r="A132" s="22"/>
      <c r="B132" s="8" t="s">
        <v>190</v>
      </c>
      <c r="C132" s="5"/>
      <c r="D132" s="5"/>
      <c r="E132" s="11">
        <f t="shared" ref="E132:M132" si="65">E131-(INT($C131/9))-(E$9&lt;=(MOD($C131,9)))</f>
        <v>6</v>
      </c>
      <c r="F132" s="11">
        <f t="shared" si="65"/>
        <v>4</v>
      </c>
      <c r="G132" s="11">
        <f t="shared" si="65"/>
        <v>8</v>
      </c>
      <c r="H132" s="11">
        <f t="shared" si="65"/>
        <v>6</v>
      </c>
      <c r="I132" s="11">
        <f t="shared" si="65"/>
        <v>4</v>
      </c>
      <c r="J132" s="11">
        <f t="shared" si="65"/>
        <v>7</v>
      </c>
      <c r="K132" s="11">
        <f t="shared" si="65"/>
        <v>3</v>
      </c>
      <c r="L132" s="11">
        <f t="shared" si="65"/>
        <v>7</v>
      </c>
      <c r="M132" s="11">
        <f t="shared" si="65"/>
        <v>5</v>
      </c>
      <c r="N132" s="5"/>
      <c r="O132" s="11">
        <f>SUM(E132:N132)</f>
        <v>50</v>
      </c>
      <c r="P132" s="17">
        <f>O132-$O$8</f>
        <v>15</v>
      </c>
    </row>
    <row r="133" spans="1:17" ht="4.5" hidden="1" customHeight="1" outlineLevel="1" x14ac:dyDescent="0.2">
      <c r="A133" s="22"/>
      <c r="B133" s="4"/>
      <c r="C133" s="5"/>
      <c r="D133" s="5"/>
      <c r="E133" s="5">
        <f t="shared" ref="E133:M133" si="66">IF(E132=E137,1,0)</f>
        <v>0</v>
      </c>
      <c r="F133" s="5">
        <f t="shared" si="66"/>
        <v>0</v>
      </c>
      <c r="G133" s="5">
        <f t="shared" si="66"/>
        <v>0</v>
      </c>
      <c r="H133" s="5">
        <f t="shared" si="66"/>
        <v>0</v>
      </c>
      <c r="I133" s="5">
        <f t="shared" si="66"/>
        <v>1</v>
      </c>
      <c r="J133" s="5">
        <f t="shared" si="66"/>
        <v>0</v>
      </c>
      <c r="K133" s="5">
        <f t="shared" si="66"/>
        <v>0</v>
      </c>
      <c r="L133" s="5">
        <f t="shared" si="66"/>
        <v>0</v>
      </c>
      <c r="M133" s="5">
        <f t="shared" si="66"/>
        <v>1</v>
      </c>
      <c r="N133" s="5"/>
      <c r="O133" s="16"/>
    </row>
    <row r="134" spans="1:17" ht="13.5" hidden="1" outlineLevel="1" thickBot="1" x14ac:dyDescent="0.25">
      <c r="A134" s="22"/>
      <c r="B134" s="4" t="s">
        <v>8</v>
      </c>
      <c r="C134" s="5">
        <v>21</v>
      </c>
      <c r="D134" s="5"/>
      <c r="E134" s="11">
        <v>5</v>
      </c>
      <c r="F134" s="11">
        <v>5</v>
      </c>
      <c r="G134" s="11">
        <v>9</v>
      </c>
      <c r="H134" s="11">
        <v>6</v>
      </c>
      <c r="I134" s="11">
        <v>7</v>
      </c>
      <c r="J134" s="11">
        <v>8</v>
      </c>
      <c r="K134" s="11">
        <v>4</v>
      </c>
      <c r="L134" s="11">
        <v>7</v>
      </c>
      <c r="M134" s="11">
        <v>7</v>
      </c>
      <c r="N134" s="5"/>
      <c r="O134" s="11">
        <f>SUM(E134:N134)</f>
        <v>58</v>
      </c>
      <c r="P134" s="17">
        <f>O134-$O$8</f>
        <v>23</v>
      </c>
    </row>
    <row r="135" spans="1:17" ht="13.5" hidden="1" outlineLevel="1" thickBot="1" x14ac:dyDescent="0.25">
      <c r="A135" s="22"/>
      <c r="B135" s="8" t="s">
        <v>190</v>
      </c>
      <c r="C135" s="5"/>
      <c r="D135" s="5"/>
      <c r="E135" s="11">
        <f t="shared" ref="E135:M135" si="67">E134-(INT($C134/9))-(E$9&lt;=(MOD($C134,9)))</f>
        <v>3</v>
      </c>
      <c r="F135" s="11">
        <f t="shared" si="67"/>
        <v>2</v>
      </c>
      <c r="G135" s="11">
        <f t="shared" si="67"/>
        <v>7</v>
      </c>
      <c r="H135" s="11">
        <f t="shared" si="67"/>
        <v>4</v>
      </c>
      <c r="I135" s="11">
        <f t="shared" si="67"/>
        <v>4</v>
      </c>
      <c r="J135" s="11">
        <f t="shared" si="67"/>
        <v>6</v>
      </c>
      <c r="K135" s="11">
        <f t="shared" si="67"/>
        <v>1</v>
      </c>
      <c r="L135" s="11">
        <f t="shared" si="67"/>
        <v>5</v>
      </c>
      <c r="M135" s="11">
        <f t="shared" si="67"/>
        <v>5</v>
      </c>
      <c r="N135" s="5"/>
      <c r="O135" s="11">
        <f>SUM(E135:N135)</f>
        <v>37</v>
      </c>
      <c r="P135" s="17">
        <f>O135-$O$8</f>
        <v>2</v>
      </c>
    </row>
    <row r="136" spans="1:17" ht="4.5" hidden="1" customHeight="1" outlineLevel="1" x14ac:dyDescent="0.2">
      <c r="A136" s="22"/>
      <c r="B136" s="4"/>
      <c r="C136" s="5"/>
      <c r="D136" s="5"/>
      <c r="E136" s="5">
        <f t="shared" ref="E136:M136" si="68">IF(E135=E137,1,0)</f>
        <v>1</v>
      </c>
      <c r="F136" s="5">
        <f t="shared" si="68"/>
        <v>1</v>
      </c>
      <c r="G136" s="5">
        <f t="shared" si="68"/>
        <v>1</v>
      </c>
      <c r="H136" s="5">
        <f t="shared" si="68"/>
        <v>1</v>
      </c>
      <c r="I136" s="5">
        <f t="shared" si="68"/>
        <v>1</v>
      </c>
      <c r="J136" s="5">
        <f t="shared" si="68"/>
        <v>1</v>
      </c>
      <c r="K136" s="5">
        <f t="shared" si="68"/>
        <v>1</v>
      </c>
      <c r="L136" s="5">
        <f t="shared" si="68"/>
        <v>1</v>
      </c>
      <c r="M136" s="5">
        <f t="shared" si="68"/>
        <v>1</v>
      </c>
      <c r="N136" s="5"/>
      <c r="O136" s="6"/>
    </row>
    <row r="137" spans="1:17" collapsed="1" x14ac:dyDescent="0.2">
      <c r="A137" s="22">
        <f>RANK(Q137,$Q$20:$Q$137,1)</f>
        <v>13</v>
      </c>
      <c r="B137" s="27" t="s">
        <v>21</v>
      </c>
      <c r="C137" s="28">
        <f>SUM(C131:C136)</f>
        <v>35</v>
      </c>
      <c r="D137" s="28"/>
      <c r="E137" s="28">
        <f t="shared" ref="E137:M137" si="69">MIN(E132,E135)</f>
        <v>3</v>
      </c>
      <c r="F137" s="28">
        <f t="shared" si="69"/>
        <v>2</v>
      </c>
      <c r="G137" s="28">
        <f t="shared" si="69"/>
        <v>7</v>
      </c>
      <c r="H137" s="28">
        <f t="shared" si="69"/>
        <v>4</v>
      </c>
      <c r="I137" s="28">
        <f t="shared" si="69"/>
        <v>4</v>
      </c>
      <c r="J137" s="28">
        <f t="shared" si="69"/>
        <v>6</v>
      </c>
      <c r="K137" s="28">
        <f t="shared" si="69"/>
        <v>1</v>
      </c>
      <c r="L137" s="28">
        <f t="shared" si="69"/>
        <v>5</v>
      </c>
      <c r="M137" s="28">
        <f t="shared" si="69"/>
        <v>5</v>
      </c>
      <c r="N137" s="28"/>
      <c r="O137" s="16">
        <f>SUM(E137:N137)</f>
        <v>37</v>
      </c>
      <c r="Q137" s="19">
        <f>O137-$O$8</f>
        <v>2</v>
      </c>
    </row>
    <row r="140" spans="1:17" x14ac:dyDescent="0.2">
      <c r="E140" s="16"/>
      <c r="F140" t="s">
        <v>35</v>
      </c>
    </row>
    <row r="141" spans="1:17" x14ac:dyDescent="0.2">
      <c r="E141" s="20"/>
      <c r="F141" t="s">
        <v>36</v>
      </c>
    </row>
    <row r="142" spans="1:17" x14ac:dyDescent="0.2">
      <c r="E142" s="21"/>
      <c r="F142" t="s">
        <v>37</v>
      </c>
    </row>
  </sheetData>
  <phoneticPr fontId="0" type="noConversion"/>
  <conditionalFormatting sqref="E16:M16 E19:M19 E25:M25 E34:M34 E43:M43 E52:M52 E61:M61 E70:M70 E79:M79 E88:M88 E28:M28 E37:M37 E46:M46 E55:M55 E64:M64 E73:M73 E82:M82 E91:M91 E97:M97 E100:M100 E106:M106 E109:M109 E115:M115 E118:M118 E124:M124 E127:M127 E133:M133 E136:M136">
    <cfRule type="cellIs" dxfId="101" priority="1" stopIfTrue="1" operator="equal">
      <formula>1</formula>
    </cfRule>
    <cfRule type="cellIs" dxfId="100" priority="2" stopIfTrue="1" operator="equal">
      <formula>0</formula>
    </cfRule>
  </conditionalFormatting>
  <conditionalFormatting sqref="E20:M20 E29:M29 E38:M38 E47:M47 E56:M56 E65:M65 E74:M74 E83:M83 E92:M92 E101:M101 E110:M110 E119:M119 E137:M137 E128:M128 E14:M15 E17:M18 E23:M24 E26:M27 E32:M33 E35:M36 E41:M42 E44:M45 E50:M51 E53:M54 E59:M60 E62:M63 E68:M69 E71:M72 E77:M78 E80:M81 E86:M87 E89:M90 E95:M96 E98:M99 E104:M105 E107:M108 E113:M114 E116:M117 E122:M123 E125:M126 E131:M132 E134:M135">
    <cfRule type="cellIs" dxfId="99" priority="3" stopIfTrue="1" operator="lessThan">
      <formula>E$8</formula>
    </cfRule>
    <cfRule type="cellIs" dxfId="98" priority="4" stopIfTrue="1" operator="greaterThan">
      <formula>E$8</formula>
    </cfRule>
  </conditionalFormatting>
  <conditionalFormatting sqref="P14:P15 P17:P18 Q20 Q47 P23:P24 P26:P27 Q29 P32:P33 P35:P36 Q38 P41:P42 P44:P45 P50:P51 P53:P54 Q56 P59:P60 P62:P63 Q65 P68:P69 P71:P72 Q74 P77:P78 P80:P81 Q83 P86:P87 P89:P90 Q92 P95:P96 P98:P99 Q101 P104:P105 P107:P108 Q110 P113:P114 P116:P117 Q119 P122:P123 P125:P126 Q128 P131:P132 P134:P135 Q137">
    <cfRule type="cellIs" dxfId="97" priority="5" stopIfTrue="1" operator="lessThan">
      <formula>0</formula>
    </cfRule>
    <cfRule type="cellIs" dxfId="96" priority="6" stopIfTrue="1" operator="greaterThan">
      <formula>0</formula>
    </cfRule>
  </conditionalFormatting>
  <conditionalFormatting sqref="O14:O15 O17:O18 O20 O23:O24 O26:O27 O29 O32:O33 O35:O36 O38 O41:O42 O44:O45 O47 O50:O51 O53:O54 O56 O59:O60 O62:O63 O65 O68:O69 O71:O72 O74 O77:O78 O80:O81 O83 O86:O87 O89:O90 O92 O95:O96 O98:O99 O101 O104:O105 O107:O108 O110 O113:O114 O116:O117 O119 O122:O123 O125:O126 O131:O132 O134:O135 O137 O128">
    <cfRule type="cellIs" dxfId="95" priority="7" stopIfTrue="1" operator="lessThan">
      <formula>$O$8</formula>
    </cfRule>
    <cfRule type="cellIs" dxfId="94" priority="8" stopIfTrue="1" operator="greaterThan">
      <formula>O$8</formula>
    </cfRule>
  </conditionalFormatting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>
      <selection activeCell="C2" sqref="C2:I42"/>
    </sheetView>
  </sheetViews>
  <sheetFormatPr defaultColWidth="8.85546875" defaultRowHeight="12.75" x14ac:dyDescent="0.2"/>
  <cols>
    <col min="3" max="3" width="14.140625" customWidth="1"/>
  </cols>
  <sheetData>
    <row r="2" spans="1:9" x14ac:dyDescent="0.2">
      <c r="A2" t="s">
        <v>68</v>
      </c>
      <c r="B2" t="s">
        <v>69</v>
      </c>
      <c r="C2" t="str">
        <f>CONCATENATE(A2," ",B2)</f>
        <v>Berrier, Mark</v>
      </c>
      <c r="D2">
        <v>19.399999999999999</v>
      </c>
      <c r="E2" t="s">
        <v>70</v>
      </c>
      <c r="F2">
        <v>19.399999999999999</v>
      </c>
      <c r="G2">
        <v>22</v>
      </c>
      <c r="H2">
        <v>22</v>
      </c>
      <c r="I2">
        <v>22</v>
      </c>
    </row>
    <row r="3" spans="1:9" x14ac:dyDescent="0.2">
      <c r="A3" t="s">
        <v>71</v>
      </c>
      <c r="B3" t="s">
        <v>72</v>
      </c>
      <c r="C3" t="str">
        <f t="shared" ref="C3:C42" si="0">CONCATENATE(A3," ",B3)</f>
        <v>Bowne, Brian</v>
      </c>
      <c r="D3">
        <v>8.4</v>
      </c>
      <c r="E3" t="s">
        <v>58</v>
      </c>
      <c r="F3">
        <v>8.4</v>
      </c>
      <c r="G3">
        <v>10</v>
      </c>
      <c r="H3">
        <v>9</v>
      </c>
      <c r="I3">
        <v>10</v>
      </c>
    </row>
    <row r="4" spans="1:9" x14ac:dyDescent="0.2">
      <c r="A4" t="s">
        <v>73</v>
      </c>
      <c r="B4" t="s">
        <v>74</v>
      </c>
      <c r="C4" t="str">
        <f t="shared" si="0"/>
        <v>Bridgers, James</v>
      </c>
      <c r="D4">
        <v>6.4</v>
      </c>
      <c r="E4" t="s">
        <v>58</v>
      </c>
      <c r="F4">
        <v>6.4</v>
      </c>
      <c r="G4">
        <v>7</v>
      </c>
      <c r="H4">
        <v>7</v>
      </c>
      <c r="I4">
        <v>7</v>
      </c>
    </row>
    <row r="5" spans="1:9" x14ac:dyDescent="0.2">
      <c r="A5" t="s">
        <v>75</v>
      </c>
      <c r="B5" t="s">
        <v>76</v>
      </c>
      <c r="C5" t="str">
        <f t="shared" si="0"/>
        <v>Chin, George</v>
      </c>
      <c r="D5">
        <v>21.8</v>
      </c>
      <c r="E5" t="s">
        <v>58</v>
      </c>
      <c r="F5">
        <v>21.8</v>
      </c>
      <c r="G5">
        <v>25</v>
      </c>
      <c r="H5">
        <v>24</v>
      </c>
      <c r="I5">
        <v>25</v>
      </c>
    </row>
    <row r="6" spans="1:9" x14ac:dyDescent="0.2">
      <c r="A6" t="s">
        <v>77</v>
      </c>
      <c r="B6" t="s">
        <v>78</v>
      </c>
      <c r="C6" t="str">
        <f t="shared" si="0"/>
        <v>Coia, Mike</v>
      </c>
      <c r="D6">
        <v>19.8</v>
      </c>
      <c r="E6" t="s">
        <v>58</v>
      </c>
      <c r="F6">
        <v>19.8</v>
      </c>
      <c r="G6">
        <v>22</v>
      </c>
      <c r="H6">
        <v>22</v>
      </c>
      <c r="I6">
        <v>22</v>
      </c>
    </row>
    <row r="7" spans="1:9" x14ac:dyDescent="0.2">
      <c r="A7" t="s">
        <v>79</v>
      </c>
      <c r="B7" t="s">
        <v>80</v>
      </c>
      <c r="C7" t="str">
        <f t="shared" si="0"/>
        <v>Comparri, Tim</v>
      </c>
      <c r="D7">
        <v>11.8</v>
      </c>
      <c r="E7" t="s">
        <v>70</v>
      </c>
      <c r="F7">
        <v>11.8</v>
      </c>
      <c r="G7">
        <v>13</v>
      </c>
      <c r="H7">
        <v>13</v>
      </c>
      <c r="I7">
        <v>13</v>
      </c>
    </row>
    <row r="8" spans="1:9" x14ac:dyDescent="0.2">
      <c r="A8" t="s">
        <v>81</v>
      </c>
      <c r="B8" t="s">
        <v>82</v>
      </c>
      <c r="C8" t="str">
        <f t="shared" si="0"/>
        <v>Cornell, Angelo</v>
      </c>
      <c r="D8">
        <v>3.8</v>
      </c>
      <c r="E8" t="s">
        <v>58</v>
      </c>
      <c r="F8">
        <v>3.8</v>
      </c>
      <c r="G8">
        <v>4</v>
      </c>
      <c r="H8">
        <v>4</v>
      </c>
      <c r="I8">
        <v>4</v>
      </c>
    </row>
    <row r="9" spans="1:9" x14ac:dyDescent="0.2">
      <c r="A9" t="s">
        <v>81</v>
      </c>
      <c r="B9" t="s">
        <v>83</v>
      </c>
      <c r="C9" t="str">
        <f t="shared" si="0"/>
        <v>Cornell, Janet</v>
      </c>
      <c r="D9">
        <v>12.8</v>
      </c>
      <c r="E9" t="s">
        <v>58</v>
      </c>
      <c r="F9">
        <v>12.8</v>
      </c>
      <c r="G9">
        <v>15</v>
      </c>
      <c r="H9">
        <v>14</v>
      </c>
      <c r="I9">
        <v>13</v>
      </c>
    </row>
    <row r="10" spans="1:9" x14ac:dyDescent="0.2">
      <c r="A10" t="s">
        <v>84</v>
      </c>
      <c r="B10" t="s">
        <v>85</v>
      </c>
      <c r="C10" t="str">
        <f t="shared" si="0"/>
        <v>Cotter, Jim</v>
      </c>
      <c r="D10">
        <v>5</v>
      </c>
      <c r="E10" t="s">
        <v>70</v>
      </c>
      <c r="F10">
        <v>5</v>
      </c>
      <c r="G10">
        <v>6</v>
      </c>
      <c r="H10">
        <v>6</v>
      </c>
      <c r="I10">
        <v>6</v>
      </c>
    </row>
    <row r="11" spans="1:9" x14ac:dyDescent="0.2">
      <c r="A11" t="s">
        <v>86</v>
      </c>
      <c r="B11" t="s">
        <v>74</v>
      </c>
      <c r="C11" t="str">
        <f t="shared" si="0"/>
        <v>DeLorenzo, James</v>
      </c>
      <c r="D11">
        <v>13.3</v>
      </c>
      <c r="E11">
        <v>-0.1</v>
      </c>
      <c r="F11">
        <v>13.2</v>
      </c>
      <c r="G11">
        <v>15</v>
      </c>
      <c r="H11">
        <v>15</v>
      </c>
      <c r="I11">
        <v>15</v>
      </c>
    </row>
    <row r="12" spans="1:9" x14ac:dyDescent="0.2">
      <c r="A12" t="s">
        <v>88</v>
      </c>
      <c r="B12" t="s">
        <v>89</v>
      </c>
      <c r="C12" t="str">
        <f t="shared" si="0"/>
        <v>Ditullio, Dick</v>
      </c>
      <c r="D12">
        <v>17.2</v>
      </c>
      <c r="E12" t="s">
        <v>70</v>
      </c>
      <c r="F12">
        <v>17.2</v>
      </c>
      <c r="G12">
        <v>19</v>
      </c>
      <c r="H12">
        <v>19</v>
      </c>
      <c r="I12">
        <v>19</v>
      </c>
    </row>
    <row r="13" spans="1:9" x14ac:dyDescent="0.2">
      <c r="A13" t="s">
        <v>90</v>
      </c>
      <c r="B13" t="s">
        <v>91</v>
      </c>
      <c r="C13" t="str">
        <f t="shared" si="0"/>
        <v>Goetz, Joe</v>
      </c>
      <c r="D13">
        <v>18.100000000000001</v>
      </c>
      <c r="E13" t="s">
        <v>58</v>
      </c>
      <c r="F13">
        <v>18.100000000000001</v>
      </c>
      <c r="G13">
        <v>21</v>
      </c>
      <c r="H13">
        <v>20</v>
      </c>
      <c r="I13">
        <v>21</v>
      </c>
    </row>
    <row r="14" spans="1:9" x14ac:dyDescent="0.2">
      <c r="A14" t="s">
        <v>92</v>
      </c>
      <c r="B14" t="s">
        <v>93</v>
      </c>
      <c r="C14" t="str">
        <f t="shared" si="0"/>
        <v>Hessler, Paul</v>
      </c>
      <c r="D14">
        <v>6.7</v>
      </c>
      <c r="E14">
        <v>-0.3</v>
      </c>
      <c r="F14">
        <v>6.4</v>
      </c>
      <c r="G14">
        <v>7</v>
      </c>
      <c r="H14">
        <v>7</v>
      </c>
      <c r="I14">
        <v>7</v>
      </c>
    </row>
    <row r="15" spans="1:9" x14ac:dyDescent="0.2">
      <c r="A15" t="s">
        <v>94</v>
      </c>
      <c r="B15" t="s">
        <v>69</v>
      </c>
      <c r="C15" t="str">
        <f t="shared" si="0"/>
        <v>Honrychs, Mark</v>
      </c>
      <c r="D15">
        <v>8.6999999999999993</v>
      </c>
      <c r="E15" t="s">
        <v>58</v>
      </c>
      <c r="F15">
        <v>8.6999999999999993</v>
      </c>
      <c r="G15">
        <v>10</v>
      </c>
      <c r="H15">
        <v>10</v>
      </c>
      <c r="I15">
        <v>10</v>
      </c>
    </row>
    <row r="16" spans="1:9" x14ac:dyDescent="0.2">
      <c r="A16" t="s">
        <v>95</v>
      </c>
      <c r="B16" t="s">
        <v>93</v>
      </c>
      <c r="C16" t="str">
        <f t="shared" si="0"/>
        <v>Hummel, Paul</v>
      </c>
      <c r="D16">
        <v>16.899999999999999</v>
      </c>
      <c r="E16" t="s">
        <v>58</v>
      </c>
      <c r="F16">
        <v>16.899999999999999</v>
      </c>
      <c r="G16">
        <v>19</v>
      </c>
      <c r="H16">
        <v>19</v>
      </c>
      <c r="I16">
        <v>19</v>
      </c>
    </row>
    <row r="17" spans="1:9" x14ac:dyDescent="0.2">
      <c r="A17" t="s">
        <v>96</v>
      </c>
      <c r="B17" t="s">
        <v>97</v>
      </c>
      <c r="C17" t="str">
        <f t="shared" si="0"/>
        <v>Kirsten, Rich</v>
      </c>
      <c r="D17">
        <v>7.3</v>
      </c>
      <c r="E17">
        <v>-0.6</v>
      </c>
      <c r="F17">
        <v>6.7</v>
      </c>
      <c r="G17">
        <v>8</v>
      </c>
      <c r="H17">
        <v>7</v>
      </c>
      <c r="I17">
        <v>8</v>
      </c>
    </row>
    <row r="18" spans="1:9" x14ac:dyDescent="0.2">
      <c r="A18" t="s">
        <v>96</v>
      </c>
      <c r="B18" t="s">
        <v>98</v>
      </c>
      <c r="C18" t="str">
        <f t="shared" si="0"/>
        <v>Kirsten, Robert</v>
      </c>
      <c r="D18">
        <v>13.5</v>
      </c>
      <c r="E18">
        <v>-2.5</v>
      </c>
      <c r="F18">
        <v>11</v>
      </c>
      <c r="G18">
        <v>12</v>
      </c>
      <c r="H18">
        <v>12</v>
      </c>
      <c r="I18">
        <v>12</v>
      </c>
    </row>
    <row r="19" spans="1:9" x14ac:dyDescent="0.2">
      <c r="A19" t="s">
        <v>99</v>
      </c>
      <c r="B19" t="s">
        <v>100</v>
      </c>
      <c r="C19" t="str">
        <f t="shared" si="0"/>
        <v>Laphen, Steve</v>
      </c>
      <c r="D19">
        <v>9.8000000000000007</v>
      </c>
      <c r="E19">
        <v>-0.2</v>
      </c>
      <c r="F19">
        <v>9.6</v>
      </c>
      <c r="G19">
        <v>11</v>
      </c>
      <c r="H19">
        <v>11</v>
      </c>
      <c r="I19">
        <v>11</v>
      </c>
    </row>
    <row r="20" spans="1:9" x14ac:dyDescent="0.2">
      <c r="A20" t="s">
        <v>101</v>
      </c>
      <c r="B20" t="s">
        <v>76</v>
      </c>
      <c r="C20" t="str">
        <f t="shared" si="0"/>
        <v>Lepping, George</v>
      </c>
      <c r="D20">
        <v>10.4</v>
      </c>
      <c r="E20" t="s">
        <v>58</v>
      </c>
      <c r="F20">
        <v>10.4</v>
      </c>
      <c r="G20">
        <v>12</v>
      </c>
      <c r="H20">
        <v>12</v>
      </c>
      <c r="I20">
        <v>12</v>
      </c>
    </row>
    <row r="21" spans="1:9" x14ac:dyDescent="0.2">
      <c r="A21" t="s">
        <v>102</v>
      </c>
      <c r="B21" t="s">
        <v>103</v>
      </c>
      <c r="C21" t="str">
        <f t="shared" si="0"/>
        <v>Lewis, Craig</v>
      </c>
      <c r="D21">
        <v>4.4000000000000004</v>
      </c>
      <c r="E21">
        <v>-1.7</v>
      </c>
      <c r="F21">
        <v>2.7</v>
      </c>
      <c r="G21">
        <v>3</v>
      </c>
      <c r="H21">
        <v>3</v>
      </c>
      <c r="I21">
        <v>3</v>
      </c>
    </row>
    <row r="22" spans="1:9" x14ac:dyDescent="0.2">
      <c r="A22" t="s">
        <v>104</v>
      </c>
      <c r="B22" t="s">
        <v>105</v>
      </c>
      <c r="C22" t="str">
        <f t="shared" si="0"/>
        <v>McClintock, Dave</v>
      </c>
      <c r="D22">
        <v>9.3000000000000007</v>
      </c>
      <c r="E22" t="s">
        <v>58</v>
      </c>
      <c r="F22">
        <v>9.3000000000000007</v>
      </c>
      <c r="G22">
        <v>11</v>
      </c>
      <c r="H22">
        <v>10</v>
      </c>
      <c r="I22">
        <v>11</v>
      </c>
    </row>
    <row r="23" spans="1:9" x14ac:dyDescent="0.2">
      <c r="A23" t="s">
        <v>106</v>
      </c>
      <c r="B23" t="s">
        <v>80</v>
      </c>
      <c r="C23" t="str">
        <f t="shared" si="0"/>
        <v>McDermott, Tim</v>
      </c>
      <c r="D23">
        <v>11.8</v>
      </c>
      <c r="E23" t="s">
        <v>58</v>
      </c>
      <c r="F23">
        <v>11.8</v>
      </c>
      <c r="G23">
        <v>13</v>
      </c>
      <c r="H23">
        <v>13</v>
      </c>
      <c r="I23">
        <v>13</v>
      </c>
    </row>
    <row r="24" spans="1:9" x14ac:dyDescent="0.2">
      <c r="A24" t="s">
        <v>107</v>
      </c>
      <c r="B24" t="s">
        <v>108</v>
      </c>
      <c r="C24" t="str">
        <f t="shared" si="0"/>
        <v>McFalls, Milt</v>
      </c>
      <c r="D24">
        <v>16.2</v>
      </c>
      <c r="E24">
        <v>-2.6</v>
      </c>
      <c r="F24">
        <v>13.6</v>
      </c>
      <c r="G24">
        <v>15</v>
      </c>
      <c r="H24">
        <v>15</v>
      </c>
      <c r="I24">
        <v>15</v>
      </c>
    </row>
    <row r="25" spans="1:9" x14ac:dyDescent="0.2">
      <c r="A25" t="s">
        <v>109</v>
      </c>
      <c r="B25" t="s">
        <v>110</v>
      </c>
      <c r="C25" t="str">
        <f t="shared" si="0"/>
        <v>Montagano, Jeff</v>
      </c>
      <c r="D25">
        <v>5.8</v>
      </c>
      <c r="E25" t="s">
        <v>58</v>
      </c>
      <c r="F25">
        <v>5.8</v>
      </c>
      <c r="G25">
        <v>7</v>
      </c>
      <c r="H25">
        <v>6</v>
      </c>
      <c r="I25">
        <v>7</v>
      </c>
    </row>
    <row r="26" spans="1:9" x14ac:dyDescent="0.2">
      <c r="A26" t="s">
        <v>111</v>
      </c>
      <c r="B26" t="s">
        <v>76</v>
      </c>
      <c r="C26" t="str">
        <f t="shared" si="0"/>
        <v>Piotrowski, George</v>
      </c>
      <c r="D26">
        <v>9</v>
      </c>
      <c r="E26">
        <v>-1.4</v>
      </c>
      <c r="F26">
        <v>7.6</v>
      </c>
      <c r="G26">
        <v>9</v>
      </c>
      <c r="H26">
        <v>8</v>
      </c>
      <c r="I26">
        <v>9</v>
      </c>
    </row>
    <row r="27" spans="1:9" x14ac:dyDescent="0.2">
      <c r="A27" t="s">
        <v>112</v>
      </c>
      <c r="B27" t="s">
        <v>113</v>
      </c>
      <c r="C27" t="str">
        <f t="shared" si="0"/>
        <v>Romano, Chuck</v>
      </c>
      <c r="D27">
        <v>11.6</v>
      </c>
      <c r="E27" t="s">
        <v>58</v>
      </c>
      <c r="F27">
        <v>11.6</v>
      </c>
      <c r="G27">
        <v>13</v>
      </c>
      <c r="H27">
        <v>13</v>
      </c>
      <c r="I27">
        <v>13</v>
      </c>
    </row>
    <row r="28" spans="1:9" x14ac:dyDescent="0.2">
      <c r="A28" t="s">
        <v>114</v>
      </c>
      <c r="B28" t="s">
        <v>115</v>
      </c>
      <c r="C28" t="str">
        <f t="shared" si="0"/>
        <v>Rothermel, Blair</v>
      </c>
      <c r="D28">
        <v>8.6999999999999993</v>
      </c>
      <c r="E28" t="s">
        <v>70</v>
      </c>
      <c r="F28">
        <v>8.6999999999999993</v>
      </c>
      <c r="G28">
        <v>10</v>
      </c>
      <c r="H28">
        <v>10</v>
      </c>
      <c r="I28">
        <v>10</v>
      </c>
    </row>
    <row r="29" spans="1:9" x14ac:dyDescent="0.2">
      <c r="A29" t="s">
        <v>116</v>
      </c>
      <c r="B29" t="s">
        <v>97</v>
      </c>
      <c r="C29" t="str">
        <f t="shared" si="0"/>
        <v>Rupolo, Rich</v>
      </c>
      <c r="D29">
        <v>18.3</v>
      </c>
      <c r="E29" t="s">
        <v>58</v>
      </c>
      <c r="F29">
        <v>18.3</v>
      </c>
      <c r="G29">
        <v>21</v>
      </c>
      <c r="H29">
        <v>20</v>
      </c>
      <c r="I29">
        <v>21</v>
      </c>
    </row>
    <row r="30" spans="1:9" x14ac:dyDescent="0.2">
      <c r="A30" t="s">
        <v>117</v>
      </c>
      <c r="B30" t="s">
        <v>118</v>
      </c>
      <c r="C30" t="str">
        <f t="shared" si="0"/>
        <v>Saliba, Joshua</v>
      </c>
      <c r="D30">
        <v>5.3</v>
      </c>
      <c r="E30" t="s">
        <v>70</v>
      </c>
      <c r="F30">
        <v>5.3</v>
      </c>
      <c r="G30">
        <v>6</v>
      </c>
      <c r="H30">
        <v>6</v>
      </c>
      <c r="I30">
        <v>6</v>
      </c>
    </row>
    <row r="31" spans="1:9" x14ac:dyDescent="0.2">
      <c r="A31" t="s">
        <v>119</v>
      </c>
      <c r="B31" t="s">
        <v>100</v>
      </c>
      <c r="C31" t="str">
        <f t="shared" si="0"/>
        <v>Schwartzenberg, Steve</v>
      </c>
      <c r="D31">
        <v>8.4</v>
      </c>
      <c r="E31" t="s">
        <v>58</v>
      </c>
      <c r="F31">
        <v>8.4</v>
      </c>
      <c r="G31">
        <v>10</v>
      </c>
      <c r="H31">
        <v>9</v>
      </c>
      <c r="I31">
        <v>10</v>
      </c>
    </row>
    <row r="32" spans="1:9" x14ac:dyDescent="0.2">
      <c r="A32" t="s">
        <v>120</v>
      </c>
      <c r="B32" t="s">
        <v>105</v>
      </c>
      <c r="C32" t="str">
        <f t="shared" si="0"/>
        <v>Shanline, Dave</v>
      </c>
      <c r="D32">
        <v>10.1</v>
      </c>
      <c r="E32">
        <v>-0.5</v>
      </c>
      <c r="F32">
        <v>9.6</v>
      </c>
      <c r="G32">
        <v>11</v>
      </c>
      <c r="H32">
        <v>11</v>
      </c>
      <c r="I32">
        <v>11</v>
      </c>
    </row>
    <row r="33" spans="1:9" x14ac:dyDescent="0.2">
      <c r="A33" t="s">
        <v>121</v>
      </c>
      <c r="B33" t="s">
        <v>122</v>
      </c>
      <c r="C33" t="str">
        <f t="shared" si="0"/>
        <v>Simons, Ray</v>
      </c>
      <c r="D33">
        <v>18.7</v>
      </c>
      <c r="E33">
        <v>0.2</v>
      </c>
      <c r="F33">
        <v>18.899999999999999</v>
      </c>
      <c r="G33">
        <v>21</v>
      </c>
      <c r="H33">
        <v>21</v>
      </c>
      <c r="I33">
        <v>21</v>
      </c>
    </row>
    <row r="34" spans="1:9" x14ac:dyDescent="0.2">
      <c r="A34" t="s">
        <v>124</v>
      </c>
      <c r="B34" t="s">
        <v>125</v>
      </c>
      <c r="C34" t="str">
        <f t="shared" si="0"/>
        <v>Smith, Andrew</v>
      </c>
      <c r="D34">
        <v>2.7</v>
      </c>
      <c r="E34" t="s">
        <v>70</v>
      </c>
      <c r="F34">
        <v>2.7</v>
      </c>
      <c r="G34">
        <v>3</v>
      </c>
      <c r="H34">
        <v>3</v>
      </c>
      <c r="I34">
        <v>3</v>
      </c>
    </row>
    <row r="35" spans="1:9" x14ac:dyDescent="0.2">
      <c r="A35" t="s">
        <v>124</v>
      </c>
      <c r="B35" t="s">
        <v>126</v>
      </c>
      <c r="C35" t="str">
        <f t="shared" si="0"/>
        <v>Smith, Fran</v>
      </c>
      <c r="D35">
        <v>7</v>
      </c>
      <c r="E35" t="s">
        <v>58</v>
      </c>
      <c r="F35">
        <v>7</v>
      </c>
      <c r="G35">
        <v>8</v>
      </c>
      <c r="H35">
        <v>8</v>
      </c>
      <c r="I35">
        <v>8</v>
      </c>
    </row>
    <row r="36" spans="1:9" x14ac:dyDescent="0.2">
      <c r="A36" t="s">
        <v>127</v>
      </c>
      <c r="B36" t="s">
        <v>69</v>
      </c>
      <c r="C36" t="str">
        <f t="shared" si="0"/>
        <v>Steele, Mark</v>
      </c>
      <c r="D36">
        <v>11.8</v>
      </c>
      <c r="E36">
        <v>0.3</v>
      </c>
      <c r="F36">
        <v>12.1</v>
      </c>
      <c r="G36">
        <v>14</v>
      </c>
      <c r="H36">
        <v>13</v>
      </c>
      <c r="I36">
        <v>14</v>
      </c>
    </row>
    <row r="37" spans="1:9" x14ac:dyDescent="0.2">
      <c r="A37" t="s">
        <v>128</v>
      </c>
      <c r="B37" t="s">
        <v>129</v>
      </c>
      <c r="C37" t="str">
        <f t="shared" si="0"/>
        <v>Terzyk, Bob</v>
      </c>
      <c r="D37">
        <v>13</v>
      </c>
      <c r="E37">
        <v>-1.1000000000000001</v>
      </c>
      <c r="F37">
        <v>11.9</v>
      </c>
      <c r="G37">
        <v>13</v>
      </c>
      <c r="H37">
        <v>13</v>
      </c>
      <c r="I37">
        <v>13</v>
      </c>
    </row>
    <row r="38" spans="1:9" x14ac:dyDescent="0.2">
      <c r="A38" t="s">
        <v>130</v>
      </c>
      <c r="B38" t="s">
        <v>131</v>
      </c>
      <c r="C38" t="str">
        <f t="shared" si="0"/>
        <v>Thomas, Jonathan</v>
      </c>
      <c r="D38">
        <v>14.7</v>
      </c>
      <c r="E38">
        <v>0.8</v>
      </c>
      <c r="F38">
        <v>15.5</v>
      </c>
      <c r="G38">
        <v>18</v>
      </c>
      <c r="H38">
        <v>17</v>
      </c>
      <c r="I38">
        <v>18</v>
      </c>
    </row>
    <row r="39" spans="1:9" x14ac:dyDescent="0.2">
      <c r="A39" t="s">
        <v>132</v>
      </c>
      <c r="B39" t="s">
        <v>133</v>
      </c>
      <c r="C39" t="str">
        <f t="shared" si="0"/>
        <v>Tomasch, Ed</v>
      </c>
      <c r="D39">
        <v>8.1</v>
      </c>
      <c r="E39" t="s">
        <v>58</v>
      </c>
      <c r="F39">
        <v>8.1</v>
      </c>
      <c r="G39">
        <v>9</v>
      </c>
      <c r="H39">
        <v>9</v>
      </c>
      <c r="I39">
        <v>9</v>
      </c>
    </row>
    <row r="40" spans="1:9" x14ac:dyDescent="0.2">
      <c r="A40" t="s">
        <v>134</v>
      </c>
      <c r="B40" t="s">
        <v>135</v>
      </c>
      <c r="C40" t="str">
        <f t="shared" si="0"/>
        <v>Wasko, Doug</v>
      </c>
      <c r="D40" t="s">
        <v>136</v>
      </c>
      <c r="E40" t="s">
        <v>137</v>
      </c>
    </row>
    <row r="41" spans="1:9" x14ac:dyDescent="0.2">
      <c r="A41" t="s">
        <v>138</v>
      </c>
      <c r="B41" t="s">
        <v>139</v>
      </c>
      <c r="C41" t="str">
        <f t="shared" si="0"/>
        <v>Wible, Marty</v>
      </c>
      <c r="D41">
        <v>20.3</v>
      </c>
      <c r="E41" t="s">
        <v>58</v>
      </c>
      <c r="F41">
        <v>20.3</v>
      </c>
      <c r="G41">
        <v>23</v>
      </c>
      <c r="H41">
        <v>23</v>
      </c>
      <c r="I41">
        <v>23</v>
      </c>
    </row>
    <row r="42" spans="1:9" x14ac:dyDescent="0.2">
      <c r="A42" t="s">
        <v>140</v>
      </c>
      <c r="B42" t="s">
        <v>141</v>
      </c>
      <c r="C42" t="str">
        <f t="shared" si="0"/>
        <v>Zetterstrom, Kevin</v>
      </c>
      <c r="D42">
        <v>14.1</v>
      </c>
      <c r="E42" t="s">
        <v>58</v>
      </c>
      <c r="F42">
        <v>14.1</v>
      </c>
      <c r="G42">
        <v>16</v>
      </c>
      <c r="H42">
        <v>16</v>
      </c>
      <c r="I42">
        <v>16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3" sqref="A3:G32"/>
    </sheetView>
  </sheetViews>
  <sheetFormatPr defaultColWidth="8.85546875" defaultRowHeight="12.75" x14ac:dyDescent="0.2"/>
  <cols>
    <col min="1" max="1" width="17" bestFit="1" customWidth="1"/>
    <col min="2" max="2" width="11.42578125" bestFit="1" customWidth="1"/>
  </cols>
  <sheetData>
    <row r="1" spans="1:7" x14ac:dyDescent="0.2">
      <c r="A1" t="s">
        <v>50</v>
      </c>
      <c r="B1" t="s">
        <v>51</v>
      </c>
      <c r="C1" t="s">
        <v>185</v>
      </c>
      <c r="D1" t="s">
        <v>185</v>
      </c>
      <c r="E1" t="s">
        <v>54</v>
      </c>
      <c r="F1" t="s">
        <v>56</v>
      </c>
      <c r="G1" t="s">
        <v>57</v>
      </c>
    </row>
    <row r="2" spans="1:7" x14ac:dyDescent="0.2">
      <c r="B2" t="s">
        <v>52</v>
      </c>
      <c r="C2" t="s">
        <v>53</v>
      </c>
      <c r="D2" t="s">
        <v>52</v>
      </c>
      <c r="E2" t="s">
        <v>55</v>
      </c>
      <c r="F2" t="s">
        <v>55</v>
      </c>
      <c r="G2" t="s">
        <v>55</v>
      </c>
    </row>
    <row r="3" spans="1:7" x14ac:dyDescent="0.2">
      <c r="A3" t="s">
        <v>142</v>
      </c>
      <c r="B3">
        <v>20.6</v>
      </c>
      <c r="C3" t="s">
        <v>58</v>
      </c>
      <c r="D3">
        <v>20.6</v>
      </c>
      <c r="E3">
        <v>23</v>
      </c>
      <c r="F3">
        <v>23</v>
      </c>
      <c r="G3">
        <v>23</v>
      </c>
    </row>
    <row r="4" spans="1:7" x14ac:dyDescent="0.2">
      <c r="A4" t="s">
        <v>143</v>
      </c>
      <c r="B4">
        <v>5</v>
      </c>
      <c r="C4" t="s">
        <v>58</v>
      </c>
      <c r="D4">
        <v>5</v>
      </c>
      <c r="E4">
        <v>6</v>
      </c>
      <c r="F4">
        <v>6</v>
      </c>
      <c r="G4">
        <v>6</v>
      </c>
    </row>
    <row r="5" spans="1:7" x14ac:dyDescent="0.2">
      <c r="A5" t="s">
        <v>59</v>
      </c>
      <c r="B5">
        <v>21.8</v>
      </c>
      <c r="C5" t="s">
        <v>58</v>
      </c>
      <c r="D5">
        <v>21.8</v>
      </c>
      <c r="E5">
        <v>25</v>
      </c>
      <c r="F5">
        <v>24</v>
      </c>
      <c r="G5">
        <v>25</v>
      </c>
    </row>
    <row r="6" spans="1:7" x14ac:dyDescent="0.2">
      <c r="A6" t="s">
        <v>67</v>
      </c>
      <c r="B6">
        <v>12.7</v>
      </c>
      <c r="C6">
        <v>-1.5</v>
      </c>
      <c r="D6">
        <v>11.2</v>
      </c>
      <c r="E6">
        <v>13</v>
      </c>
      <c r="F6">
        <v>12</v>
      </c>
      <c r="G6">
        <v>13</v>
      </c>
    </row>
    <row r="7" spans="1:7" x14ac:dyDescent="0.2">
      <c r="A7" t="s">
        <v>60</v>
      </c>
      <c r="B7">
        <v>3.8</v>
      </c>
      <c r="C7" t="s">
        <v>70</v>
      </c>
      <c r="D7">
        <v>3.8</v>
      </c>
      <c r="E7">
        <v>4</v>
      </c>
      <c r="F7">
        <v>4</v>
      </c>
      <c r="G7">
        <v>4</v>
      </c>
    </row>
    <row r="8" spans="1:7" x14ac:dyDescent="0.2">
      <c r="A8" t="s">
        <v>61</v>
      </c>
      <c r="B8">
        <v>12.8</v>
      </c>
      <c r="C8" t="s">
        <v>58</v>
      </c>
      <c r="D8">
        <v>12.8</v>
      </c>
      <c r="E8">
        <v>15</v>
      </c>
      <c r="F8">
        <v>14</v>
      </c>
      <c r="G8">
        <v>13</v>
      </c>
    </row>
    <row r="9" spans="1:7" x14ac:dyDescent="0.2">
      <c r="A9" t="s">
        <v>144</v>
      </c>
      <c r="B9">
        <v>6.1</v>
      </c>
      <c r="C9" t="s">
        <v>70</v>
      </c>
      <c r="D9">
        <v>6.1</v>
      </c>
      <c r="E9">
        <v>7</v>
      </c>
      <c r="F9">
        <v>7</v>
      </c>
      <c r="G9">
        <v>7</v>
      </c>
    </row>
    <row r="10" spans="1:7" x14ac:dyDescent="0.2">
      <c r="A10" t="s">
        <v>158</v>
      </c>
      <c r="B10">
        <v>10.4</v>
      </c>
      <c r="C10">
        <v>-0.3</v>
      </c>
      <c r="D10">
        <v>10.1</v>
      </c>
      <c r="E10">
        <v>11</v>
      </c>
      <c r="F10">
        <v>11</v>
      </c>
      <c r="G10">
        <v>11</v>
      </c>
    </row>
    <row r="11" spans="1:7" x14ac:dyDescent="0.2">
      <c r="A11" t="s">
        <v>145</v>
      </c>
      <c r="B11">
        <v>12.1</v>
      </c>
      <c r="C11" t="s">
        <v>58</v>
      </c>
      <c r="D11">
        <v>12.1</v>
      </c>
      <c r="E11">
        <v>14</v>
      </c>
      <c r="F11">
        <v>13</v>
      </c>
      <c r="G11">
        <v>14</v>
      </c>
    </row>
    <row r="12" spans="1:7" x14ac:dyDescent="0.2">
      <c r="A12" t="s">
        <v>159</v>
      </c>
      <c r="B12">
        <v>6.4</v>
      </c>
      <c r="C12" t="s">
        <v>70</v>
      </c>
      <c r="D12">
        <v>6.4</v>
      </c>
      <c r="E12">
        <v>7</v>
      </c>
      <c r="F12">
        <v>7</v>
      </c>
      <c r="G12">
        <v>7</v>
      </c>
    </row>
    <row r="13" spans="1:7" x14ac:dyDescent="0.2">
      <c r="A13" t="s">
        <v>62</v>
      </c>
      <c r="B13">
        <v>21.2</v>
      </c>
      <c r="C13">
        <v>-1.1000000000000001</v>
      </c>
      <c r="D13">
        <v>20.100000000000001</v>
      </c>
      <c r="E13">
        <v>23</v>
      </c>
      <c r="F13">
        <v>22</v>
      </c>
      <c r="G13">
        <v>23</v>
      </c>
    </row>
    <row r="14" spans="1:7" x14ac:dyDescent="0.2">
      <c r="A14" t="s">
        <v>160</v>
      </c>
      <c r="B14">
        <v>14</v>
      </c>
      <c r="C14">
        <v>-1.9</v>
      </c>
      <c r="D14">
        <v>12.1</v>
      </c>
      <c r="E14">
        <v>14</v>
      </c>
      <c r="F14">
        <v>13</v>
      </c>
      <c r="G14">
        <v>14</v>
      </c>
    </row>
    <row r="15" spans="1:7" x14ac:dyDescent="0.2">
      <c r="A15" t="s">
        <v>63</v>
      </c>
      <c r="B15">
        <v>6.7</v>
      </c>
      <c r="C15">
        <v>-0.3</v>
      </c>
      <c r="D15">
        <v>6.4</v>
      </c>
      <c r="E15">
        <v>7</v>
      </c>
      <c r="F15">
        <v>7</v>
      </c>
      <c r="G15">
        <v>7</v>
      </c>
    </row>
    <row r="16" spans="1:7" x14ac:dyDescent="0.2">
      <c r="A16" t="s">
        <v>146</v>
      </c>
      <c r="B16">
        <v>9.3000000000000007</v>
      </c>
      <c r="C16">
        <v>0.3</v>
      </c>
      <c r="D16">
        <v>9.6</v>
      </c>
      <c r="E16">
        <v>11</v>
      </c>
      <c r="F16">
        <v>11</v>
      </c>
      <c r="G16">
        <v>11</v>
      </c>
    </row>
    <row r="17" spans="1:7" x14ac:dyDescent="0.2">
      <c r="A17" t="s">
        <v>64</v>
      </c>
      <c r="B17">
        <v>11</v>
      </c>
      <c r="C17">
        <v>0.6</v>
      </c>
      <c r="D17">
        <v>11.6</v>
      </c>
      <c r="E17">
        <v>13</v>
      </c>
      <c r="F17">
        <v>13</v>
      </c>
      <c r="G17">
        <v>13</v>
      </c>
    </row>
    <row r="18" spans="1:7" x14ac:dyDescent="0.2">
      <c r="A18" t="s">
        <v>147</v>
      </c>
      <c r="B18">
        <v>11.2</v>
      </c>
      <c r="C18" t="s">
        <v>70</v>
      </c>
      <c r="D18">
        <v>11.2</v>
      </c>
      <c r="E18">
        <v>13</v>
      </c>
      <c r="F18">
        <v>12</v>
      </c>
      <c r="G18">
        <v>13</v>
      </c>
    </row>
    <row r="19" spans="1:7" x14ac:dyDescent="0.2">
      <c r="A19" t="s">
        <v>148</v>
      </c>
      <c r="B19" t="s">
        <v>161</v>
      </c>
    </row>
    <row r="20" spans="1:7" x14ac:dyDescent="0.2">
      <c r="A20" t="s">
        <v>149</v>
      </c>
      <c r="B20">
        <v>2.4</v>
      </c>
      <c r="C20">
        <v>0.6</v>
      </c>
      <c r="D20">
        <v>3</v>
      </c>
      <c r="E20">
        <v>3</v>
      </c>
      <c r="F20">
        <v>3</v>
      </c>
      <c r="G20">
        <v>3</v>
      </c>
    </row>
    <row r="21" spans="1:7" ht="12.75" customHeight="1" x14ac:dyDescent="0.2">
      <c r="A21" t="s">
        <v>65</v>
      </c>
      <c r="B21">
        <v>14.7</v>
      </c>
      <c r="C21">
        <v>0.6</v>
      </c>
      <c r="D21">
        <v>15.3</v>
      </c>
      <c r="E21">
        <v>17</v>
      </c>
      <c r="F21">
        <v>17</v>
      </c>
      <c r="G21">
        <v>17</v>
      </c>
    </row>
    <row r="22" spans="1:7" x14ac:dyDescent="0.2">
      <c r="A22" t="s">
        <v>177</v>
      </c>
      <c r="B22">
        <v>7.6</v>
      </c>
      <c r="C22">
        <v>0.5</v>
      </c>
      <c r="D22">
        <v>8.1</v>
      </c>
      <c r="E22">
        <v>9</v>
      </c>
      <c r="F22">
        <v>9</v>
      </c>
      <c r="G22">
        <v>9</v>
      </c>
    </row>
    <row r="23" spans="1:7" x14ac:dyDescent="0.2">
      <c r="A23" t="s">
        <v>178</v>
      </c>
      <c r="B23">
        <v>8.4</v>
      </c>
      <c r="C23">
        <v>-0.6</v>
      </c>
      <c r="D23">
        <v>7.8</v>
      </c>
      <c r="E23">
        <v>9</v>
      </c>
      <c r="F23">
        <v>9</v>
      </c>
      <c r="G23">
        <v>9</v>
      </c>
    </row>
    <row r="24" spans="1:7" x14ac:dyDescent="0.2">
      <c r="A24" t="s">
        <v>150</v>
      </c>
      <c r="B24">
        <v>16.399999999999999</v>
      </c>
      <c r="C24" t="s">
        <v>70</v>
      </c>
      <c r="D24">
        <v>16.399999999999999</v>
      </c>
      <c r="E24">
        <v>19</v>
      </c>
      <c r="F24">
        <v>18</v>
      </c>
      <c r="G24">
        <v>19</v>
      </c>
    </row>
    <row r="25" spans="1:7" x14ac:dyDescent="0.2">
      <c r="A25" t="s">
        <v>151</v>
      </c>
      <c r="B25">
        <v>8.4</v>
      </c>
      <c r="C25" t="s">
        <v>58</v>
      </c>
      <c r="D25">
        <v>8.4</v>
      </c>
      <c r="E25">
        <v>10</v>
      </c>
      <c r="F25">
        <v>9</v>
      </c>
      <c r="G25">
        <v>10</v>
      </c>
    </row>
    <row r="26" spans="1:7" x14ac:dyDescent="0.2">
      <c r="A26" t="s">
        <v>152</v>
      </c>
      <c r="B26">
        <v>9</v>
      </c>
      <c r="C26" t="s">
        <v>58</v>
      </c>
      <c r="D26">
        <v>9</v>
      </c>
      <c r="E26">
        <v>10</v>
      </c>
      <c r="F26">
        <v>10</v>
      </c>
      <c r="G26">
        <v>10</v>
      </c>
    </row>
    <row r="27" spans="1:7" x14ac:dyDescent="0.2">
      <c r="A27" t="s">
        <v>153</v>
      </c>
      <c r="B27">
        <v>17.600000000000001</v>
      </c>
      <c r="C27">
        <v>0.5</v>
      </c>
      <c r="D27">
        <v>18.100000000000001</v>
      </c>
      <c r="E27">
        <v>21</v>
      </c>
      <c r="F27">
        <v>20</v>
      </c>
      <c r="G27">
        <v>21</v>
      </c>
    </row>
    <row r="28" spans="1:7" x14ac:dyDescent="0.2">
      <c r="A28" t="s">
        <v>154</v>
      </c>
      <c r="B28">
        <v>3.8</v>
      </c>
      <c r="C28" t="s">
        <v>58</v>
      </c>
      <c r="D28">
        <v>3.8</v>
      </c>
      <c r="E28">
        <v>4</v>
      </c>
      <c r="F28">
        <v>4</v>
      </c>
      <c r="G28">
        <v>4</v>
      </c>
    </row>
    <row r="29" spans="1:7" x14ac:dyDescent="0.2">
      <c r="A29" t="s">
        <v>155</v>
      </c>
      <c r="B29">
        <v>9.8000000000000007</v>
      </c>
      <c r="C29" t="s">
        <v>70</v>
      </c>
      <c r="D29">
        <v>9.8000000000000007</v>
      </c>
      <c r="E29">
        <v>11</v>
      </c>
      <c r="F29">
        <v>11</v>
      </c>
      <c r="G29">
        <v>11</v>
      </c>
    </row>
    <row r="30" spans="1:7" x14ac:dyDescent="0.2">
      <c r="A30" t="s">
        <v>156</v>
      </c>
      <c r="B30">
        <v>12.1</v>
      </c>
      <c r="C30" t="s">
        <v>70</v>
      </c>
      <c r="D30">
        <v>12.1</v>
      </c>
      <c r="E30">
        <v>14</v>
      </c>
      <c r="F30">
        <v>13</v>
      </c>
      <c r="G30">
        <v>14</v>
      </c>
    </row>
    <row r="31" spans="1:7" x14ac:dyDescent="0.2">
      <c r="A31" t="s">
        <v>179</v>
      </c>
      <c r="B31">
        <v>9.8000000000000007</v>
      </c>
      <c r="C31" t="s">
        <v>58</v>
      </c>
      <c r="D31">
        <v>9.8000000000000007</v>
      </c>
      <c r="E31">
        <v>11</v>
      </c>
      <c r="F31">
        <v>11</v>
      </c>
      <c r="G31">
        <v>11</v>
      </c>
    </row>
    <row r="32" spans="1:7" x14ac:dyDescent="0.2">
      <c r="A32" t="s">
        <v>157</v>
      </c>
      <c r="B32">
        <v>14.1</v>
      </c>
      <c r="C32" t="s">
        <v>58</v>
      </c>
      <c r="D32">
        <v>14.1</v>
      </c>
      <c r="E32">
        <v>16</v>
      </c>
      <c r="F32">
        <v>16</v>
      </c>
      <c r="G32">
        <v>16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view="pageLayout" workbookViewId="0">
      <selection activeCell="A2" sqref="A2:H28"/>
    </sheetView>
  </sheetViews>
  <sheetFormatPr defaultColWidth="11.42578125" defaultRowHeight="12.75" x14ac:dyDescent="0.2"/>
  <cols>
    <col min="1" max="1" width="18.85546875" customWidth="1"/>
    <col min="2" max="2" width="3" bestFit="1" customWidth="1"/>
    <col min="3" max="3" width="7" customWidth="1"/>
  </cols>
  <sheetData>
    <row r="2" spans="1:8" x14ac:dyDescent="0.2">
      <c r="A2" t="s">
        <v>143</v>
      </c>
      <c r="B2" t="s">
        <v>164</v>
      </c>
      <c r="C2">
        <v>4.5</v>
      </c>
      <c r="D2" t="s">
        <v>58</v>
      </c>
      <c r="E2">
        <v>4.5</v>
      </c>
      <c r="F2">
        <v>5</v>
      </c>
      <c r="G2">
        <v>5</v>
      </c>
      <c r="H2">
        <v>5</v>
      </c>
    </row>
    <row r="3" spans="1:8" x14ac:dyDescent="0.2">
      <c r="A3" t="s">
        <v>67</v>
      </c>
      <c r="B3" t="s">
        <v>164</v>
      </c>
      <c r="C3">
        <v>9.4</v>
      </c>
      <c r="D3" t="s">
        <v>58</v>
      </c>
      <c r="E3">
        <v>9.4</v>
      </c>
      <c r="F3">
        <v>11</v>
      </c>
      <c r="G3">
        <v>11</v>
      </c>
      <c r="H3">
        <v>10</v>
      </c>
    </row>
    <row r="4" spans="1:8" x14ac:dyDescent="0.2">
      <c r="A4" t="s">
        <v>60</v>
      </c>
      <c r="B4" t="s">
        <v>164</v>
      </c>
      <c r="C4">
        <v>4.2</v>
      </c>
      <c r="D4" t="s">
        <v>58</v>
      </c>
      <c r="E4">
        <v>4.2</v>
      </c>
      <c r="F4">
        <v>5</v>
      </c>
      <c r="G4">
        <v>5</v>
      </c>
      <c r="H4">
        <v>5</v>
      </c>
    </row>
    <row r="5" spans="1:8" x14ac:dyDescent="0.2">
      <c r="A5" t="s">
        <v>144</v>
      </c>
      <c r="B5" t="s">
        <v>164</v>
      </c>
      <c r="C5">
        <v>3.7</v>
      </c>
      <c r="D5" t="s">
        <v>165</v>
      </c>
      <c r="E5">
        <v>3.7</v>
      </c>
      <c r="F5">
        <v>4</v>
      </c>
      <c r="G5">
        <v>4</v>
      </c>
      <c r="H5">
        <v>4</v>
      </c>
    </row>
    <row r="6" spans="1:8" x14ac:dyDescent="0.2">
      <c r="A6" t="s">
        <v>158</v>
      </c>
      <c r="B6" t="s">
        <v>164</v>
      </c>
      <c r="C6">
        <v>12.7</v>
      </c>
      <c r="D6" t="s">
        <v>58</v>
      </c>
      <c r="E6">
        <v>12.7</v>
      </c>
      <c r="F6">
        <v>15</v>
      </c>
      <c r="G6">
        <v>14</v>
      </c>
      <c r="H6">
        <v>14</v>
      </c>
    </row>
    <row r="7" spans="1:8" x14ac:dyDescent="0.2">
      <c r="A7" t="s">
        <v>166</v>
      </c>
      <c r="B7" t="s">
        <v>167</v>
      </c>
      <c r="C7">
        <v>19.2</v>
      </c>
      <c r="D7" t="s">
        <v>165</v>
      </c>
      <c r="E7">
        <v>19.2</v>
      </c>
      <c r="F7">
        <v>18</v>
      </c>
      <c r="G7">
        <v>17</v>
      </c>
      <c r="H7">
        <v>16</v>
      </c>
    </row>
    <row r="8" spans="1:8" x14ac:dyDescent="0.2">
      <c r="A8" t="s">
        <v>159</v>
      </c>
      <c r="B8" t="s">
        <v>164</v>
      </c>
      <c r="C8">
        <v>8.1</v>
      </c>
      <c r="D8" t="s">
        <v>58</v>
      </c>
      <c r="E8">
        <v>8.1</v>
      </c>
      <c r="F8">
        <v>9</v>
      </c>
      <c r="G8">
        <v>9</v>
      </c>
      <c r="H8">
        <v>9</v>
      </c>
    </row>
    <row r="9" spans="1:8" x14ac:dyDescent="0.2">
      <c r="A9" t="s">
        <v>62</v>
      </c>
      <c r="B9" t="s">
        <v>167</v>
      </c>
      <c r="C9">
        <v>27</v>
      </c>
      <c r="D9" t="s">
        <v>165</v>
      </c>
      <c r="E9">
        <v>27</v>
      </c>
      <c r="F9">
        <v>25</v>
      </c>
      <c r="G9">
        <v>25</v>
      </c>
      <c r="H9">
        <v>24</v>
      </c>
    </row>
    <row r="10" spans="1:8" x14ac:dyDescent="0.2">
      <c r="A10" t="s">
        <v>160</v>
      </c>
      <c r="B10" t="s">
        <v>164</v>
      </c>
      <c r="C10">
        <v>14.4</v>
      </c>
      <c r="D10" t="s">
        <v>58</v>
      </c>
      <c r="E10">
        <v>14.4</v>
      </c>
      <c r="F10">
        <v>17</v>
      </c>
      <c r="G10">
        <v>16</v>
      </c>
      <c r="H10">
        <v>16</v>
      </c>
    </row>
    <row r="11" spans="1:8" x14ac:dyDescent="0.2">
      <c r="A11" t="s">
        <v>63</v>
      </c>
      <c r="B11" t="s">
        <v>164</v>
      </c>
      <c r="C11">
        <v>7.6</v>
      </c>
      <c r="D11">
        <v>-1.4</v>
      </c>
      <c r="E11">
        <v>6.2</v>
      </c>
      <c r="F11">
        <v>7</v>
      </c>
      <c r="G11">
        <v>7</v>
      </c>
      <c r="H11">
        <v>7</v>
      </c>
    </row>
    <row r="12" spans="1:8" x14ac:dyDescent="0.2">
      <c r="A12" t="s">
        <v>146</v>
      </c>
      <c r="B12" t="s">
        <v>164</v>
      </c>
      <c r="C12">
        <v>10.4</v>
      </c>
      <c r="D12" t="s">
        <v>58</v>
      </c>
      <c r="E12">
        <v>10.4</v>
      </c>
      <c r="F12">
        <v>12</v>
      </c>
      <c r="G12">
        <v>12</v>
      </c>
      <c r="H12">
        <v>12</v>
      </c>
    </row>
    <row r="13" spans="1:8" x14ac:dyDescent="0.2">
      <c r="A13" t="s">
        <v>64</v>
      </c>
      <c r="B13" t="s">
        <v>164</v>
      </c>
      <c r="C13">
        <v>9.6</v>
      </c>
      <c r="D13">
        <v>0.3</v>
      </c>
      <c r="E13">
        <v>9.9</v>
      </c>
      <c r="F13">
        <v>11</v>
      </c>
      <c r="G13">
        <v>11</v>
      </c>
      <c r="H13">
        <v>11</v>
      </c>
    </row>
    <row r="14" spans="1:8" x14ac:dyDescent="0.2">
      <c r="A14" t="s">
        <v>147</v>
      </c>
      <c r="B14" t="s">
        <v>164</v>
      </c>
      <c r="C14">
        <v>11.5</v>
      </c>
      <c r="D14" t="s">
        <v>58</v>
      </c>
      <c r="E14">
        <v>11.5</v>
      </c>
      <c r="F14">
        <v>13</v>
      </c>
      <c r="G14">
        <v>13</v>
      </c>
      <c r="H14">
        <v>13</v>
      </c>
    </row>
    <row r="15" spans="1:8" x14ac:dyDescent="0.2">
      <c r="A15" t="s">
        <v>148</v>
      </c>
      <c r="B15" t="s">
        <v>167</v>
      </c>
      <c r="C15">
        <v>11.7</v>
      </c>
      <c r="D15" t="s">
        <v>58</v>
      </c>
      <c r="E15">
        <v>11.7</v>
      </c>
      <c r="F15">
        <v>10</v>
      </c>
      <c r="G15">
        <v>10</v>
      </c>
      <c r="H15">
        <v>9</v>
      </c>
    </row>
    <row r="16" spans="1:8" x14ac:dyDescent="0.2">
      <c r="A16" t="s">
        <v>149</v>
      </c>
      <c r="B16" t="s">
        <v>164</v>
      </c>
      <c r="C16">
        <v>3.4</v>
      </c>
      <c r="D16" t="s">
        <v>165</v>
      </c>
      <c r="E16">
        <v>3.4</v>
      </c>
      <c r="F16">
        <v>4</v>
      </c>
      <c r="G16">
        <v>4</v>
      </c>
      <c r="H16">
        <v>4</v>
      </c>
    </row>
    <row r="17" spans="1:8" x14ac:dyDescent="0.2">
      <c r="A17" t="s">
        <v>168</v>
      </c>
      <c r="B17" t="s">
        <v>164</v>
      </c>
      <c r="C17">
        <v>10.7</v>
      </c>
      <c r="D17" t="s">
        <v>58</v>
      </c>
      <c r="E17">
        <v>10.7</v>
      </c>
      <c r="F17">
        <v>12</v>
      </c>
      <c r="G17">
        <v>12</v>
      </c>
      <c r="H17">
        <v>12</v>
      </c>
    </row>
    <row r="18" spans="1:8" x14ac:dyDescent="0.2">
      <c r="A18" t="s">
        <v>65</v>
      </c>
      <c r="B18" t="s">
        <v>167</v>
      </c>
      <c r="C18">
        <v>16.7</v>
      </c>
      <c r="D18">
        <v>-0.9</v>
      </c>
      <c r="E18">
        <v>15.8</v>
      </c>
      <c r="F18">
        <v>14</v>
      </c>
      <c r="G18">
        <v>14</v>
      </c>
      <c r="H18">
        <v>13</v>
      </c>
    </row>
    <row r="19" spans="1:8" x14ac:dyDescent="0.2">
      <c r="A19" t="s">
        <v>169</v>
      </c>
      <c r="B19" t="s">
        <v>164</v>
      </c>
      <c r="C19">
        <v>16.7</v>
      </c>
      <c r="D19" t="s">
        <v>58</v>
      </c>
      <c r="E19">
        <v>16.7</v>
      </c>
      <c r="F19">
        <v>19</v>
      </c>
      <c r="G19">
        <v>19</v>
      </c>
      <c r="H19">
        <v>18</v>
      </c>
    </row>
    <row r="20" spans="1:8" x14ac:dyDescent="0.2">
      <c r="A20" t="s">
        <v>177</v>
      </c>
      <c r="B20" t="s">
        <v>164</v>
      </c>
      <c r="C20">
        <v>8.1999999999999993</v>
      </c>
      <c r="D20" t="s">
        <v>165</v>
      </c>
      <c r="E20">
        <v>8.1999999999999993</v>
      </c>
      <c r="F20">
        <v>10</v>
      </c>
      <c r="G20">
        <v>9</v>
      </c>
      <c r="H20">
        <v>9</v>
      </c>
    </row>
    <row r="21" spans="1:8" x14ac:dyDescent="0.2">
      <c r="A21" t="s">
        <v>178</v>
      </c>
      <c r="B21" t="s">
        <v>164</v>
      </c>
      <c r="C21">
        <v>11.6</v>
      </c>
      <c r="D21">
        <v>1.1000000000000001</v>
      </c>
      <c r="E21">
        <v>12.7</v>
      </c>
      <c r="F21">
        <v>15</v>
      </c>
      <c r="G21">
        <v>14</v>
      </c>
      <c r="H21">
        <v>14</v>
      </c>
    </row>
    <row r="22" spans="1:8" x14ac:dyDescent="0.2">
      <c r="A22" t="s">
        <v>150</v>
      </c>
      <c r="B22" t="s">
        <v>167</v>
      </c>
      <c r="C22">
        <v>15</v>
      </c>
      <c r="D22" t="s">
        <v>165</v>
      </c>
      <c r="E22">
        <v>15</v>
      </c>
      <c r="F22">
        <v>13</v>
      </c>
      <c r="G22">
        <v>13</v>
      </c>
      <c r="H22">
        <v>12</v>
      </c>
    </row>
    <row r="23" spans="1:8" x14ac:dyDescent="0.2">
      <c r="A23" t="s">
        <v>153</v>
      </c>
      <c r="B23" t="s">
        <v>164</v>
      </c>
      <c r="C23">
        <v>15.3</v>
      </c>
      <c r="D23">
        <v>1</v>
      </c>
      <c r="E23">
        <v>16.3</v>
      </c>
      <c r="F23">
        <v>19</v>
      </c>
      <c r="G23">
        <v>18</v>
      </c>
      <c r="H23">
        <v>18</v>
      </c>
    </row>
    <row r="24" spans="1:8" x14ac:dyDescent="0.2">
      <c r="A24" t="s">
        <v>154</v>
      </c>
      <c r="B24" t="s">
        <v>164</v>
      </c>
      <c r="C24">
        <v>1.7</v>
      </c>
      <c r="D24">
        <v>-0.6</v>
      </c>
      <c r="E24">
        <v>1.1000000000000001</v>
      </c>
      <c r="F24">
        <v>1</v>
      </c>
      <c r="G24">
        <v>1</v>
      </c>
      <c r="H24">
        <v>1</v>
      </c>
    </row>
    <row r="25" spans="1:8" x14ac:dyDescent="0.2">
      <c r="A25" t="s">
        <v>155</v>
      </c>
      <c r="B25" t="s">
        <v>167</v>
      </c>
      <c r="C25">
        <v>12.9</v>
      </c>
      <c r="D25" t="s">
        <v>58</v>
      </c>
      <c r="E25">
        <v>12.9</v>
      </c>
      <c r="F25">
        <v>11</v>
      </c>
      <c r="G25">
        <v>11</v>
      </c>
      <c r="H25">
        <v>10</v>
      </c>
    </row>
    <row r="26" spans="1:8" x14ac:dyDescent="0.2">
      <c r="A26" t="s">
        <v>170</v>
      </c>
      <c r="B26" t="s">
        <v>164</v>
      </c>
      <c r="C26">
        <v>5.6</v>
      </c>
      <c r="D26" t="s">
        <v>58</v>
      </c>
      <c r="E26">
        <v>5.6</v>
      </c>
      <c r="F26">
        <v>6</v>
      </c>
      <c r="G26">
        <v>6</v>
      </c>
      <c r="H26">
        <v>6</v>
      </c>
    </row>
    <row r="27" spans="1:8" x14ac:dyDescent="0.2">
      <c r="A27" t="s">
        <v>156</v>
      </c>
      <c r="B27" t="s">
        <v>167</v>
      </c>
      <c r="C27">
        <v>14</v>
      </c>
      <c r="D27" t="s">
        <v>58</v>
      </c>
      <c r="E27">
        <v>14</v>
      </c>
      <c r="F27">
        <v>12</v>
      </c>
      <c r="G27">
        <v>12</v>
      </c>
      <c r="H27">
        <v>11</v>
      </c>
    </row>
    <row r="28" spans="1:8" x14ac:dyDescent="0.2">
      <c r="A28" t="s">
        <v>179</v>
      </c>
      <c r="B28" t="s">
        <v>164</v>
      </c>
      <c r="C28">
        <v>6.5</v>
      </c>
      <c r="D28" t="s">
        <v>165</v>
      </c>
      <c r="E28">
        <v>6.5</v>
      </c>
      <c r="F28">
        <v>8</v>
      </c>
      <c r="G28">
        <v>7</v>
      </c>
      <c r="H28">
        <v>7</v>
      </c>
    </row>
  </sheetData>
  <phoneticPr fontId="1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A2" sqref="A2:H24"/>
    </sheetView>
  </sheetViews>
  <sheetFormatPr defaultRowHeight="12.75" x14ac:dyDescent="0.2"/>
  <cols>
    <col min="1" max="1" width="34.5703125" customWidth="1"/>
  </cols>
  <sheetData>
    <row r="2" spans="1:8" x14ac:dyDescent="0.2">
      <c r="A2" s="32" t="s">
        <v>143</v>
      </c>
      <c r="B2" s="35" t="s">
        <v>164</v>
      </c>
      <c r="C2" s="33" t="s">
        <v>200</v>
      </c>
      <c r="D2" s="46" t="s">
        <v>58</v>
      </c>
      <c r="E2" s="35">
        <v>4.5</v>
      </c>
      <c r="F2" s="33" t="s">
        <v>201</v>
      </c>
      <c r="G2" s="33" t="s">
        <v>201</v>
      </c>
      <c r="H2" s="33" t="s">
        <v>201</v>
      </c>
    </row>
    <row r="3" spans="1:8" x14ac:dyDescent="0.2">
      <c r="A3" s="36" t="s">
        <v>67</v>
      </c>
      <c r="B3" s="39" t="s">
        <v>164</v>
      </c>
      <c r="C3" s="37" t="s">
        <v>202</v>
      </c>
      <c r="D3" s="47" t="s">
        <v>203</v>
      </c>
      <c r="E3" s="39">
        <v>9.6</v>
      </c>
      <c r="F3" s="37" t="s">
        <v>204</v>
      </c>
      <c r="G3" s="37" t="s">
        <v>204</v>
      </c>
      <c r="H3" s="37" t="s">
        <v>204</v>
      </c>
    </row>
    <row r="4" spans="1:8" x14ac:dyDescent="0.2">
      <c r="A4" s="32" t="s">
        <v>60</v>
      </c>
      <c r="B4" s="35" t="s">
        <v>164</v>
      </c>
      <c r="C4" s="33" t="s">
        <v>205</v>
      </c>
      <c r="D4" s="46" t="s">
        <v>203</v>
      </c>
      <c r="E4" s="35">
        <v>5.8</v>
      </c>
      <c r="F4" s="33" t="s">
        <v>206</v>
      </c>
      <c r="G4" s="33" t="s">
        <v>206</v>
      </c>
      <c r="H4" s="33" t="s">
        <v>207</v>
      </c>
    </row>
    <row r="5" spans="1:8" x14ac:dyDescent="0.2">
      <c r="A5" s="36" t="s">
        <v>144</v>
      </c>
      <c r="B5" s="39" t="s">
        <v>164</v>
      </c>
      <c r="C5" s="37" t="s">
        <v>208</v>
      </c>
      <c r="D5" s="37">
        <v>-0.3</v>
      </c>
      <c r="E5" s="39">
        <v>5.3</v>
      </c>
      <c r="F5" s="37" t="s">
        <v>207</v>
      </c>
      <c r="G5" s="37" t="s">
        <v>207</v>
      </c>
      <c r="H5" s="37" t="s">
        <v>207</v>
      </c>
    </row>
    <row r="6" spans="1:8" x14ac:dyDescent="0.2">
      <c r="A6" s="32" t="s">
        <v>166</v>
      </c>
      <c r="B6" s="35" t="s">
        <v>167</v>
      </c>
      <c r="C6" s="33" t="s">
        <v>209</v>
      </c>
      <c r="D6" s="33">
        <v>1.2</v>
      </c>
      <c r="E6" s="35">
        <v>21.5</v>
      </c>
      <c r="F6" s="33" t="s">
        <v>210</v>
      </c>
      <c r="G6" s="33" t="s">
        <v>211</v>
      </c>
      <c r="H6" s="33" t="s">
        <v>211</v>
      </c>
    </row>
    <row r="7" spans="1:8" x14ac:dyDescent="0.2">
      <c r="A7" s="36" t="s">
        <v>62</v>
      </c>
      <c r="B7" s="39" t="s">
        <v>167</v>
      </c>
      <c r="C7" s="37" t="s">
        <v>212</v>
      </c>
      <c r="D7" s="47" t="s">
        <v>58</v>
      </c>
      <c r="E7" s="39">
        <v>27</v>
      </c>
      <c r="F7" s="37" t="s">
        <v>213</v>
      </c>
      <c r="G7" s="37" t="s">
        <v>213</v>
      </c>
      <c r="H7" s="37" t="s">
        <v>214</v>
      </c>
    </row>
    <row r="8" spans="1:8" x14ac:dyDescent="0.2">
      <c r="A8" s="32" t="s">
        <v>63</v>
      </c>
      <c r="B8" s="35" t="s">
        <v>164</v>
      </c>
      <c r="C8" s="33" t="s">
        <v>215</v>
      </c>
      <c r="D8" s="33">
        <v>-0.4</v>
      </c>
      <c r="E8" s="35">
        <v>7</v>
      </c>
      <c r="F8" s="33" t="s">
        <v>216</v>
      </c>
      <c r="G8" s="33" t="s">
        <v>216</v>
      </c>
      <c r="H8" s="33" t="s">
        <v>216</v>
      </c>
    </row>
    <row r="9" spans="1:8" x14ac:dyDescent="0.2">
      <c r="A9" s="36" t="s">
        <v>64</v>
      </c>
      <c r="B9" s="39" t="s">
        <v>164</v>
      </c>
      <c r="C9" s="37" t="s">
        <v>202</v>
      </c>
      <c r="D9" s="37">
        <v>-0.3</v>
      </c>
      <c r="E9" s="39">
        <v>9.3000000000000007</v>
      </c>
      <c r="F9" s="37" t="s">
        <v>204</v>
      </c>
      <c r="G9" s="37" t="s">
        <v>217</v>
      </c>
      <c r="H9" s="37" t="s">
        <v>217</v>
      </c>
    </row>
    <row r="10" spans="1:8" x14ac:dyDescent="0.2">
      <c r="A10" s="32" t="s">
        <v>147</v>
      </c>
      <c r="B10" s="35" t="s">
        <v>164</v>
      </c>
      <c r="C10" s="33" t="s">
        <v>218</v>
      </c>
      <c r="D10" s="46" t="s">
        <v>58</v>
      </c>
      <c r="E10" s="35">
        <v>11.5</v>
      </c>
      <c r="F10" s="33" t="s">
        <v>219</v>
      </c>
      <c r="G10" s="33" t="s">
        <v>219</v>
      </c>
      <c r="H10" s="33" t="s">
        <v>219</v>
      </c>
    </row>
    <row r="11" spans="1:8" x14ac:dyDescent="0.2">
      <c r="A11" s="36" t="s">
        <v>220</v>
      </c>
      <c r="B11" s="39" t="s">
        <v>164</v>
      </c>
      <c r="C11" s="37" t="s">
        <v>221</v>
      </c>
      <c r="D11" s="47" t="s">
        <v>203</v>
      </c>
      <c r="E11" s="39">
        <v>7.6</v>
      </c>
      <c r="F11" s="37" t="s">
        <v>222</v>
      </c>
      <c r="G11" s="37" t="s">
        <v>222</v>
      </c>
      <c r="H11" s="37" t="s">
        <v>216</v>
      </c>
    </row>
    <row r="12" spans="1:8" x14ac:dyDescent="0.2">
      <c r="A12" s="32" t="s">
        <v>148</v>
      </c>
      <c r="B12" s="35" t="s">
        <v>167</v>
      </c>
      <c r="C12" s="33" t="s">
        <v>223</v>
      </c>
      <c r="D12" s="46" t="s">
        <v>58</v>
      </c>
      <c r="E12" s="35">
        <v>11.8</v>
      </c>
      <c r="F12" s="33" t="s">
        <v>217</v>
      </c>
      <c r="G12" s="33" t="s">
        <v>217</v>
      </c>
      <c r="H12" s="33" t="s">
        <v>222</v>
      </c>
    </row>
    <row r="13" spans="1:8" x14ac:dyDescent="0.2">
      <c r="A13" s="36" t="s">
        <v>149</v>
      </c>
      <c r="B13" s="39" t="s">
        <v>164</v>
      </c>
      <c r="C13" s="37" t="s">
        <v>208</v>
      </c>
      <c r="D13" s="37">
        <v>-1.2</v>
      </c>
      <c r="E13" s="39">
        <v>4.4000000000000004</v>
      </c>
      <c r="F13" s="37" t="s">
        <v>201</v>
      </c>
      <c r="G13" s="37" t="s">
        <v>201</v>
      </c>
      <c r="H13" s="37" t="s">
        <v>201</v>
      </c>
    </row>
    <row r="14" spans="1:8" x14ac:dyDescent="0.2">
      <c r="A14" s="32" t="s">
        <v>168</v>
      </c>
      <c r="B14" s="35" t="s">
        <v>164</v>
      </c>
      <c r="C14" s="33" t="s">
        <v>224</v>
      </c>
      <c r="D14" s="33">
        <v>1.9</v>
      </c>
      <c r="E14" s="35">
        <v>11.9</v>
      </c>
      <c r="F14" s="33" t="s">
        <v>225</v>
      </c>
      <c r="G14" s="33" t="s">
        <v>219</v>
      </c>
      <c r="H14" s="33" t="s">
        <v>219</v>
      </c>
    </row>
    <row r="15" spans="1:8" x14ac:dyDescent="0.2">
      <c r="A15" s="36" t="s">
        <v>65</v>
      </c>
      <c r="B15" s="39" t="s">
        <v>167</v>
      </c>
      <c r="C15" s="37" t="s">
        <v>226</v>
      </c>
      <c r="D15" s="47" t="s">
        <v>58</v>
      </c>
      <c r="E15" s="39">
        <v>16.899999999999999</v>
      </c>
      <c r="F15" s="37" t="s">
        <v>227</v>
      </c>
      <c r="G15" s="37" t="s">
        <v>227</v>
      </c>
      <c r="H15" s="37" t="s">
        <v>225</v>
      </c>
    </row>
    <row r="16" spans="1:8" x14ac:dyDescent="0.2">
      <c r="A16" s="32" t="s">
        <v>177</v>
      </c>
      <c r="B16" s="35" t="s">
        <v>164</v>
      </c>
      <c r="C16" s="33" t="s">
        <v>228</v>
      </c>
      <c r="D16" s="33">
        <v>0.9</v>
      </c>
      <c r="E16" s="35">
        <v>8.1</v>
      </c>
      <c r="F16" s="33" t="s">
        <v>222</v>
      </c>
      <c r="G16" s="33" t="s">
        <v>222</v>
      </c>
      <c r="H16" s="33" t="s">
        <v>222</v>
      </c>
    </row>
    <row r="17" spans="1:8" x14ac:dyDescent="0.2">
      <c r="A17" s="36" t="s">
        <v>178</v>
      </c>
      <c r="B17" s="39" t="s">
        <v>164</v>
      </c>
      <c r="C17" s="37" t="s">
        <v>229</v>
      </c>
      <c r="D17" s="47" t="s">
        <v>203</v>
      </c>
      <c r="E17" s="39">
        <v>9.6999999999999993</v>
      </c>
      <c r="F17" s="37" t="s">
        <v>204</v>
      </c>
      <c r="G17" s="37" t="s">
        <v>204</v>
      </c>
      <c r="H17" s="37" t="s">
        <v>204</v>
      </c>
    </row>
    <row r="18" spans="1:8" x14ac:dyDescent="0.2">
      <c r="A18" s="32" t="s">
        <v>150</v>
      </c>
      <c r="B18" s="35" t="s">
        <v>167</v>
      </c>
      <c r="C18" s="33" t="s">
        <v>230</v>
      </c>
      <c r="D18" s="46" t="s">
        <v>58</v>
      </c>
      <c r="E18" s="35">
        <v>22.4</v>
      </c>
      <c r="F18" s="33" t="s">
        <v>231</v>
      </c>
      <c r="G18" s="33" t="s">
        <v>210</v>
      </c>
      <c r="H18" s="33" t="s">
        <v>210</v>
      </c>
    </row>
    <row r="19" spans="1:8" x14ac:dyDescent="0.2">
      <c r="A19" s="36" t="s">
        <v>153</v>
      </c>
      <c r="B19" s="39" t="s">
        <v>164</v>
      </c>
      <c r="C19" s="37" t="s">
        <v>232</v>
      </c>
      <c r="D19" s="37">
        <v>-0.5</v>
      </c>
      <c r="E19" s="39">
        <v>18.5</v>
      </c>
      <c r="F19" s="37" t="s">
        <v>231</v>
      </c>
      <c r="G19" s="37" t="s">
        <v>231</v>
      </c>
      <c r="H19" s="37" t="s">
        <v>210</v>
      </c>
    </row>
    <row r="20" spans="1:8" x14ac:dyDescent="0.2">
      <c r="A20" s="32" t="s">
        <v>154</v>
      </c>
      <c r="B20" s="35" t="s">
        <v>164</v>
      </c>
      <c r="C20" s="33" t="s">
        <v>200</v>
      </c>
      <c r="D20" s="33">
        <v>0.6</v>
      </c>
      <c r="E20" s="35">
        <v>5.0999999999999996</v>
      </c>
      <c r="F20" s="33" t="s">
        <v>207</v>
      </c>
      <c r="G20" s="33" t="s">
        <v>207</v>
      </c>
      <c r="H20" s="33" t="s">
        <v>207</v>
      </c>
    </row>
    <row r="21" spans="1:8" x14ac:dyDescent="0.2">
      <c r="A21" s="36" t="s">
        <v>155</v>
      </c>
      <c r="B21" s="39" t="s">
        <v>167</v>
      </c>
      <c r="C21" s="37" t="s">
        <v>233</v>
      </c>
      <c r="D21" s="47" t="s">
        <v>58</v>
      </c>
      <c r="E21" s="39">
        <v>12.9</v>
      </c>
      <c r="F21" s="37" t="s">
        <v>204</v>
      </c>
      <c r="G21" s="37" t="s">
        <v>204</v>
      </c>
      <c r="H21" s="37" t="s">
        <v>217</v>
      </c>
    </row>
    <row r="22" spans="1:8" x14ac:dyDescent="0.2">
      <c r="A22" s="32" t="s">
        <v>170</v>
      </c>
      <c r="B22" s="35" t="s">
        <v>164</v>
      </c>
      <c r="C22" s="33" t="s">
        <v>234</v>
      </c>
      <c r="D22" s="46" t="s">
        <v>58</v>
      </c>
      <c r="E22" s="35">
        <v>5.9</v>
      </c>
      <c r="F22" s="33" t="s">
        <v>206</v>
      </c>
      <c r="G22" s="33" t="s">
        <v>206</v>
      </c>
      <c r="H22" s="33" t="s">
        <v>206</v>
      </c>
    </row>
    <row r="23" spans="1:8" x14ac:dyDescent="0.2">
      <c r="A23" s="36" t="s">
        <v>156</v>
      </c>
      <c r="B23" s="39" t="s">
        <v>167</v>
      </c>
      <c r="C23" s="37" t="s">
        <v>235</v>
      </c>
      <c r="D23" s="47" t="s">
        <v>58</v>
      </c>
      <c r="E23" s="39">
        <v>14</v>
      </c>
      <c r="F23" s="37" t="s">
        <v>236</v>
      </c>
      <c r="G23" s="37" t="s">
        <v>236</v>
      </c>
      <c r="H23" s="37" t="s">
        <v>204</v>
      </c>
    </row>
    <row r="24" spans="1:8" x14ac:dyDescent="0.2">
      <c r="A24" s="32" t="s">
        <v>179</v>
      </c>
      <c r="B24" s="35" t="s">
        <v>164</v>
      </c>
      <c r="C24" s="33" t="s">
        <v>237</v>
      </c>
      <c r="D24" s="33">
        <v>1.3</v>
      </c>
      <c r="E24" s="35">
        <v>11.2</v>
      </c>
      <c r="F24" s="33" t="s">
        <v>219</v>
      </c>
      <c r="G24" s="33" t="s">
        <v>219</v>
      </c>
      <c r="H24" s="33" t="s">
        <v>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Results</vt:lpstr>
      <vt:lpstr>Golfers</vt:lpstr>
      <vt:lpstr>Sheet3</vt:lpstr>
      <vt:lpstr>Sheet1 (2)</vt:lpstr>
      <vt:lpstr>Sheet2</vt:lpstr>
      <vt:lpstr>Sheet1</vt:lpstr>
      <vt:lpstr>Sheet4</vt:lpstr>
      <vt:lpstr>Sheet5</vt:lpstr>
      <vt:lpstr>'Sheet1 (2)'!All_Teams</vt:lpstr>
      <vt:lpstr>All_Teams</vt:lpstr>
      <vt:lpstr>Golfer_list</vt:lpstr>
      <vt:lpstr>red</vt:lpstr>
      <vt:lpstr>white</vt:lpstr>
    </vt:vector>
  </TitlesOfParts>
  <Company>Triton Data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A. Piotrowski Jr.</dc:creator>
  <cp:lastModifiedBy>Piotrowski, George</cp:lastModifiedBy>
  <dcterms:created xsi:type="dcterms:W3CDTF">2002-09-17T01:32:11Z</dcterms:created>
  <dcterms:modified xsi:type="dcterms:W3CDTF">2018-07-02T16:41:50Z</dcterms:modified>
</cp:coreProperties>
</file>