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-20" windowWidth="288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3" i="1"/>
  <c r="O13" i="1"/>
  <c r="N13" i="1"/>
  <c r="M13" i="1"/>
  <c r="L13" i="1"/>
  <c r="F13" i="1"/>
  <c r="O4" i="1"/>
  <c r="O5" i="1"/>
  <c r="O6" i="1"/>
  <c r="O7" i="1"/>
  <c r="O8" i="1"/>
  <c r="O9" i="1"/>
  <c r="O10" i="1"/>
  <c r="O11" i="1"/>
  <c r="O12" i="1"/>
  <c r="O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N3" i="1"/>
  <c r="M3" i="1"/>
  <c r="L3" i="1"/>
  <c r="F2" i="1"/>
  <c r="F3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2" i="1"/>
</calcChain>
</file>

<file path=xl/sharedStrings.xml><?xml version="1.0" encoding="utf-8"?>
<sst xmlns="http://schemas.openxmlformats.org/spreadsheetml/2006/main" count="65" uniqueCount="62">
  <si>
    <t>65M2636-H</t>
  </si>
  <si>
    <t>MCR10EZHUG103</t>
  </si>
  <si>
    <t>RES SMD 0805 2% 10K</t>
  </si>
  <si>
    <t>35M0284</t>
  </si>
  <si>
    <t>C0805KKX5R6BB106</t>
  </si>
  <si>
    <t>CAP CER SMD 0805 X5R 10uF 10</t>
  </si>
  <si>
    <t>35M3582</t>
  </si>
  <si>
    <t>C0805JRNPO9BN101</t>
  </si>
  <si>
    <t>CAP CER SMD 0805 NPO 100pF 50</t>
  </si>
  <si>
    <t>35M4205</t>
  </si>
  <si>
    <t>MBR120LSFT1G</t>
  </si>
  <si>
    <t>DIODE SKY SOD123 20V 1A MBR120</t>
  </si>
  <si>
    <t>82M0939</t>
  </si>
  <si>
    <t>LD1117S33TR</t>
  </si>
  <si>
    <t>REG FIX POS SOT223 3V3 1A2</t>
  </si>
  <si>
    <t>64M0074</t>
  </si>
  <si>
    <t>PHSS40G1/RH</t>
  </si>
  <si>
    <t>HEADER SIL STR 40W 2.54 TH=12</t>
  </si>
  <si>
    <t>14M6379</t>
  </si>
  <si>
    <t>FHSS40G1</t>
  </si>
  <si>
    <t>SOCKET SIL STR HOUSED 2.54 40W</t>
  </si>
  <si>
    <t>Stock Code</t>
  </si>
  <si>
    <t>Qty</t>
  </si>
  <si>
    <t>Part Number</t>
  </si>
  <si>
    <t>Description</t>
  </si>
  <si>
    <t>Unit Price</t>
  </si>
  <si>
    <t>Total</t>
  </si>
  <si>
    <t>Servo</t>
  </si>
  <si>
    <t>ESP8266 ESP-12</t>
  </si>
  <si>
    <t>Screws &amp; hardware</t>
  </si>
  <si>
    <t>Acrylic</t>
  </si>
  <si>
    <t>Laser time</t>
  </si>
  <si>
    <t>PCB</t>
  </si>
  <si>
    <t>72M3690</t>
  </si>
  <si>
    <t>B17300 T/R</t>
  </si>
  <si>
    <t>SWITCH TACTILE SMD 6x3.7 H=2.5</t>
  </si>
  <si>
    <t>72M1139</t>
  </si>
  <si>
    <t>BH341-3A</t>
  </si>
  <si>
    <t>HOLD BAT 4xAA LEAD BK IIII</t>
  </si>
  <si>
    <t>72M3263</t>
  </si>
  <si>
    <t>YY09C02</t>
  </si>
  <si>
    <t>HOUSING SIL 2W 2.54 YY09C02</t>
  </si>
  <si>
    <t>Batteries AA</t>
  </si>
  <si>
    <t>Total per Unit</t>
  </si>
  <si>
    <t>No Units</t>
  </si>
  <si>
    <t>Total cost</t>
  </si>
  <si>
    <t>Per Unit</t>
  </si>
  <si>
    <t>Rubber feet</t>
  </si>
  <si>
    <t>M3 Nut</t>
  </si>
  <si>
    <t>M3 6mm</t>
  </si>
  <si>
    <t>Order</t>
  </si>
  <si>
    <t>Fastener</t>
  </si>
  <si>
    <t>Actionbolt Order</t>
  </si>
  <si>
    <t>Mantech Order</t>
  </si>
  <si>
    <t>QTY</t>
  </si>
  <si>
    <t>M3 8mm</t>
  </si>
  <si>
    <t>M3 10mm</t>
  </si>
  <si>
    <t>M3 12mm</t>
  </si>
  <si>
    <t>M3 20mm</t>
  </si>
  <si>
    <t>TERMINAL YY09/4000 SERIES 2.54</t>
  </si>
  <si>
    <t>YY09CT</t>
  </si>
  <si>
    <t>14M3259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</si>
</sst>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rgb="FF284775"/>
      <name val="Lucida Sans"/>
    </font>
    <font>
      <sz val="8"/>
      <color rgb="FF333333"/>
      <name val="Lucida Sans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0" fontId="0" fillId="0" borderId="8" xfId="0" applyBorder="1"/>
    <xf numFmtId="2" fontId="0" fillId="0" borderId="8" xfId="0" applyNumberFormat="1" applyBorder="1"/>
    <xf numFmtId="0" fontId="4" fillId="0" borderId="0" xfId="0" applyFont="1"/>
    <xf numFmtId="0" fontId="5" fillId="0" borderId="0" xfId="0" applyFont="1"/>
    <xf numFmtId="0" fontId="0" fillId="0" borderId="11" xfId="0" applyBorder="1"/>
    <xf numFmtId="2" fontId="0" fillId="0" borderId="11" xfId="0" applyNumberFormat="1" applyBorder="1"/>
    <xf numFmtId="0" fontId="0" fillId="0" borderId="13" xfId="0" applyBorder="1"/>
    <xf numFmtId="0" fontId="0" fillId="0" borderId="14" xfId="0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3" xfId="0" applyNumberFormat="1" applyBorder="1"/>
    <xf numFmtId="2" fontId="0" fillId="0" borderId="16" xfId="0" applyNumberFormat="1" applyBorder="1"/>
    <xf numFmtId="0" fontId="1" fillId="0" borderId="17" xfId="0" applyFont="1" applyBorder="1"/>
    <xf numFmtId="0" fontId="0" fillId="0" borderId="18" xfId="0" applyBorder="1"/>
    <xf numFmtId="2" fontId="0" fillId="0" borderId="18" xfId="0" applyNumberFormat="1" applyBorder="1"/>
    <xf numFmtId="0" fontId="0" fillId="0" borderId="21" xfId="0" applyBorder="1"/>
    <xf numFmtId="2" fontId="0" fillId="0" borderId="21" xfId="0" applyNumberFormat="1" applyBorder="1"/>
    <xf numFmtId="0" fontId="0" fillId="0" borderId="17" xfId="0" applyFill="1" applyBorder="1"/>
    <xf numFmtId="0" fontId="0" fillId="0" borderId="19" xfId="0" applyBorder="1"/>
    <xf numFmtId="0" fontId="0" fillId="0" borderId="20" xfId="0" applyBorder="1"/>
    <xf numFmtId="0" fontId="1" fillId="0" borderId="18" xfId="0" applyFont="1" applyBorder="1"/>
    <xf numFmtId="2" fontId="1" fillId="0" borderId="18" xfId="0" applyNumberFormat="1" applyFont="1" applyBorder="1"/>
    <xf numFmtId="0" fontId="1" fillId="0" borderId="19" xfId="0" applyFont="1" applyBorder="1"/>
    <xf numFmtId="0" fontId="1" fillId="0" borderId="10" xfId="0" applyFont="1" applyBorder="1"/>
    <xf numFmtId="2" fontId="1" fillId="0" borderId="12" xfId="0" applyNumberFormat="1" applyFont="1" applyBorder="1"/>
    <xf numFmtId="0" fontId="1" fillId="0" borderId="7" xfId="0" applyFont="1" applyFill="1" applyBorder="1"/>
    <xf numFmtId="1" fontId="1" fillId="0" borderId="9" xfId="0" applyNumberFormat="1" applyFont="1" applyBorder="1"/>
    <xf numFmtId="0" fontId="0" fillId="2" borderId="2" xfId="0" applyFill="1" applyBorder="1"/>
    <xf numFmtId="0" fontId="0" fillId="2" borderId="1" xfId="0" applyFill="1" applyBorder="1"/>
    <xf numFmtId="2" fontId="0" fillId="2" borderId="3" xfId="0" applyNumberFormat="1" applyFill="1" applyBorder="1"/>
    <xf numFmtId="0" fontId="0" fillId="2" borderId="0" xfId="0" applyFill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20" xfId="0" applyFill="1" applyBorder="1"/>
    <xf numFmtId="0" fontId="0" fillId="2" borderId="21" xfId="0" applyFill="1" applyBorder="1"/>
    <xf numFmtId="0" fontId="0" fillId="3" borderId="2" xfId="0" applyFill="1" applyBorder="1"/>
    <xf numFmtId="0" fontId="0" fillId="3" borderId="1" xfId="0" applyFill="1" applyBorder="1"/>
    <xf numFmtId="2" fontId="0" fillId="3" borderId="1" xfId="0" applyNumberFormat="1" applyFill="1" applyBorder="1"/>
    <xf numFmtId="2" fontId="0" fillId="3" borderId="3" xfId="0" applyNumberFormat="1" applyFill="1" applyBorder="1"/>
    <xf numFmtId="0" fontId="0" fillId="3" borderId="0" xfId="0" applyFill="1"/>
    <xf numFmtId="0" fontId="1" fillId="3" borderId="13" xfId="0" applyFont="1" applyFill="1" applyBorder="1"/>
    <xf numFmtId="0" fontId="1" fillId="3" borderId="14" xfId="0" applyFont="1" applyFill="1" applyBorder="1"/>
    <xf numFmtId="0" fontId="1" fillId="3" borderId="15" xfId="0" applyFont="1" applyFill="1" applyBorder="1"/>
    <xf numFmtId="0" fontId="0" fillId="3" borderId="3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16" xfId="0" applyFill="1" applyBorder="1"/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workbookViewId="0">
      <selection activeCell="K27" sqref="K27"/>
    </sheetView>
  </sheetViews>
  <sheetFormatPr baseColWidth="10" defaultRowHeight="15" x14ac:dyDescent="0"/>
  <cols>
    <col min="1" max="1" width="30.5" bestFit="1" customWidth="1"/>
    <col min="2" max="2" width="11.6640625" bestFit="1" customWidth="1"/>
    <col min="4" max="4" width="18.1640625" bestFit="1" customWidth="1"/>
    <col min="5" max="5" width="10.83203125" style="1"/>
    <col min="12" max="12" width="30.5" bestFit="1" customWidth="1"/>
    <col min="14" max="14" width="18.1640625" bestFit="1" customWidth="1"/>
    <col min="15" max="15" width="4.6640625" bestFit="1" customWidth="1"/>
  </cols>
  <sheetData>
    <row r="1" spans="1:15" ht="16" thickBot="1">
      <c r="A1" s="17" t="s">
        <v>24</v>
      </c>
      <c r="B1" s="25" t="s">
        <v>22</v>
      </c>
      <c r="C1" s="25" t="s">
        <v>21</v>
      </c>
      <c r="D1" s="25" t="s">
        <v>23</v>
      </c>
      <c r="E1" s="26" t="s">
        <v>25</v>
      </c>
      <c r="F1" s="27" t="s">
        <v>26</v>
      </c>
      <c r="H1" s="35" t="s">
        <v>52</v>
      </c>
      <c r="I1" s="35"/>
      <c r="J1" s="35"/>
      <c r="L1" s="48" t="s">
        <v>53</v>
      </c>
      <c r="M1" s="48"/>
      <c r="N1" s="48"/>
      <c r="O1" s="48"/>
    </row>
    <row r="2" spans="1:15" ht="16" thickBot="1">
      <c r="A2" s="11" t="s">
        <v>32</v>
      </c>
      <c r="B2" s="12">
        <v>1</v>
      </c>
      <c r="C2" s="12"/>
      <c r="D2" s="12"/>
      <c r="E2" s="13">
        <v>11.111111111111111</v>
      </c>
      <c r="F2" s="14">
        <f>E2*B2</f>
        <v>11.111111111111111</v>
      </c>
      <c r="H2" s="36" t="s">
        <v>51</v>
      </c>
      <c r="I2" s="37" t="s">
        <v>46</v>
      </c>
      <c r="J2" s="38" t="s">
        <v>50</v>
      </c>
      <c r="L2" s="49" t="s">
        <v>24</v>
      </c>
      <c r="M2" s="50" t="s">
        <v>21</v>
      </c>
      <c r="N2" s="50" t="s">
        <v>23</v>
      </c>
      <c r="O2" s="51" t="s">
        <v>54</v>
      </c>
    </row>
    <row r="3" spans="1:15">
      <c r="A3" s="44" t="s">
        <v>2</v>
      </c>
      <c r="B3" s="45">
        <v>4</v>
      </c>
      <c r="C3" s="45" t="s">
        <v>0</v>
      </c>
      <c r="D3" s="45" t="s">
        <v>1</v>
      </c>
      <c r="E3" s="46">
        <v>0.03</v>
      </c>
      <c r="F3" s="47">
        <f>E3*B3</f>
        <v>0.12</v>
      </c>
      <c r="H3" s="39" t="s">
        <v>48</v>
      </c>
      <c r="I3" s="40">
        <v>10</v>
      </c>
      <c r="J3" s="41">
        <f>I3*50*1.2</f>
        <v>600</v>
      </c>
      <c r="L3" s="44" t="str">
        <f>A3</f>
        <v>RES SMD 0805 2% 10K</v>
      </c>
      <c r="M3" s="45" t="str">
        <f>C3</f>
        <v>65M2636-H</v>
      </c>
      <c r="N3" s="45" t="str">
        <f>D3</f>
        <v>MCR10EZHUG103</v>
      </c>
      <c r="O3" s="52">
        <f t="shared" ref="O3:O12" si="0">ROUND(B3*$F$21*1.1, 0)</f>
        <v>220</v>
      </c>
    </row>
    <row r="4" spans="1:15">
      <c r="A4" s="44" t="s">
        <v>5</v>
      </c>
      <c r="B4" s="45">
        <v>1</v>
      </c>
      <c r="C4" s="45" t="s">
        <v>3</v>
      </c>
      <c r="D4" s="45" t="s">
        <v>4</v>
      </c>
      <c r="E4" s="46">
        <v>0.33</v>
      </c>
      <c r="F4" s="47">
        <f t="shared" ref="F4:F19" si="1">E4*B4</f>
        <v>0.33</v>
      </c>
      <c r="H4" s="32" t="s">
        <v>49</v>
      </c>
      <c r="I4" s="33">
        <v>9</v>
      </c>
      <c r="J4" s="41">
        <f t="shared" ref="J4:J9" si="2">I4*50*1.2</f>
        <v>540</v>
      </c>
      <c r="L4" s="44" t="str">
        <f t="shared" ref="L4:L13" si="3">A4</f>
        <v>CAP CER SMD 0805 X5R 10uF 10</v>
      </c>
      <c r="M4" s="45" t="str">
        <f t="shared" ref="M4:M13" si="4">C4</f>
        <v>35M0284</v>
      </c>
      <c r="N4" s="45" t="str">
        <f t="shared" ref="N4:N13" si="5">D4</f>
        <v>C0805KKX5R6BB106</v>
      </c>
      <c r="O4" s="52">
        <f t="shared" si="0"/>
        <v>55</v>
      </c>
    </row>
    <row r="5" spans="1:15">
      <c r="A5" s="44" t="s">
        <v>8</v>
      </c>
      <c r="B5" s="45">
        <v>1</v>
      </c>
      <c r="C5" s="45" t="s">
        <v>6</v>
      </c>
      <c r="D5" s="45" t="s">
        <v>7</v>
      </c>
      <c r="E5" s="46">
        <v>0.3</v>
      </c>
      <c r="F5" s="47">
        <f t="shared" si="1"/>
        <v>0.3</v>
      </c>
      <c r="H5" s="32" t="s">
        <v>55</v>
      </c>
      <c r="I5" s="33">
        <v>12</v>
      </c>
      <c r="J5" s="41">
        <f t="shared" si="2"/>
        <v>720</v>
      </c>
      <c r="L5" s="44" t="str">
        <f t="shared" si="3"/>
        <v>CAP CER SMD 0805 NPO 100pF 50</v>
      </c>
      <c r="M5" s="45" t="str">
        <f t="shared" si="4"/>
        <v>35M3582</v>
      </c>
      <c r="N5" s="45" t="str">
        <f t="shared" si="5"/>
        <v>C0805JRNPO9BN101</v>
      </c>
      <c r="O5" s="52">
        <f t="shared" si="0"/>
        <v>55</v>
      </c>
    </row>
    <row r="6" spans="1:15">
      <c r="A6" s="44" t="s">
        <v>11</v>
      </c>
      <c r="B6" s="45">
        <v>1</v>
      </c>
      <c r="C6" s="45" t="s">
        <v>9</v>
      </c>
      <c r="D6" s="45" t="s">
        <v>10</v>
      </c>
      <c r="E6" s="45">
        <v>1.29</v>
      </c>
      <c r="F6" s="47">
        <f t="shared" si="1"/>
        <v>1.29</v>
      </c>
      <c r="H6" s="32" t="s">
        <v>56</v>
      </c>
      <c r="I6" s="33">
        <v>3</v>
      </c>
      <c r="J6" s="41">
        <f t="shared" si="2"/>
        <v>180</v>
      </c>
      <c r="L6" s="44" t="str">
        <f t="shared" si="3"/>
        <v>DIODE SKY SOD123 20V 1A MBR120</v>
      </c>
      <c r="M6" s="45" t="str">
        <f t="shared" si="4"/>
        <v>35M4205</v>
      </c>
      <c r="N6" s="45" t="str">
        <f t="shared" si="5"/>
        <v>MBR120LSFT1G</v>
      </c>
      <c r="O6" s="52">
        <f t="shared" si="0"/>
        <v>55</v>
      </c>
    </row>
    <row r="7" spans="1:15">
      <c r="A7" s="44" t="s">
        <v>14</v>
      </c>
      <c r="B7" s="45">
        <v>1</v>
      </c>
      <c r="C7" s="45" t="s">
        <v>12</v>
      </c>
      <c r="D7" s="45" t="s">
        <v>13</v>
      </c>
      <c r="E7" s="45">
        <v>2.0499999999999998</v>
      </c>
      <c r="F7" s="47">
        <f t="shared" si="1"/>
        <v>2.0499999999999998</v>
      </c>
      <c r="H7" s="32" t="s">
        <v>57</v>
      </c>
      <c r="I7" s="33">
        <v>7</v>
      </c>
      <c r="J7" s="41">
        <f t="shared" si="2"/>
        <v>420</v>
      </c>
      <c r="L7" s="44" t="str">
        <f t="shared" si="3"/>
        <v>REG FIX POS SOT223 3V3 1A2</v>
      </c>
      <c r="M7" s="45" t="str">
        <f t="shared" si="4"/>
        <v>82M0939</v>
      </c>
      <c r="N7" s="45" t="str">
        <f t="shared" si="5"/>
        <v>LD1117S33TR</v>
      </c>
      <c r="O7" s="52">
        <f t="shared" si="0"/>
        <v>55</v>
      </c>
    </row>
    <row r="8" spans="1:15">
      <c r="A8" s="44" t="s">
        <v>17</v>
      </c>
      <c r="B8" s="45">
        <v>0.5</v>
      </c>
      <c r="C8" s="45" t="s">
        <v>15</v>
      </c>
      <c r="D8" s="45" t="s">
        <v>16</v>
      </c>
      <c r="E8" s="45">
        <v>3.21</v>
      </c>
      <c r="F8" s="47">
        <f t="shared" si="1"/>
        <v>1.605</v>
      </c>
      <c r="H8" s="32" t="s">
        <v>58</v>
      </c>
      <c r="I8" s="33">
        <v>4</v>
      </c>
      <c r="J8" s="41">
        <f t="shared" si="2"/>
        <v>240</v>
      </c>
      <c r="L8" s="44" t="str">
        <f t="shared" si="3"/>
        <v>HEADER SIL STR 40W 2.54 TH=12</v>
      </c>
      <c r="M8" s="45" t="str">
        <f t="shared" si="4"/>
        <v>64M0074</v>
      </c>
      <c r="N8" s="45" t="str">
        <f t="shared" si="5"/>
        <v>PHSS40G1/RH</v>
      </c>
      <c r="O8" s="52">
        <f t="shared" si="0"/>
        <v>28</v>
      </c>
    </row>
    <row r="9" spans="1:15" ht="16" thickBot="1">
      <c r="A9" s="44" t="s">
        <v>20</v>
      </c>
      <c r="B9" s="45">
        <v>0.5</v>
      </c>
      <c r="C9" s="45" t="s">
        <v>18</v>
      </c>
      <c r="D9" s="45" t="s">
        <v>19</v>
      </c>
      <c r="E9" s="45">
        <v>9.84</v>
      </c>
      <c r="F9" s="47">
        <f t="shared" si="1"/>
        <v>4.92</v>
      </c>
      <c r="H9" s="42" t="s">
        <v>47</v>
      </c>
      <c r="I9" s="43">
        <v>4</v>
      </c>
      <c r="J9" s="41">
        <f t="shared" si="2"/>
        <v>240</v>
      </c>
      <c r="L9" s="44" t="str">
        <f t="shared" si="3"/>
        <v>SOCKET SIL STR HOUSED 2.54 40W</v>
      </c>
      <c r="M9" s="45" t="str">
        <f t="shared" si="4"/>
        <v>14M6379</v>
      </c>
      <c r="N9" s="45" t="str">
        <f t="shared" si="5"/>
        <v>FHSS40G1</v>
      </c>
      <c r="O9" s="52">
        <f t="shared" si="0"/>
        <v>28</v>
      </c>
    </row>
    <row r="10" spans="1:15">
      <c r="A10" s="44" t="s">
        <v>35</v>
      </c>
      <c r="B10" s="45">
        <v>1</v>
      </c>
      <c r="C10" s="45" t="s">
        <v>33</v>
      </c>
      <c r="D10" s="45" t="s">
        <v>34</v>
      </c>
      <c r="E10" s="45">
        <v>6.51</v>
      </c>
      <c r="F10" s="47">
        <f t="shared" si="1"/>
        <v>6.51</v>
      </c>
      <c r="L10" s="44" t="str">
        <f t="shared" si="3"/>
        <v>SWITCH TACTILE SMD 6x3.7 H=2.5</v>
      </c>
      <c r="M10" s="45" t="str">
        <f t="shared" si="4"/>
        <v>72M3690</v>
      </c>
      <c r="N10" s="45" t="str">
        <f t="shared" si="5"/>
        <v>B17300 T/R</v>
      </c>
      <c r="O10" s="52">
        <f t="shared" si="0"/>
        <v>55</v>
      </c>
    </row>
    <row r="11" spans="1:15">
      <c r="A11" s="44" t="s">
        <v>38</v>
      </c>
      <c r="B11" s="45">
        <v>1</v>
      </c>
      <c r="C11" s="45" t="s">
        <v>36</v>
      </c>
      <c r="D11" s="45" t="s">
        <v>37</v>
      </c>
      <c r="E11" s="45">
        <v>9</v>
      </c>
      <c r="F11" s="47">
        <f t="shared" si="1"/>
        <v>9</v>
      </c>
      <c r="L11" s="44" t="str">
        <f t="shared" si="3"/>
        <v>HOLD BAT 4xAA LEAD BK IIII</v>
      </c>
      <c r="M11" s="45" t="str">
        <f t="shared" si="4"/>
        <v>72M1139</v>
      </c>
      <c r="N11" s="45" t="str">
        <f t="shared" si="5"/>
        <v>BH341-3A</v>
      </c>
      <c r="O11" s="52">
        <f t="shared" si="0"/>
        <v>55</v>
      </c>
    </row>
    <row r="12" spans="1:15">
      <c r="A12" s="44" t="s">
        <v>41</v>
      </c>
      <c r="B12" s="45">
        <v>1</v>
      </c>
      <c r="C12" s="45" t="s">
        <v>39</v>
      </c>
      <c r="D12" s="45" t="s">
        <v>40</v>
      </c>
      <c r="E12" s="45">
        <v>0.67</v>
      </c>
      <c r="F12" s="52">
        <f t="shared" si="1"/>
        <v>0.67</v>
      </c>
      <c r="L12" s="44" t="str">
        <f t="shared" si="3"/>
        <v>HOUSING SIL 2W 2.54 YY09C02</v>
      </c>
      <c r="M12" s="45" t="str">
        <f t="shared" si="4"/>
        <v>72M3263</v>
      </c>
      <c r="N12" s="45" t="str">
        <f t="shared" si="5"/>
        <v>YY09C02</v>
      </c>
      <c r="O12" s="52">
        <f t="shared" si="0"/>
        <v>55</v>
      </c>
    </row>
    <row r="13" spans="1:15" ht="16" thickBot="1">
      <c r="A13" s="44" t="s">
        <v>59</v>
      </c>
      <c r="B13" s="45">
        <v>2</v>
      </c>
      <c r="C13" s="45" t="s">
        <v>61</v>
      </c>
      <c r="D13" s="45" t="s">
        <v>60</v>
      </c>
      <c r="E13" s="45">
        <v>0.43</v>
      </c>
      <c r="F13" s="52">
        <f t="shared" si="1"/>
        <v>0.86</v>
      </c>
      <c r="L13" s="53" t="str">
        <f t="shared" si="3"/>
        <v>TERMINAL YY09/4000 SERIES 2.54</v>
      </c>
      <c r="M13" s="54" t="str">
        <f t="shared" si="4"/>
        <v>14M3259</v>
      </c>
      <c r="N13" s="54" t="str">
        <f t="shared" si="5"/>
        <v>YY09CT</v>
      </c>
      <c r="O13" s="55">
        <f>ROUND(B13*$F$21*1.2, 0)</f>
        <v>120</v>
      </c>
    </row>
    <row r="14" spans="1:15">
      <c r="A14" s="4" t="s">
        <v>27</v>
      </c>
      <c r="B14" s="2">
        <v>4</v>
      </c>
      <c r="C14" s="2"/>
      <c r="D14" s="2"/>
      <c r="E14" s="2">
        <v>25</v>
      </c>
      <c r="F14" s="15">
        <f t="shared" si="1"/>
        <v>100</v>
      </c>
    </row>
    <row r="15" spans="1:15">
      <c r="A15" s="4" t="s">
        <v>28</v>
      </c>
      <c r="B15" s="2">
        <v>1</v>
      </c>
      <c r="C15" s="2"/>
      <c r="D15" s="2"/>
      <c r="E15" s="2">
        <v>50</v>
      </c>
      <c r="F15" s="15">
        <f t="shared" si="1"/>
        <v>50</v>
      </c>
    </row>
    <row r="16" spans="1:15">
      <c r="A16" s="32" t="s">
        <v>29</v>
      </c>
      <c r="B16" s="33">
        <v>1</v>
      </c>
      <c r="C16" s="33"/>
      <c r="D16" s="33"/>
      <c r="E16" s="33">
        <v>40</v>
      </c>
      <c r="F16" s="34">
        <f t="shared" si="1"/>
        <v>40</v>
      </c>
    </row>
    <row r="17" spans="1:17">
      <c r="A17" s="4" t="s">
        <v>30</v>
      </c>
      <c r="B17" s="2">
        <v>1</v>
      </c>
      <c r="C17" s="2"/>
      <c r="D17" s="2"/>
      <c r="E17" s="3">
        <v>25</v>
      </c>
      <c r="F17" s="15">
        <f t="shared" si="1"/>
        <v>25</v>
      </c>
    </row>
    <row r="18" spans="1:17">
      <c r="A18" s="4" t="s">
        <v>31</v>
      </c>
      <c r="B18" s="2">
        <v>1</v>
      </c>
      <c r="C18" s="2"/>
      <c r="D18" s="2"/>
      <c r="E18" s="3">
        <v>75</v>
      </c>
      <c r="F18" s="15">
        <f t="shared" si="1"/>
        <v>75</v>
      </c>
    </row>
    <row r="19" spans="1:17" ht="16" thickBot="1">
      <c r="A19" s="24" t="s">
        <v>42</v>
      </c>
      <c r="B19" s="20">
        <v>4</v>
      </c>
      <c r="C19" s="20"/>
      <c r="D19" s="20"/>
      <c r="E19" s="21">
        <v>5</v>
      </c>
      <c r="F19" s="16">
        <f t="shared" si="1"/>
        <v>20</v>
      </c>
    </row>
    <row r="20" spans="1:17" ht="16" thickBot="1">
      <c r="A20" s="28" t="s">
        <v>43</v>
      </c>
      <c r="B20" s="9"/>
      <c r="C20" s="9"/>
      <c r="D20" s="9"/>
      <c r="E20" s="10"/>
      <c r="F20" s="29">
        <f>SUM(F2:F19)</f>
        <v>348.76611111111112</v>
      </c>
    </row>
    <row r="21" spans="1:17" ht="16" thickBot="1">
      <c r="A21" s="22" t="s">
        <v>44</v>
      </c>
      <c r="B21" s="18"/>
      <c r="C21" s="18"/>
      <c r="D21" s="18"/>
      <c r="E21" s="19"/>
      <c r="F21" s="23">
        <v>50</v>
      </c>
    </row>
    <row r="22" spans="1:17" ht="16" thickBot="1">
      <c r="A22" s="30" t="s">
        <v>45</v>
      </c>
      <c r="B22" s="5"/>
      <c r="C22" s="5"/>
      <c r="D22" s="5"/>
      <c r="E22" s="6"/>
      <c r="F22" s="31">
        <f>F21*F20</f>
        <v>17438.305555555555</v>
      </c>
      <c r="J22" s="7"/>
      <c r="K22" s="7"/>
      <c r="L22" s="7"/>
      <c r="M22" s="7"/>
      <c r="N22" s="7"/>
      <c r="O22" s="7"/>
      <c r="P22" s="7"/>
      <c r="Q22" s="7"/>
    </row>
    <row r="23" spans="1:17">
      <c r="J23" s="8"/>
      <c r="K23" s="8"/>
      <c r="L23" s="8"/>
      <c r="M23" s="8"/>
      <c r="N23" s="8"/>
      <c r="O23" s="8"/>
      <c r="P23" s="8"/>
      <c r="Q23" s="8"/>
    </row>
    <row r="24" spans="1:17">
      <c r="J24" s="7"/>
      <c r="K24" s="7"/>
      <c r="L24" s="7"/>
      <c r="M24" s="7"/>
      <c r="N24" s="7"/>
      <c r="O24" s="7"/>
      <c r="P24" s="7"/>
      <c r="Q24" s="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Fraser</dc:creator>
  <cp:lastModifiedBy>Chris Fraser</cp:lastModifiedBy>
  <dcterms:created xsi:type="dcterms:W3CDTF">2015-08-15T11:01:02Z</dcterms:created>
  <dcterms:modified xsi:type="dcterms:W3CDTF">2015-08-23T08:23:04Z</dcterms:modified>
</cp:coreProperties>
</file>