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obby Flores\Desktop\Biostatistics\Completed\"/>
    </mc:Choice>
  </mc:AlternateContent>
  <xr:revisionPtr revIDLastSave="0" documentId="13_ncr:1_{3B371A4B-7452-4041-A94A-E3A84FCF5869}" xr6:coauthVersionLast="47" xr6:coauthVersionMax="47" xr10:uidLastSave="{00000000-0000-0000-0000-000000000000}"/>
  <bookViews>
    <workbookView minimized="1" xWindow="3960" yWindow="3036" windowWidth="23040" windowHeight="12120" activeTab="4" xr2:uid="{7C963D72-1AC9-49B5-B1FC-74811742CE56}"/>
  </bookViews>
  <sheets>
    <sheet name="Questions" sheetId="1" r:id="rId1"/>
    <sheet name="Mann-Whitney U Test" sheetId="4" r:id="rId2"/>
    <sheet name="Sign Test" sheetId="2" r:id="rId3"/>
    <sheet name="Wilcoxon Signed Rank Test" sheetId="3" r:id="rId4"/>
    <sheet name="Kruskal-Wallis Test" sheetId="5" r:id="rId5"/>
  </sheets>
  <definedNames>
    <definedName name="_xlnm._FilterDatabase" localSheetId="0" hidden="1">Questions!$L$73:$M$73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5" i="1" l="1"/>
  <c r="C84" i="1"/>
  <c r="C42" i="1"/>
  <c r="C43" i="1"/>
  <c r="G35" i="2"/>
  <c r="G34" i="2"/>
  <c r="G33" i="2"/>
  <c r="H74" i="1"/>
  <c r="C36" i="2"/>
  <c r="C35" i="2"/>
  <c r="C47" i="5"/>
  <c r="C33" i="4"/>
  <c r="K390" i="1"/>
  <c r="J390" i="1"/>
  <c r="I390" i="1"/>
  <c r="H390" i="1"/>
  <c r="K389" i="1"/>
  <c r="J389" i="1"/>
  <c r="I389" i="1"/>
  <c r="H389" i="1"/>
  <c r="K388" i="1"/>
  <c r="J388" i="1"/>
  <c r="I388" i="1"/>
  <c r="H388" i="1"/>
  <c r="K387" i="1"/>
  <c r="J387" i="1"/>
  <c r="I387" i="1"/>
  <c r="H387" i="1"/>
  <c r="K386" i="1"/>
  <c r="J386" i="1"/>
  <c r="I386" i="1"/>
  <c r="H386" i="1"/>
  <c r="E391" i="1"/>
  <c r="C396" i="1"/>
  <c r="I398" i="1" s="1"/>
  <c r="C395" i="1"/>
  <c r="F379" i="1" s="1"/>
  <c r="D391" i="1"/>
  <c r="C391" i="1"/>
  <c r="B391" i="1"/>
  <c r="F337" i="1"/>
  <c r="G337" i="1" s="1"/>
  <c r="F336" i="1"/>
  <c r="G336" i="1" s="1"/>
  <c r="F335" i="1"/>
  <c r="G335" i="1" s="1"/>
  <c r="F334" i="1"/>
  <c r="G334" i="1" s="1"/>
  <c r="F333" i="1"/>
  <c r="G333" i="1" s="1"/>
  <c r="F332" i="1"/>
  <c r="F331" i="1"/>
  <c r="G331" i="1" s="1"/>
  <c r="I295" i="1"/>
  <c r="C300" i="1"/>
  <c r="C299" i="1"/>
  <c r="C298" i="1"/>
  <c r="H295" i="1"/>
  <c r="G295" i="1"/>
  <c r="F295" i="1"/>
  <c r="E295" i="1"/>
  <c r="D295" i="1"/>
  <c r="C295" i="1"/>
  <c r="H240" i="1"/>
  <c r="G240" i="1"/>
  <c r="C246" i="1"/>
  <c r="C245" i="1"/>
  <c r="C244" i="1"/>
  <c r="G241" i="1"/>
  <c r="F241" i="1"/>
  <c r="E241" i="1"/>
  <c r="D241" i="1"/>
  <c r="C241" i="1"/>
  <c r="F240" i="1"/>
  <c r="E240" i="1"/>
  <c r="D240" i="1"/>
  <c r="C240" i="1"/>
  <c r="C46" i="5"/>
  <c r="C192" i="1"/>
  <c r="H187" i="1"/>
  <c r="H186" i="1"/>
  <c r="C193" i="1"/>
  <c r="I195" i="1" s="1"/>
  <c r="D188" i="1"/>
  <c r="C188" i="1"/>
  <c r="B188" i="1"/>
  <c r="J187" i="1"/>
  <c r="I187" i="1"/>
  <c r="J186" i="1"/>
  <c r="I186" i="1"/>
  <c r="J185" i="1"/>
  <c r="I185" i="1"/>
  <c r="H185" i="1"/>
  <c r="J184" i="1"/>
  <c r="I184" i="1"/>
  <c r="H184" i="1"/>
  <c r="I38" i="5"/>
  <c r="J37" i="5"/>
  <c r="I37" i="5"/>
  <c r="J36" i="5"/>
  <c r="I36" i="5"/>
  <c r="H36" i="5"/>
  <c r="J35" i="5"/>
  <c r="I35" i="5"/>
  <c r="H35" i="5"/>
  <c r="J34" i="5"/>
  <c r="J42" i="5" s="1"/>
  <c r="I34" i="5"/>
  <c r="H34" i="5"/>
  <c r="H42" i="5" s="1"/>
  <c r="G30" i="4"/>
  <c r="F30" i="4"/>
  <c r="E30" i="4"/>
  <c r="D30" i="4"/>
  <c r="C30" i="4"/>
  <c r="G29" i="4"/>
  <c r="F29" i="4"/>
  <c r="E29" i="4"/>
  <c r="D29" i="4"/>
  <c r="C29" i="4"/>
  <c r="C36" i="4" s="1"/>
  <c r="H129" i="1"/>
  <c r="G129" i="1"/>
  <c r="F129" i="1"/>
  <c r="E129" i="1"/>
  <c r="D129" i="1"/>
  <c r="H128" i="1"/>
  <c r="G128" i="1"/>
  <c r="F128" i="1"/>
  <c r="E128" i="1"/>
  <c r="D128" i="1"/>
  <c r="C134" i="1"/>
  <c r="C133" i="1"/>
  <c r="C132" i="1"/>
  <c r="F81" i="1"/>
  <c r="G81" i="1" s="1"/>
  <c r="F80" i="1"/>
  <c r="G80" i="1" s="1"/>
  <c r="F79" i="1"/>
  <c r="G79" i="1" s="1"/>
  <c r="F78" i="1"/>
  <c r="G78" i="1" s="1"/>
  <c r="F77" i="1"/>
  <c r="G77" i="1" s="1"/>
  <c r="F76" i="1"/>
  <c r="G76" i="1" s="1"/>
  <c r="F75" i="1"/>
  <c r="G75" i="1" s="1"/>
  <c r="F74" i="1"/>
  <c r="G74" i="1" s="1"/>
  <c r="C40" i="1"/>
  <c r="C39" i="1"/>
  <c r="C38" i="1"/>
  <c r="I18" i="1"/>
  <c r="I17" i="1"/>
  <c r="I16" i="1"/>
  <c r="I15" i="1"/>
  <c r="I14" i="1"/>
  <c r="I13" i="1"/>
  <c r="I12" i="1"/>
  <c r="I11" i="1"/>
  <c r="D42" i="5"/>
  <c r="C42" i="5"/>
  <c r="B42" i="5"/>
  <c r="I49" i="5"/>
  <c r="G38" i="3"/>
  <c r="G35" i="3"/>
  <c r="G34" i="3"/>
  <c r="G33" i="3"/>
  <c r="G32" i="3"/>
  <c r="G31" i="3"/>
  <c r="G25" i="3"/>
  <c r="G24" i="3"/>
  <c r="F38" i="3"/>
  <c r="F37" i="3"/>
  <c r="G37" i="3" s="1"/>
  <c r="F36" i="3"/>
  <c r="G36" i="3" s="1"/>
  <c r="F35" i="3"/>
  <c r="F34" i="3"/>
  <c r="F33" i="3"/>
  <c r="F32" i="3"/>
  <c r="F31" i="3"/>
  <c r="F30" i="3"/>
  <c r="G30" i="3" s="1"/>
  <c r="F29" i="3"/>
  <c r="G29" i="3" s="1"/>
  <c r="F28" i="3"/>
  <c r="G28" i="3" s="1"/>
  <c r="F27" i="3"/>
  <c r="G27" i="3" s="1"/>
  <c r="F26" i="3"/>
  <c r="G26" i="3" s="1"/>
  <c r="F25" i="3"/>
  <c r="F24" i="3"/>
  <c r="C33" i="2"/>
  <c r="C32" i="2"/>
  <c r="C31" i="2"/>
  <c r="H28" i="2"/>
  <c r="G28" i="2"/>
  <c r="F28" i="2"/>
  <c r="E28" i="2"/>
  <c r="D28" i="2"/>
  <c r="C28" i="2"/>
  <c r="H27" i="2"/>
  <c r="G27" i="2"/>
  <c r="F27" i="2"/>
  <c r="E27" i="2"/>
  <c r="D27" i="2"/>
  <c r="C27" i="2"/>
  <c r="G42" i="1" l="1"/>
  <c r="G40" i="1"/>
  <c r="G41" i="1"/>
  <c r="I396" i="1"/>
  <c r="I42" i="5"/>
  <c r="C247" i="1"/>
  <c r="C248" i="1"/>
  <c r="C250" i="1"/>
  <c r="C249" i="1"/>
  <c r="K391" i="1"/>
  <c r="J391" i="1"/>
  <c r="H391" i="1"/>
  <c r="I391" i="1"/>
  <c r="C301" i="1"/>
  <c r="C303" i="1" s="1"/>
  <c r="G332" i="1"/>
  <c r="H332" i="1" s="1"/>
  <c r="H36" i="3"/>
  <c r="H35" i="3"/>
  <c r="H26" i="3"/>
  <c r="H37" i="3"/>
  <c r="H24" i="3"/>
  <c r="H38" i="3"/>
  <c r="H34" i="3"/>
  <c r="H29" i="3"/>
  <c r="H32" i="3"/>
  <c r="H33" i="3"/>
  <c r="H30" i="3"/>
  <c r="H25" i="3"/>
  <c r="H27" i="3"/>
  <c r="H28" i="3"/>
  <c r="H31" i="3"/>
  <c r="C135" i="1"/>
  <c r="C137" i="1" s="1"/>
  <c r="I193" i="1"/>
  <c r="J188" i="1"/>
  <c r="I188" i="1"/>
  <c r="H188" i="1"/>
  <c r="C136" i="1"/>
  <c r="C138" i="1" s="1"/>
  <c r="H76" i="1"/>
  <c r="H80" i="1"/>
  <c r="H77" i="1"/>
  <c r="H78" i="1"/>
  <c r="H79" i="1"/>
  <c r="H75" i="1"/>
  <c r="H81" i="1"/>
  <c r="I48" i="5"/>
  <c r="I47" i="5"/>
  <c r="C42" i="3"/>
  <c r="C41" i="3"/>
  <c r="G41" i="3" s="1"/>
  <c r="B45" i="3" s="1"/>
  <c r="C34" i="2"/>
  <c r="F31" i="2" s="1"/>
  <c r="B39" i="2" s="1"/>
  <c r="I397" i="1" l="1"/>
  <c r="C302" i="1"/>
  <c r="F298" i="1" s="1"/>
  <c r="B306" i="1" s="1"/>
  <c r="I395" i="1"/>
  <c r="I399" i="1" s="1"/>
  <c r="H331" i="1"/>
  <c r="H335" i="1"/>
  <c r="H334" i="1"/>
  <c r="H337" i="1"/>
  <c r="H336" i="1"/>
  <c r="H333" i="1"/>
  <c r="F132" i="1"/>
  <c r="B141" i="1" s="1"/>
  <c r="I194" i="1"/>
  <c r="I192" i="1" s="1"/>
  <c r="B198" i="1" s="1"/>
  <c r="F244" i="1"/>
  <c r="B253" i="1" s="1"/>
  <c r="F38" i="1"/>
  <c r="B46" i="1" s="1"/>
  <c r="I46" i="5"/>
  <c r="B52" i="5" s="1"/>
  <c r="C341" i="1" l="1"/>
  <c r="B402" i="1"/>
  <c r="G84" i="1"/>
  <c r="B88" i="1" s="1"/>
  <c r="C340" i="1"/>
  <c r="G340" i="1" s="1"/>
  <c r="B344" i="1" s="1"/>
  <c r="C35" i="4" l="1"/>
  <c r="C34" i="4"/>
  <c r="C37" i="4" l="1"/>
  <c r="C39" i="4"/>
  <c r="C38" i="4"/>
  <c r="F33" i="4" s="1"/>
  <c r="B4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Bobby Flores</author>
  </authors>
  <commentList>
    <comment ref="G380" authorId="0" shapeId="0" xr:uid="{F07EC21D-AB4D-4387-A5C0-5A4971804F42}">
      <text>
        <r>
          <rPr>
            <b/>
            <sz val="9"/>
            <color indexed="81"/>
            <rFont val="Tahoma"/>
            <family val="2"/>
          </rPr>
          <t>Bobby Flores:</t>
        </r>
        <r>
          <rPr>
            <sz val="9"/>
            <color indexed="81"/>
            <rFont val="Tahoma"/>
            <family val="2"/>
          </rPr>
          <t xml:space="preserve">
https://www.dataanalytics.org.uk/critical-values-for-the-kruskal-wallis-test/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Bobby Flores</author>
  </authors>
  <commentList>
    <comment ref="B24" authorId="0" shapeId="0" xr:uid="{EB8E917A-69C3-436E-97A7-D07FF092AA0E}">
      <text>
        <r>
          <rPr>
            <b/>
            <sz val="9"/>
            <color indexed="81"/>
            <rFont val="Tahoma"/>
            <family val="2"/>
          </rPr>
          <t>Bobby Flores:</t>
        </r>
        <r>
          <rPr>
            <sz val="9"/>
            <color indexed="81"/>
            <rFont val="Tahoma"/>
            <family val="2"/>
          </rPr>
          <t xml:space="preserve">
https://www.dataanalytics.org.uk/critical-values-for-the-kruskal-wallis-test/</t>
        </r>
      </text>
    </comment>
  </commentList>
</comments>
</file>

<file path=xl/sharedStrings.xml><?xml version="1.0" encoding="utf-8"?>
<sst xmlns="http://schemas.openxmlformats.org/spreadsheetml/2006/main" count="558" uniqueCount="169">
  <si>
    <t>Table 10.5</t>
  </si>
  <si>
    <t>Data for Practice Problems 1 and 2</t>
  </si>
  <si>
    <t>Employee</t>
  </si>
  <si>
    <t>12 Months Prior to Program</t>
  </si>
  <si>
    <t>Sick Days Taken in…</t>
  </si>
  <si>
    <t>12 Months Following Program</t>
  </si>
  <si>
    <t>A small study (n = 10) is designed to assess whether there is an association between smoking in pregnancy and low birth weight. Low birth weight babies are those born less than 5.5 pounds. The following data represent the birth weights in pounds of babies born to mothers who reported smoking in pregnancy and to those who did not.</t>
  </si>
  <si>
    <t>Mother smoked in pregnancy</t>
  </si>
  <si>
    <t>Mother did not smoke during pregnancy</t>
  </si>
  <si>
    <t>The following data represent the number of playground injuries occurring among children aged 5 to 9 years over a 3-month period in 12 playgrounds in and around the neighborhoods of Boston. Playground injuries include fractures, internal injuries, lacerations, and dislocations. The question of interest is whether there are differences in the numbers of injuries at playgrounds in various locations. The data that follow represent the numbers of injuries recorded at four randomly selected playgrounds located on school properties, at day-care centers, and in residential neighborhoods.</t>
  </si>
  <si>
    <t>School properties</t>
  </si>
  <si>
    <t>Day-care centers</t>
  </si>
  <si>
    <t>Residential neighborhoods</t>
  </si>
  <si>
    <t>The recommended daily allowance of Vitamin A for children between 1 and 3 years of age is 400 micrograms (mcg). Vitamin A deficiency is linked to a number of adverse health outcomes, including poor eyesight, susceptibility to infection, and dry skin. The following are Vitamin A concentrations in children with and without poor eyesight, a history of infection, and dry skin.</t>
  </si>
  <si>
    <t>With poor eyesight, a history of infection, and dry skin</t>
  </si>
  <si>
    <t>Free of poor eyesight, a history of infection, and dry skin</t>
  </si>
  <si>
    <t>Table 10.6</t>
  </si>
  <si>
    <t>Data for Practice Problems 6 and 7</t>
  </si>
  <si>
    <t>Participant</t>
  </si>
  <si>
    <t>Total Cholesterol</t>
  </si>
  <si>
    <t>Before Treatment</t>
  </si>
  <si>
    <t>After Treatment</t>
  </si>
  <si>
    <t>An investigator wants to test if there is a difference in endotoxin levels in children who are exposed to endotoxin as a function of their proximity to operating farms. The following are endotoxin levels in units per milligram of dust sampled from children’s mattresses, organized by children’s proximity to farms.</t>
  </si>
  <si>
    <t>Within 5 miles</t>
  </si>
  <si>
    <t>5 - 24.9 miles</t>
  </si>
  <si>
    <t>25 - 49.9 miles</t>
  </si>
  <si>
    <t>50 miles or more</t>
  </si>
  <si>
    <t>Checklist</t>
  </si>
  <si>
    <t>Continuous outcome that is not assumed to follow a normal distribution</t>
  </si>
  <si>
    <t>Two independent samples</t>
  </si>
  <si>
    <t>Two populations are equal</t>
  </si>
  <si>
    <t>Two populations are not equal</t>
  </si>
  <si>
    <t xml:space="preserve">Step 1: </t>
  </si>
  <si>
    <t>Set up hypotheses and determine the level of significance.</t>
  </si>
  <si>
    <t xml:space="preserve">Step 2: </t>
  </si>
  <si>
    <t>Select the appropriate test statistic.</t>
  </si>
  <si>
    <t xml:space="preserve">Step 3: </t>
  </si>
  <si>
    <r>
      <t>Set up the decision rule. The decision rule is a statement that tells under what circumstances to reject the H</t>
    </r>
    <r>
      <rPr>
        <vertAlign val="subscript"/>
        <sz val="11"/>
        <color theme="1"/>
        <rFont val="Calibri"/>
        <family val="2"/>
        <scheme val="minor"/>
      </rPr>
      <t>0</t>
    </r>
    <r>
      <rPr>
        <sz val="11"/>
        <color theme="1"/>
        <rFont val="Calibri"/>
        <family val="2"/>
        <scheme val="minor"/>
      </rPr>
      <t>.</t>
    </r>
  </si>
  <si>
    <t xml:space="preserve">Step 4: </t>
  </si>
  <si>
    <t>Compute the test statistic.</t>
  </si>
  <si>
    <t xml:space="preserve">Step 5: </t>
  </si>
  <si>
    <r>
      <t>Conclusion. Compare the test statistic to the decision rule. Reject or fail to reject H</t>
    </r>
    <r>
      <rPr>
        <vertAlign val="subscript"/>
        <sz val="11"/>
        <color theme="1"/>
        <rFont val="Calibri"/>
        <family val="2"/>
        <scheme val="minor"/>
      </rPr>
      <t>0</t>
    </r>
    <r>
      <rPr>
        <sz val="11"/>
        <color theme="1"/>
        <rFont val="Calibri"/>
        <family val="2"/>
        <scheme val="minor"/>
      </rPr>
      <t>.</t>
    </r>
  </si>
  <si>
    <t>Test statistic is:</t>
  </si>
  <si>
    <t>if</t>
  </si>
  <si>
    <t>U</t>
  </si>
  <si>
    <t>≤</t>
  </si>
  <si>
    <r>
      <t>Reject H</t>
    </r>
    <r>
      <rPr>
        <vertAlign val="subscript"/>
        <sz val="11"/>
        <color theme="1"/>
        <rFont val="Calibri"/>
        <family val="2"/>
        <scheme val="minor"/>
      </rPr>
      <t>0</t>
    </r>
  </si>
  <si>
    <t>Placebo</t>
  </si>
  <si>
    <t>Drug</t>
  </si>
  <si>
    <t>Example</t>
  </si>
  <si>
    <t>α</t>
  </si>
  <si>
    <t>Null Hypothesis:</t>
  </si>
  <si>
    <t>Alternative Hypothesis:</t>
  </si>
  <si>
    <r>
      <t xml:space="preserve">Is there a significant difference in birth weights between mothers who smoked during pregnancy and those who did not? Run the </t>
    </r>
    <r>
      <rPr>
        <b/>
        <u/>
        <sz val="11"/>
        <color theme="1"/>
        <rFont val="Calibri"/>
        <family val="2"/>
        <scheme val="minor"/>
      </rPr>
      <t>appropriate test</t>
    </r>
    <r>
      <rPr>
        <sz val="11"/>
        <color theme="1"/>
        <rFont val="Calibri"/>
        <family val="2"/>
        <scheme val="minor"/>
      </rPr>
      <t xml:space="preserve"> at a 5% level of significance.</t>
    </r>
  </si>
  <si>
    <r>
      <t xml:space="preserve">Is there a significant difference in Vitamin A concentrations between children with and without poor eyesight, a history of infection, and dry skin? Run the </t>
    </r>
    <r>
      <rPr>
        <b/>
        <u/>
        <sz val="11"/>
        <color theme="1"/>
        <rFont val="Calibri"/>
        <family val="2"/>
        <scheme val="minor"/>
      </rPr>
      <t>appropriate test</t>
    </r>
    <r>
      <rPr>
        <sz val="11"/>
        <color theme="1"/>
        <rFont val="Calibri"/>
        <family val="2"/>
        <scheme val="minor"/>
      </rPr>
      <t xml:space="preserve"> at a 5% level of significance.</t>
    </r>
  </si>
  <si>
    <r>
      <t xml:space="preserve">A study is conducted to assess the potential benefits of an ayurvedic treatment to reduce high cholesterol. Seven patients (n = 7) agree to participate in the study. Each has their total cholesterol measured at the start of the study and then again after 4 weeks taking a popular herb called arjuna (see Table 10.6). Is there a significant difference in total cholesterol after taking the herb? Use the </t>
    </r>
    <r>
      <rPr>
        <b/>
        <u/>
        <sz val="11"/>
        <color theme="1"/>
        <rFont val="Calibri"/>
        <family val="2"/>
        <scheme val="minor"/>
      </rPr>
      <t>Sign test</t>
    </r>
    <r>
      <rPr>
        <sz val="11"/>
        <color theme="1"/>
        <rFont val="Calibri"/>
        <family val="2"/>
        <scheme val="minor"/>
      </rPr>
      <t xml:space="preserve"> at a 5% level of significance.</t>
    </r>
  </si>
  <si>
    <r>
      <t xml:space="preserve">Using the data in Problem 6, assess whether there is there a difference in total cholesterol after taking the herb using the </t>
    </r>
    <r>
      <rPr>
        <b/>
        <u/>
        <sz val="11"/>
        <color theme="1"/>
        <rFont val="Calibri"/>
        <family val="2"/>
        <scheme val="minor"/>
      </rPr>
      <t>Wilcoxon Signed Rank test</t>
    </r>
    <r>
      <rPr>
        <sz val="11"/>
        <color theme="1"/>
        <rFont val="Calibri"/>
        <family val="2"/>
        <scheme val="minor"/>
      </rPr>
      <t xml:space="preserve"> at a 5% level of significance.</t>
    </r>
  </si>
  <si>
    <t>Value</t>
  </si>
  <si>
    <r>
      <t>R</t>
    </r>
    <r>
      <rPr>
        <vertAlign val="subscript"/>
        <sz val="11"/>
        <color theme="1"/>
        <rFont val="Calibri"/>
        <family val="2"/>
        <scheme val="minor"/>
      </rPr>
      <t>1</t>
    </r>
  </si>
  <si>
    <r>
      <t>R</t>
    </r>
    <r>
      <rPr>
        <vertAlign val="subscript"/>
        <sz val="11"/>
        <color theme="1"/>
        <rFont val="Calibri"/>
        <family val="2"/>
        <scheme val="minor"/>
      </rPr>
      <t>2</t>
    </r>
  </si>
  <si>
    <t>Variable</t>
  </si>
  <si>
    <t>Final</t>
  </si>
  <si>
    <t>There is an error on slide 13 showing subtraction, it should be addition.</t>
  </si>
  <si>
    <r>
      <t>n</t>
    </r>
    <r>
      <rPr>
        <vertAlign val="subscript"/>
        <sz val="11"/>
        <color theme="1"/>
        <rFont val="Calibri"/>
        <family val="2"/>
        <scheme val="minor"/>
      </rPr>
      <t>1</t>
    </r>
  </si>
  <si>
    <r>
      <t>n</t>
    </r>
    <r>
      <rPr>
        <vertAlign val="subscript"/>
        <sz val="11"/>
        <color theme="1"/>
        <rFont val="Calibri"/>
        <family val="2"/>
        <scheme val="minor"/>
      </rPr>
      <t>2</t>
    </r>
  </si>
  <si>
    <r>
      <t>n</t>
    </r>
    <r>
      <rPr>
        <vertAlign val="subscript"/>
        <sz val="11"/>
        <color theme="1"/>
        <rFont val="Calibri"/>
        <family val="2"/>
        <scheme val="minor"/>
      </rPr>
      <t>T</t>
    </r>
  </si>
  <si>
    <r>
      <t>U</t>
    </r>
    <r>
      <rPr>
        <vertAlign val="subscript"/>
        <sz val="11"/>
        <color theme="1"/>
        <rFont val="Calibri"/>
        <family val="2"/>
        <scheme val="minor"/>
      </rPr>
      <t>1</t>
    </r>
  </si>
  <si>
    <r>
      <t>U</t>
    </r>
    <r>
      <rPr>
        <vertAlign val="subscript"/>
        <sz val="11"/>
        <color theme="1"/>
        <rFont val="Calibri"/>
        <family val="2"/>
        <scheme val="minor"/>
      </rPr>
      <t>2</t>
    </r>
  </si>
  <si>
    <t>Matched or paired samples</t>
  </si>
  <si>
    <t>Median difference is zero.</t>
  </si>
  <si>
    <t>Median difference is &gt;, &lt;, or ≠ 0</t>
  </si>
  <si>
    <t>the smaller of the number of positive or negative signs (of differences)</t>
  </si>
  <si>
    <t>Difference</t>
  </si>
  <si>
    <t>Positive</t>
  </si>
  <si>
    <t>Negative</t>
  </si>
  <si>
    <t>Zero</t>
  </si>
  <si>
    <r>
      <t>Reject H</t>
    </r>
    <r>
      <rPr>
        <vertAlign val="subscript"/>
        <sz val="11"/>
        <color theme="1"/>
        <rFont val="Calibri"/>
        <family val="2"/>
        <scheme val="minor"/>
      </rPr>
      <t>0</t>
    </r>
    <r>
      <rPr>
        <sz val="11"/>
        <color theme="1"/>
        <rFont val="Calibri"/>
        <family val="2"/>
        <scheme val="minor"/>
      </rPr>
      <t xml:space="preserve"> if the smaller of the number of positive or negative signs is ≤ critical value in Table 6.</t>
    </r>
  </si>
  <si>
    <r>
      <t>Reject H</t>
    </r>
    <r>
      <rPr>
        <vertAlign val="subscript"/>
        <sz val="11"/>
        <color theme="1"/>
        <rFont val="Calibri"/>
        <family val="2"/>
        <scheme val="minor"/>
      </rPr>
      <t>0</t>
    </r>
    <r>
      <rPr>
        <sz val="11"/>
        <color theme="1"/>
        <rFont val="Calibri"/>
        <family val="2"/>
        <scheme val="minor"/>
      </rPr>
      <t xml:space="preserve"> if W is ≤ critical value in Table 7.</t>
    </r>
  </si>
  <si>
    <t>W</t>
  </si>
  <si>
    <t>Diff.</t>
  </si>
  <si>
    <t>Patient</t>
  </si>
  <si>
    <t>Before</t>
  </si>
  <si>
    <t>After</t>
  </si>
  <si>
    <t>Rank</t>
  </si>
  <si>
    <t>Diff</t>
  </si>
  <si>
    <t>Abs Diff</t>
  </si>
  <si>
    <t>W+</t>
  </si>
  <si>
    <t>W-</t>
  </si>
  <si>
    <t>k</t>
  </si>
  <si>
    <t>number of groups</t>
  </si>
  <si>
    <t>N</t>
  </si>
  <si>
    <r>
      <t>n</t>
    </r>
    <r>
      <rPr>
        <vertAlign val="subscript"/>
        <sz val="11"/>
        <color theme="1"/>
        <rFont val="Calibri"/>
        <family val="2"/>
        <scheme val="minor"/>
      </rPr>
      <t>j</t>
    </r>
  </si>
  <si>
    <r>
      <t>R</t>
    </r>
    <r>
      <rPr>
        <vertAlign val="subscript"/>
        <sz val="11"/>
        <color theme="1"/>
        <rFont val="Calibri"/>
        <family val="2"/>
        <scheme val="minor"/>
      </rPr>
      <t>j</t>
    </r>
  </si>
  <si>
    <t>total sample size</t>
  </si>
  <si>
    <r>
      <t>sample size in j</t>
    </r>
    <r>
      <rPr>
        <vertAlign val="superscript"/>
        <sz val="11"/>
        <color theme="1"/>
        <rFont val="Calibri"/>
        <family val="2"/>
        <scheme val="minor"/>
      </rPr>
      <t>th</t>
    </r>
    <r>
      <rPr>
        <sz val="11"/>
        <color theme="1"/>
        <rFont val="Calibri"/>
        <family val="2"/>
        <scheme val="minor"/>
      </rPr>
      <t xml:space="preserve"> group</t>
    </r>
  </si>
  <si>
    <r>
      <t>sum of the ranks in j</t>
    </r>
    <r>
      <rPr>
        <vertAlign val="superscript"/>
        <sz val="11"/>
        <color theme="1"/>
        <rFont val="Calibri"/>
        <family val="2"/>
        <scheme val="minor"/>
      </rPr>
      <t>th</t>
    </r>
    <r>
      <rPr>
        <sz val="11"/>
        <color theme="1"/>
        <rFont val="Calibri"/>
        <family val="2"/>
        <scheme val="minor"/>
      </rPr>
      <t xml:space="preserve"> group</t>
    </r>
  </si>
  <si>
    <t>≥</t>
  </si>
  <si>
    <r>
      <t>Reject H</t>
    </r>
    <r>
      <rPr>
        <vertAlign val="subscript"/>
        <sz val="11"/>
        <color theme="1"/>
        <rFont val="Calibri"/>
        <family val="2"/>
        <scheme val="minor"/>
      </rPr>
      <t>0</t>
    </r>
    <r>
      <rPr>
        <sz val="11"/>
        <color theme="1"/>
        <rFont val="Calibri"/>
        <family val="2"/>
        <scheme val="minor"/>
      </rPr>
      <t xml:space="preserve"> if H is ≥ critical value in Table 8.</t>
    </r>
  </si>
  <si>
    <t>Protein Diets</t>
  </si>
  <si>
    <t>Ranks</t>
  </si>
  <si>
    <t>H</t>
  </si>
  <si>
    <t>Formula</t>
  </si>
  <si>
    <t>12/N(N+1)</t>
  </si>
  <si>
    <t>3(N+1)</t>
  </si>
  <si>
    <r>
      <t>Sum(R</t>
    </r>
    <r>
      <rPr>
        <vertAlign val="subscript"/>
        <sz val="11"/>
        <color theme="1"/>
        <rFont val="Calibri"/>
        <family val="2"/>
        <scheme val="minor"/>
      </rPr>
      <t>j</t>
    </r>
    <r>
      <rPr>
        <vertAlign val="superscript"/>
        <sz val="11"/>
        <color theme="1"/>
        <rFont val="Calibri"/>
        <family val="2"/>
        <scheme val="minor"/>
      </rPr>
      <t>2</t>
    </r>
    <r>
      <rPr>
        <sz val="11"/>
        <color theme="1"/>
        <rFont val="Calibri"/>
        <family val="2"/>
        <scheme val="minor"/>
      </rPr>
      <t>/n</t>
    </r>
    <r>
      <rPr>
        <vertAlign val="subscript"/>
        <sz val="11"/>
        <color theme="1"/>
        <rFont val="Calibri"/>
        <family val="2"/>
        <scheme val="minor"/>
      </rPr>
      <t>j</t>
    </r>
    <r>
      <rPr>
        <sz val="11"/>
        <color theme="1"/>
        <rFont val="Calibri"/>
        <family val="2"/>
        <scheme val="minor"/>
      </rPr>
      <t>)</t>
    </r>
  </si>
  <si>
    <t>the smaller of the number of signs, 2, is greater than the critical value, 1.</t>
  </si>
  <si>
    <r>
      <t xml:space="preserve">We </t>
    </r>
    <r>
      <rPr>
        <b/>
        <sz val="11"/>
        <color theme="1"/>
        <rFont val="Calibri"/>
        <family val="2"/>
        <scheme val="minor"/>
      </rPr>
      <t>do not</t>
    </r>
    <r>
      <rPr>
        <sz val="11"/>
        <color theme="1"/>
        <rFont val="Calibri"/>
        <family val="2"/>
        <scheme val="minor"/>
      </rPr>
      <t xml:space="preserve"> have statistically significant evidence at α=0.05 that there is a significant reduction in the number of sick days taken after completing the wellness program</t>
    </r>
  </si>
  <si>
    <r>
      <t xml:space="preserve">Using the data in Problem 1, assess whether there is there a significant reduction in the number of sick days taken after completing the wellness program using the </t>
    </r>
    <r>
      <rPr>
        <b/>
        <sz val="11"/>
        <color theme="1"/>
        <rFont val="Calibri"/>
        <family val="2"/>
        <scheme val="minor"/>
      </rPr>
      <t>Wilcoxon Signed Rank test</t>
    </r>
    <r>
      <rPr>
        <sz val="11"/>
        <color theme="1"/>
        <rFont val="Calibri"/>
        <family val="2"/>
        <scheme val="minor"/>
      </rPr>
      <t xml:space="preserve"> at a 5% level of significance.</t>
    </r>
  </si>
  <si>
    <t>W, the smaller of W+ and W-, the sums of the positive and negative ranks of the differences scores.</t>
  </si>
  <si>
    <r>
      <t xml:space="preserve">We </t>
    </r>
    <r>
      <rPr>
        <b/>
        <sz val="11"/>
        <color theme="1"/>
        <rFont val="Calibri"/>
        <family val="2"/>
        <scheme val="minor"/>
      </rPr>
      <t xml:space="preserve">do </t>
    </r>
    <r>
      <rPr>
        <sz val="11"/>
        <color theme="1"/>
        <rFont val="Calibri"/>
        <family val="2"/>
        <scheme val="minor"/>
      </rPr>
      <t>have statistically significant evidence at α=0.05 that there is there a significant reduction in the number of sick days taken after completing the wellness program</t>
    </r>
  </si>
  <si>
    <t>k&gt;2 independent samples</t>
  </si>
  <si>
    <r>
      <t>where R</t>
    </r>
    <r>
      <rPr>
        <vertAlign val="subscript"/>
        <sz val="11"/>
        <color theme="1"/>
        <rFont val="Calibri"/>
        <family val="2"/>
        <scheme val="minor"/>
      </rPr>
      <t>1</t>
    </r>
    <r>
      <rPr>
        <sz val="11"/>
        <color theme="1"/>
        <rFont val="Calibri"/>
        <family val="2"/>
        <scheme val="minor"/>
      </rPr>
      <t xml:space="preserve"> and R</t>
    </r>
    <r>
      <rPr>
        <vertAlign val="subscript"/>
        <sz val="11"/>
        <color theme="1"/>
        <rFont val="Calibri"/>
        <family val="2"/>
        <scheme val="minor"/>
      </rPr>
      <t>2</t>
    </r>
    <r>
      <rPr>
        <sz val="11"/>
        <color theme="1"/>
        <rFont val="Calibri"/>
        <family val="2"/>
        <scheme val="minor"/>
      </rPr>
      <t xml:space="preserve"> are the sums of the ranks in groups 1 and 2.</t>
    </r>
  </si>
  <si>
    <t>our test statistic, U=3, is greater than our critical value U=2.</t>
  </si>
  <si>
    <r>
      <t xml:space="preserve">We </t>
    </r>
    <r>
      <rPr>
        <b/>
        <sz val="11"/>
        <color theme="1"/>
        <rFont val="Calibri"/>
        <family val="2"/>
        <scheme val="minor"/>
      </rPr>
      <t xml:space="preserve">do not </t>
    </r>
    <r>
      <rPr>
        <sz val="11"/>
        <color theme="1"/>
        <rFont val="Calibri"/>
        <family val="2"/>
        <scheme val="minor"/>
      </rPr>
      <t>have statistically significant evidence at α=0.05 that there is a significant difference in birth weights between mothers who smoked during pregnancy and those who did not.</t>
    </r>
  </si>
  <si>
    <t>Population medians are equal</t>
  </si>
  <si>
    <t>SP</t>
  </si>
  <si>
    <t>DCC</t>
  </si>
  <si>
    <t>RN</t>
  </si>
  <si>
    <t>Injuries</t>
  </si>
  <si>
    <t>our test statistic, H=7.1058, is greater than our critical value H=5.692.</t>
  </si>
  <si>
    <t>5%</t>
  </si>
  <si>
    <t>10%</t>
  </si>
  <si>
    <t>15%</t>
  </si>
  <si>
    <t>With</t>
  </si>
  <si>
    <t>Free</t>
  </si>
  <si>
    <t>our test statistic, U=5.5, is greater than our critical value U=3.</t>
  </si>
  <si>
    <t>our test statistic, W=3.5, is less than the critical value for the Wilcoxon Signed Rank Test, 6.</t>
  </si>
  <si>
    <r>
      <t>Reject H</t>
    </r>
    <r>
      <rPr>
        <vertAlign val="subscript"/>
        <sz val="11"/>
        <color theme="1"/>
        <rFont val="Calibri"/>
        <family val="2"/>
        <scheme val="minor"/>
      </rPr>
      <t>0</t>
    </r>
    <r>
      <rPr>
        <sz val="11"/>
        <color theme="1"/>
        <rFont val="Calibri"/>
        <family val="2"/>
        <scheme val="minor"/>
      </rPr>
      <t xml:space="preserve"> if U is ≤ critical value in Table 5.</t>
    </r>
  </si>
  <si>
    <r>
      <t xml:space="preserve">We </t>
    </r>
    <r>
      <rPr>
        <b/>
        <sz val="11"/>
        <color theme="1"/>
        <rFont val="Calibri"/>
        <family val="2"/>
        <scheme val="minor"/>
      </rPr>
      <t xml:space="preserve">do not </t>
    </r>
    <r>
      <rPr>
        <sz val="11"/>
        <color theme="1"/>
        <rFont val="Calibri"/>
        <family val="2"/>
        <scheme val="minor"/>
      </rPr>
      <t>have statistically significant evidence at α=0.05 that there is a significant difference in Vitamin A concentrations between children with and without poor eyesight, a history of infection, and dry skin.</t>
    </r>
  </si>
  <si>
    <r>
      <t xml:space="preserve">We </t>
    </r>
    <r>
      <rPr>
        <b/>
        <sz val="11"/>
        <color theme="1"/>
        <rFont val="Calibri"/>
        <family val="2"/>
        <scheme val="minor"/>
      </rPr>
      <t xml:space="preserve">do </t>
    </r>
    <r>
      <rPr>
        <sz val="11"/>
        <color theme="1"/>
        <rFont val="Calibri"/>
        <family val="2"/>
        <scheme val="minor"/>
      </rPr>
      <t>have statistically significant evidence at α=0.05 that there are differences in the numbers of injuries at playgrounds in various locations.</t>
    </r>
  </si>
  <si>
    <r>
      <t xml:space="preserve">We </t>
    </r>
    <r>
      <rPr>
        <b/>
        <sz val="11"/>
        <color theme="1"/>
        <rFont val="Calibri"/>
        <family val="2"/>
        <scheme val="minor"/>
      </rPr>
      <t xml:space="preserve">do not </t>
    </r>
    <r>
      <rPr>
        <sz val="11"/>
        <color theme="1"/>
        <rFont val="Calibri"/>
        <family val="2"/>
        <scheme val="minor"/>
      </rPr>
      <t>have statistically significant evidence at α=0.05 that there is a significant difference in total cholesterol after taking the herb.</t>
    </r>
  </si>
  <si>
    <t>&lt; 5</t>
  </si>
  <si>
    <t>5 - 24.9</t>
  </si>
  <si>
    <t>25 - 49.9</t>
  </si>
  <si>
    <t>50+</t>
  </si>
  <si>
    <t>p-value</t>
  </si>
  <si>
    <r>
      <t xml:space="preserve">We </t>
    </r>
    <r>
      <rPr>
        <b/>
        <sz val="11"/>
        <color theme="1"/>
        <rFont val="Calibri"/>
        <family val="2"/>
        <scheme val="minor"/>
      </rPr>
      <t xml:space="preserve">do </t>
    </r>
    <r>
      <rPr>
        <sz val="11"/>
        <color theme="1"/>
        <rFont val="Calibri"/>
        <family val="2"/>
        <scheme val="minor"/>
      </rPr>
      <t>have statistically significant evidence at α=0.05 that there is a difference in endotoxin levels in children who are exposed to endotoxin as a function of their proximity to operating farms.</t>
    </r>
  </si>
  <si>
    <t>Location (miles)</t>
  </si>
  <si>
    <t>signs</t>
  </si>
  <si>
    <t>Signs</t>
  </si>
  <si>
    <r>
      <t xml:space="preserve">A company is evaluating the impact of a wellness program offered on site as a means of reducing employee sick days. A total of eight employees agree to participate in the evaluation, which lasts 12 weeks. Their sick days in the 12 months before the start of the wellness program and again over the 12 months after the completion of the program are recorded and are shown in Table 10.5. Is there a significant </t>
    </r>
    <r>
      <rPr>
        <u/>
        <sz val="11"/>
        <color theme="1"/>
        <rFont val="Calibri"/>
        <family val="2"/>
        <scheme val="minor"/>
      </rPr>
      <t>reduction</t>
    </r>
    <r>
      <rPr>
        <sz val="11"/>
        <color theme="1"/>
        <rFont val="Calibri"/>
        <family val="2"/>
        <scheme val="minor"/>
      </rPr>
      <t xml:space="preserve"> in the number of sick days taken after completing the wellness program? Use the </t>
    </r>
    <r>
      <rPr>
        <b/>
        <sz val="11"/>
        <color theme="1"/>
        <rFont val="Calibri"/>
        <family val="2"/>
        <scheme val="minor"/>
      </rPr>
      <t>Sign test</t>
    </r>
    <r>
      <rPr>
        <sz val="11"/>
        <color theme="1"/>
        <rFont val="Calibri"/>
        <family val="2"/>
        <scheme val="minor"/>
      </rPr>
      <t xml:space="preserve"> at a 5% level of significance.</t>
    </r>
  </si>
  <si>
    <t>Smoking</t>
  </si>
  <si>
    <t>Non-smoking</t>
  </si>
  <si>
    <r>
      <t>n</t>
    </r>
    <r>
      <rPr>
        <vertAlign val="subscript"/>
        <sz val="11"/>
        <color theme="0"/>
        <rFont val="Calibri"/>
        <family val="2"/>
        <scheme val="minor"/>
      </rPr>
      <t>j</t>
    </r>
  </si>
  <si>
    <r>
      <t>R</t>
    </r>
    <r>
      <rPr>
        <vertAlign val="subscript"/>
        <sz val="11"/>
        <color theme="0"/>
        <rFont val="Calibri"/>
        <family val="2"/>
        <scheme val="minor"/>
      </rPr>
      <t>j</t>
    </r>
  </si>
  <si>
    <r>
      <t>R</t>
    </r>
    <r>
      <rPr>
        <vertAlign val="subscript"/>
        <sz val="11"/>
        <color theme="0"/>
        <rFont val="Calibri"/>
        <family val="2"/>
        <scheme val="minor"/>
      </rPr>
      <t>1</t>
    </r>
  </si>
  <si>
    <r>
      <t>R</t>
    </r>
    <r>
      <rPr>
        <vertAlign val="subscript"/>
        <sz val="11"/>
        <color theme="0"/>
        <rFont val="Calibri"/>
        <family val="2"/>
        <scheme val="minor"/>
      </rPr>
      <t>2</t>
    </r>
  </si>
  <si>
    <t>the smaller number of signs, 1, is greater than the critical value for the sign test, 0.</t>
  </si>
  <si>
    <t>our test statistic, W=5, is greater than our critical value W=2.</t>
  </si>
  <si>
    <t>our test statistic, H=12.8143, is greater than our critical value H=7.8147.</t>
  </si>
  <si>
    <t>When you have at least 5 observations in each group the Kruskal-Wallis critical value is approximately the same as Chi Squared. You need to determine the degrees of freedom, which are the number of groups minus 1. You can reject the null hypothesis if your calculated value of H is bigger than the tabulated value.</t>
  </si>
  <si>
    <t>General critical value</t>
  </si>
  <si>
    <t>Exact critical value</t>
  </si>
  <si>
    <t>Median difference in the number of sick days taken before and after completing the wellness program is zero.</t>
  </si>
  <si>
    <t>Median difference in the number of sick days taken before and after completing the wellness program is less than zero.</t>
  </si>
  <si>
    <t>Median difference in total cholesterol after taking the herb is zero.</t>
  </si>
  <si>
    <t>Population medians in endotoxin levels in children who are exposed to endotoxin as a function of their proximity to operating farms are equal.</t>
  </si>
  <si>
    <t>Population medians in endotoxin levels in children who are exposed to endotoxin as a function of their proximity to operating farms are not all equal.</t>
  </si>
  <si>
    <t>Median difference in total cholesterol after taking the herb is ≠ 0.</t>
  </si>
  <si>
    <t>Two populations of Vitamin A concentrations between children with and without poor eyesight, a history of infection, and dry skin are equal.</t>
  </si>
  <si>
    <t>Two populations of Vitamin A concentrations between children with and without poor eyesight, a history of infection, and dry skin are not equal.</t>
  </si>
  <si>
    <t>Population medians of the numbers of injuries at playgrounds in various locations are equal.</t>
  </si>
  <si>
    <t>Population medians of the numbers of injuries at playgrounds in various locations are not all equal.</t>
  </si>
  <si>
    <t>Two populations of birth weights between mothers who smoked during pregnancy and those who did not are equal.</t>
  </si>
  <si>
    <t>Two populations of birth weights between mothers who smoked during pregnancy and those who did not are not equal.</t>
  </si>
  <si>
    <t>2 sided p-value</t>
  </si>
  <si>
    <t>left sided p-value</t>
  </si>
  <si>
    <t>right sided p-value</t>
  </si>
  <si>
    <t>Population medians are not all equal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</si>
</sst>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0" formatCode="0.000000000000"/>
  </numFmts>
  <fonts count="11" x14ac:knownFonts="1">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b/>
      <u/>
      <sz val="11"/>
      <color theme="1"/>
      <name val="Calibri"/>
      <family val="2"/>
      <scheme val="minor"/>
    </font>
    <font>
      <u/>
      <sz val="11"/>
      <color theme="1"/>
      <name val="Calibri"/>
      <family val="2"/>
      <scheme val="minor"/>
    </font>
    <font>
      <vertAlign val="superscript"/>
      <sz val="11"/>
      <color theme="1"/>
      <name val="Calibri"/>
      <family val="2"/>
      <scheme val="minor"/>
    </font>
    <font>
      <vertAlign val="subscript"/>
      <sz val="11"/>
      <color theme="0"/>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3"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2" fillId="2" borderId="0" xfId="0" applyFont="1" applyFill="1"/>
    <xf numFmtId="0" fontId="0" fillId="0" borderId="0" xfId="0" applyAlignment="1">
      <alignment vertical="top" wrapText="1"/>
    </xf>
    <xf numFmtId="0" fontId="0" fillId="0" borderId="0" xfId="0" applyAlignment="1">
      <alignment horizontal="left" wrapText="1"/>
    </xf>
    <xf numFmtId="0" fontId="0" fillId="0" borderId="5" xfId="0" applyBorder="1" applyAlignment="1">
      <alignment horizontal="left"/>
    </xf>
    <xf numFmtId="0" fontId="0" fillId="0" borderId="0" xfId="0" applyAlignment="1">
      <alignment horizontal="left"/>
    </xf>
    <xf numFmtId="0" fontId="0" fillId="0" borderId="6" xfId="0" applyBorder="1"/>
    <xf numFmtId="0" fontId="0" fillId="0" borderId="8" xfId="0" applyBorder="1"/>
    <xf numFmtId="0" fontId="0" fillId="0" borderId="9" xfId="0" applyBorder="1"/>
    <xf numFmtId="0" fontId="1" fillId="0" borderId="10" xfId="0" applyFont="1" applyBorder="1"/>
    <xf numFmtId="0" fontId="0" fillId="0" borderId="11" xfId="0" applyBorder="1" applyAlignment="1">
      <alignment horizontal="left"/>
    </xf>
    <xf numFmtId="0" fontId="1" fillId="0" borderId="1" xfId="0" applyFont="1" applyBorder="1"/>
    <xf numFmtId="0" fontId="0" fillId="3" borderId="11" xfId="0" applyFill="1" applyBorder="1" applyAlignment="1">
      <alignment horizontal="left"/>
    </xf>
    <xf numFmtId="0" fontId="0" fillId="3" borderId="5" xfId="0" applyFill="1" applyBorder="1" applyAlignment="1">
      <alignment horizontal="left"/>
    </xf>
    <xf numFmtId="0" fontId="0" fillId="3" borderId="0" xfId="0" applyFill="1" applyAlignment="1">
      <alignment horizontal="left"/>
    </xf>
    <xf numFmtId="0" fontId="0" fillId="3" borderId="0" xfId="0" applyFill="1"/>
    <xf numFmtId="0" fontId="0" fillId="3" borderId="6" xfId="0" applyFill="1" applyBorder="1"/>
    <xf numFmtId="0" fontId="0" fillId="3" borderId="12"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8" xfId="0" applyFill="1" applyBorder="1"/>
    <xf numFmtId="0" fontId="0" fillId="3" borderId="9" xfId="0" applyFill="1" applyBorder="1"/>
    <xf numFmtId="0" fontId="0" fillId="0" borderId="14" xfId="0" applyBorder="1"/>
    <xf numFmtId="0" fontId="0" fillId="0" borderId="15" xfId="0" applyBorder="1"/>
    <xf numFmtId="0" fontId="1" fillId="0" borderId="2" xfId="0" applyFont="1" applyBorder="1"/>
    <xf numFmtId="0" fontId="1" fillId="0" borderId="3" xfId="0" applyFont="1" applyBorder="1"/>
    <xf numFmtId="0" fontId="0" fillId="0" borderId="5" xfId="0" applyBorder="1"/>
    <xf numFmtId="0" fontId="0" fillId="0" borderId="7" xfId="0" applyBorder="1"/>
    <xf numFmtId="0" fontId="0" fillId="0" borderId="0" xfId="0" applyAlignment="1">
      <alignment horizontal="left" vertical="top" wrapText="1"/>
    </xf>
    <xf numFmtId="0" fontId="0" fillId="4" borderId="0" xfId="0" applyFill="1"/>
    <xf numFmtId="0" fontId="0" fillId="4" borderId="3" xfId="0" applyFill="1" applyBorder="1"/>
    <xf numFmtId="0" fontId="0" fillId="4" borderId="4" xfId="0" applyFill="1" applyBorder="1"/>
    <xf numFmtId="0" fontId="0" fillId="4" borderId="6" xfId="0" applyFill="1" applyBorder="1"/>
    <xf numFmtId="0" fontId="0" fillId="4" borderId="8" xfId="0" applyFill="1" applyBorder="1"/>
    <xf numFmtId="0" fontId="0" fillId="4" borderId="9" xfId="0" applyFill="1" applyBorder="1"/>
    <xf numFmtId="0" fontId="0" fillId="0" borderId="0" xfId="0" applyAlignment="1">
      <alignment horizontal="center"/>
    </xf>
    <xf numFmtId="0" fontId="0" fillId="5" borderId="0" xfId="0" applyFill="1"/>
    <xf numFmtId="0" fontId="0" fillId="5" borderId="0" xfId="0" applyFill="1" applyAlignment="1">
      <alignment horizontal="left" vertical="top"/>
    </xf>
    <xf numFmtId="0" fontId="0" fillId="6" borderId="0" xfId="0" applyFill="1"/>
    <xf numFmtId="0" fontId="2" fillId="2" borderId="0" xfId="0" applyFont="1" applyFill="1" applyAlignment="1">
      <alignment horizontal="center"/>
    </xf>
    <xf numFmtId="0" fontId="2" fillId="2" borderId="0" xfId="0" quotePrefix="1" applyFont="1" applyFill="1" applyAlignment="1">
      <alignment horizontal="center"/>
    </xf>
    <xf numFmtId="0" fontId="0" fillId="7" borderId="0" xfId="0" applyFill="1"/>
    <xf numFmtId="164" fontId="0" fillId="4" borderId="14" xfId="0" applyNumberFormat="1" applyFill="1" applyBorder="1"/>
    <xf numFmtId="164" fontId="0" fillId="4" borderId="15" xfId="0" applyNumberFormat="1" applyFill="1" applyBorder="1"/>
    <xf numFmtId="164" fontId="0" fillId="4" borderId="8" xfId="0" applyNumberFormat="1" applyFill="1" applyBorder="1"/>
    <xf numFmtId="164" fontId="0" fillId="4" borderId="9" xfId="0" applyNumberFormat="1" applyFill="1" applyBorder="1"/>
    <xf numFmtId="0" fontId="0" fillId="4" borderId="14" xfId="0" applyFill="1" applyBorder="1"/>
    <xf numFmtId="0" fontId="0" fillId="4" borderId="15" xfId="0" applyFill="1" applyBorder="1"/>
    <xf numFmtId="0" fontId="0" fillId="0" borderId="0" xfId="0" applyAlignment="1">
      <alignment wrapText="1"/>
    </xf>
    <xf numFmtId="0" fontId="0" fillId="0" borderId="0" xfId="0" applyAlignment="1">
      <alignment horizontal="left" vertical="top" wrapText="1"/>
    </xf>
    <xf numFmtId="0" fontId="2" fillId="2" borderId="0" xfId="0" applyFont="1" applyFill="1" applyAlignment="1">
      <alignment horizontal="center"/>
    </xf>
    <xf numFmtId="0" fontId="0" fillId="0" borderId="0" xfId="0" applyAlignment="1">
      <alignment horizontal="center"/>
    </xf>
    <xf numFmtId="0" fontId="0" fillId="5" borderId="0" xfId="0" applyFill="1" applyAlignment="1">
      <alignment horizontal="left" vertical="top"/>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right" wrapText="1"/>
    </xf>
    <xf numFmtId="0" fontId="0" fillId="4" borderId="0" xfId="0" applyFill="1" applyAlignment="1">
      <alignment horizontal="left" vertical="top" wrapText="1"/>
    </xf>
    <xf numFmtId="0" fontId="0" fillId="0" borderId="0" xfId="0" applyAlignment="1">
      <alignment horizontal="left"/>
    </xf>
    <xf numFmtId="0" fontId="0" fillId="4" borderId="13" xfId="0" applyFill="1" applyBorder="1" applyAlignment="1">
      <alignment horizontal="left"/>
    </xf>
    <xf numFmtId="0" fontId="0" fillId="4" borderId="14" xfId="0" applyFill="1" applyBorder="1" applyAlignment="1">
      <alignment horizontal="left"/>
    </xf>
    <xf numFmtId="0" fontId="0" fillId="4" borderId="7" xfId="0" applyFill="1" applyBorder="1" applyAlignment="1">
      <alignment horizontal="left"/>
    </xf>
    <xf numFmtId="0" fontId="0" fillId="4" borderId="8" xfId="0" applyFill="1" applyBorder="1" applyAlignment="1">
      <alignment horizontal="left"/>
    </xf>
    <xf numFmtId="0" fontId="0" fillId="0" borderId="13" xfId="0" applyBorder="1" applyAlignment="1">
      <alignment horizontal="left" vertical="top"/>
    </xf>
    <xf numFmtId="0" fontId="0" fillId="0" borderId="14" xfId="0" applyBorder="1" applyAlignment="1">
      <alignment horizontal="left" vertical="top"/>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5" xfId="0" applyFill="1" applyBorder="1" applyAlignment="1">
      <alignment horizontal="left" wrapText="1"/>
    </xf>
    <xf numFmtId="0" fontId="0" fillId="4" borderId="0" xfId="0" applyFill="1" applyAlignment="1">
      <alignment horizontal="left" wrapText="1"/>
    </xf>
    <xf numFmtId="0" fontId="0" fillId="4" borderId="7" xfId="0" applyFill="1" applyBorder="1" applyAlignment="1">
      <alignment horizontal="left" wrapText="1"/>
    </xf>
    <xf numFmtId="0" fontId="0" fillId="4" borderId="8" xfId="0" applyFill="1" applyBorder="1" applyAlignment="1">
      <alignment horizontal="left" wrapText="1"/>
    </xf>
    <xf numFmtId="0" fontId="2" fillId="2" borderId="0" xfId="0" applyFont="1" applyFill="1" applyAlignment="1">
      <alignment horizontal="left"/>
    </xf>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4" borderId="2" xfId="0" applyFill="1" applyBorder="1" applyAlignment="1">
      <alignment horizontal="left"/>
    </xf>
    <xf numFmtId="0" fontId="0" fillId="4" borderId="3" xfId="0" applyFill="1" applyBorder="1" applyAlignment="1">
      <alignment horizontal="left"/>
    </xf>
    <xf numFmtId="0" fontId="1" fillId="0" borderId="13" xfId="0" applyFont="1"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170"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xdr:col>
      <xdr:colOff>15240</xdr:colOff>
      <xdr:row>111</xdr:row>
      <xdr:rowOff>19050</xdr:rowOff>
    </xdr:from>
    <xdr:ext cx="1025152"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83E2EA9-23AA-45E0-ABE1-505C6BE5EE4C}"/>
                </a:ext>
              </a:extLst>
            </xdr:cNvPr>
            <xdr:cNvSpPr txBox="1"/>
          </xdr:nvSpPr>
          <xdr:spPr>
            <a:xfrm>
              <a:off x="1844040" y="2213610"/>
              <a:ext cx="10251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𝑈</m:t>
                    </m:r>
                    <m:r>
                      <a:rPr lang="en-US" sz="1100" b="0" i="1">
                        <a:latin typeface="Cambria Math" panose="02040503050406030204" pitchFamily="18" charset="0"/>
                      </a:rPr>
                      <m:t>=</m:t>
                    </m:r>
                    <m:r>
                      <m:rPr>
                        <m:sty m:val="p"/>
                      </m:rPr>
                      <a:rPr lang="en-US" sz="1100" b="0" i="0">
                        <a:latin typeface="Cambria Math" panose="02040503050406030204" pitchFamily="18" charset="0"/>
                      </a:rPr>
                      <m:t>min</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2</m:t>
                        </m:r>
                      </m:sub>
                    </m:sSub>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B83E2EA9-23AA-45E0-ABE1-505C6BE5EE4C}"/>
                </a:ext>
              </a:extLst>
            </xdr:cNvPr>
            <xdr:cNvSpPr txBox="1"/>
          </xdr:nvSpPr>
          <xdr:spPr>
            <a:xfrm>
              <a:off x="1844040" y="2213610"/>
              <a:ext cx="10251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𝑈=min⁡(𝑈_1,𝑈_2)</a:t>
              </a:r>
              <a:endParaRPr lang="en-US" sz="1100"/>
            </a:p>
          </xdr:txBody>
        </xdr:sp>
      </mc:Fallback>
    </mc:AlternateContent>
    <xdr:clientData/>
  </xdr:oneCellAnchor>
  <xdr:oneCellAnchor>
    <xdr:from>
      <xdr:col>3</xdr:col>
      <xdr:colOff>0</xdr:colOff>
      <xdr:row>112</xdr:row>
      <xdr:rowOff>102870</xdr:rowOff>
    </xdr:from>
    <xdr:ext cx="1791003" cy="32130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28532EA-D942-4E83-A57C-74FD05D4C4AB}"/>
                </a:ext>
              </a:extLst>
            </xdr:cNvPr>
            <xdr:cNvSpPr txBox="1"/>
          </xdr:nvSpPr>
          <xdr:spPr>
            <a:xfrm>
              <a:off x="1828800" y="2480310"/>
              <a:ext cx="1791003"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r>
                          <a:rPr lang="en-US" sz="1100" b="0" i="1">
                            <a:latin typeface="Cambria Math" panose="02040503050406030204" pitchFamily="18" charset="0"/>
                          </a:rPr>
                          <m:t>+1)</m:t>
                        </m:r>
                      </m:num>
                      <m:den>
                        <m:r>
                          <a:rPr lang="en-US" sz="1100" b="0" i="1">
                            <a:latin typeface="Cambria Math" panose="02040503050406030204" pitchFamily="18" charset="0"/>
                          </a:rPr>
                          <m:t>2</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3" name="TextBox 2">
              <a:extLst>
                <a:ext uri="{FF2B5EF4-FFF2-40B4-BE49-F238E27FC236}">
                  <a16:creationId xmlns:a16="http://schemas.microsoft.com/office/drawing/2014/main" id="{D28532EA-D942-4E83-A57C-74FD05D4C4AB}"/>
                </a:ext>
              </a:extLst>
            </xdr:cNvPr>
            <xdr:cNvSpPr txBox="1"/>
          </xdr:nvSpPr>
          <xdr:spPr>
            <a:xfrm>
              <a:off x="1828800" y="2480310"/>
              <a:ext cx="1791003"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𝑈_1=𝑛_1 𝑛_2−(𝑛_1 (𝑛_1+1))/2−𝑅_1</a:t>
              </a:r>
              <a:endParaRPr lang="en-US" sz="1100"/>
            </a:p>
          </xdr:txBody>
        </xdr:sp>
      </mc:Fallback>
    </mc:AlternateContent>
    <xdr:clientData/>
  </xdr:oneCellAnchor>
  <xdr:oneCellAnchor>
    <xdr:from>
      <xdr:col>7</xdr:col>
      <xdr:colOff>15240</xdr:colOff>
      <xdr:row>112</xdr:row>
      <xdr:rowOff>102870</xdr:rowOff>
    </xdr:from>
    <xdr:ext cx="1850571" cy="32130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F872C10-DA04-4CBF-9061-2A62503F2DDC}"/>
                </a:ext>
              </a:extLst>
            </xdr:cNvPr>
            <xdr:cNvSpPr txBox="1"/>
          </xdr:nvSpPr>
          <xdr:spPr>
            <a:xfrm>
              <a:off x="4282440" y="2480310"/>
              <a:ext cx="1850571"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+1)</m:t>
                        </m:r>
                      </m:num>
                      <m:den>
                        <m:r>
                          <a:rPr lang="en-US" sz="1100" b="0" i="1">
                            <a:latin typeface="Cambria Math" panose="02040503050406030204" pitchFamily="18" charset="0"/>
                          </a:rPr>
                          <m:t>2</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2</m:t>
                        </m:r>
                      </m:sub>
                    </m:sSub>
                  </m:oMath>
                </m:oMathPara>
              </a14:m>
              <a:endParaRPr lang="en-US" sz="1100"/>
            </a:p>
          </xdr:txBody>
        </xdr:sp>
      </mc:Choice>
      <mc:Fallback xmlns="">
        <xdr:sp macro="" textlink="">
          <xdr:nvSpPr>
            <xdr:cNvPr id="4" name="TextBox 3">
              <a:extLst>
                <a:ext uri="{FF2B5EF4-FFF2-40B4-BE49-F238E27FC236}">
                  <a16:creationId xmlns:a16="http://schemas.microsoft.com/office/drawing/2014/main" id="{4F872C10-DA04-4CBF-9061-2A62503F2DDC}"/>
                </a:ext>
              </a:extLst>
            </xdr:cNvPr>
            <xdr:cNvSpPr txBox="1"/>
          </xdr:nvSpPr>
          <xdr:spPr>
            <a:xfrm>
              <a:off x="4282440" y="2480310"/>
              <a:ext cx="1850571"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𝑈_2=𝑛_1 𝑛_2−(𝑛_2 (𝑛_2+1))/2−𝑅_2</a:t>
              </a:r>
              <a:endParaRPr lang="en-US" sz="1100"/>
            </a:p>
          </xdr:txBody>
        </xdr:sp>
      </mc:Fallback>
    </mc:AlternateContent>
    <xdr:clientData/>
  </xdr:oneCellAnchor>
  <xdr:oneCellAnchor>
    <xdr:from>
      <xdr:col>3</xdr:col>
      <xdr:colOff>15240</xdr:colOff>
      <xdr:row>165</xdr:row>
      <xdr:rowOff>95250</xdr:rowOff>
    </xdr:from>
    <xdr:ext cx="2230802" cy="54495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29DC1DF-26A7-4D7B-922A-03A84470C17E}"/>
                </a:ext>
              </a:extLst>
            </xdr:cNvPr>
            <xdr:cNvSpPr txBox="1"/>
          </xdr:nvSpPr>
          <xdr:spPr>
            <a:xfrm>
              <a:off x="1844040" y="2289810"/>
              <a:ext cx="2230802" cy="544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𝐻</m:t>
                    </m:r>
                    <m:r>
                      <a:rPr lang="en-US" sz="1100" b="0" i="1">
                        <a:latin typeface="Cambria Math" panose="02040503050406030204" pitchFamily="18" charset="0"/>
                      </a:rPr>
                      <m:t>=</m:t>
                    </m:r>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12</m:t>
                            </m:r>
                          </m:num>
                          <m:den>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𝑁</m:t>
                            </m:r>
                            <m:r>
                              <a:rPr lang="en-US" sz="1100" b="0" i="1">
                                <a:latin typeface="Cambria Math" panose="02040503050406030204" pitchFamily="18" charset="0"/>
                              </a:rPr>
                              <m:t>+1)</m:t>
                            </m:r>
                          </m:den>
                        </m:f>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b="0" i="1">
                                <a:latin typeface="Cambria Math" panose="02040503050406030204" pitchFamily="18" charset="0"/>
                              </a:rPr>
                              <m:t>=</m:t>
                            </m:r>
                            <m:r>
                              <m:rPr>
                                <m:brk m:alnAt="23"/>
                              </m:rPr>
                              <a:rPr lang="en-US" sz="1100" b="0" i="1">
                                <a:latin typeface="Cambria Math" panose="02040503050406030204" pitchFamily="18" charset="0"/>
                              </a:rPr>
                              <m:t>1</m:t>
                            </m:r>
                          </m:sub>
                          <m:sup>
                            <m:r>
                              <a:rPr lang="en-US" sz="1100" b="0" i="1">
                                <a:latin typeface="Cambria Math" panose="02040503050406030204" pitchFamily="18" charset="0"/>
                              </a:rPr>
                              <m:t>𝑘</m:t>
                            </m:r>
                          </m:sup>
                          <m:e>
                            <m:f>
                              <m:fPr>
                                <m:ctrlPr>
                                  <a:rPr lang="en-US" sz="1100" b="0" i="1">
                                    <a:latin typeface="Cambria Math" panose="02040503050406030204" pitchFamily="18" charset="0"/>
                                  </a:rPr>
                                </m:ctrlPr>
                              </m:fPr>
                              <m:num>
                                <m:sSubSup>
                                  <m:sSubSupPr>
                                    <m:ctrlPr>
                                      <a:rPr lang="en-US" sz="1100" b="0" i="1">
                                        <a:latin typeface="Cambria Math" panose="02040503050406030204" pitchFamily="18" charset="0"/>
                                      </a:rPr>
                                    </m:ctrlPr>
                                  </m:sSubSupPr>
                                  <m:e>
                                    <m:r>
                                      <a:rPr lang="en-US" sz="1100" b="0" i="1">
                                        <a:latin typeface="Cambria Math" panose="02040503050406030204" pitchFamily="18" charset="0"/>
                                      </a:rPr>
                                      <m:t>𝑅</m:t>
                                    </m:r>
                                  </m:e>
                                  <m:sub>
                                    <m:r>
                                      <a:rPr lang="en-US" sz="1100" b="0" i="1">
                                        <a:latin typeface="Cambria Math" panose="02040503050406030204" pitchFamily="18" charset="0"/>
                                      </a:rPr>
                                      <m:t>𝑗</m:t>
                                    </m:r>
                                  </m:sub>
                                  <m:sup>
                                    <m:r>
                                      <a:rPr lang="en-US" sz="1100" b="0" i="1">
                                        <a:latin typeface="Cambria Math" panose="02040503050406030204" pitchFamily="18" charset="0"/>
                                      </a:rPr>
                                      <m:t>2</m:t>
                                    </m:r>
                                  </m:sup>
                                </m:sSubSup>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𝑗</m:t>
                                    </m:r>
                                  </m:sub>
                                </m:sSub>
                              </m:den>
                            </m:f>
                          </m:e>
                        </m:nary>
                      </m:e>
                    </m:d>
                    <m:r>
                      <a:rPr lang="en-US" sz="1100" b="0" i="1">
                        <a:latin typeface="Cambria Math" panose="02040503050406030204" pitchFamily="18" charset="0"/>
                      </a:rPr>
                      <m:t>−3(</m:t>
                    </m:r>
                    <m:r>
                      <a:rPr lang="en-US" sz="1100" b="0" i="1">
                        <a:latin typeface="Cambria Math" panose="02040503050406030204" pitchFamily="18" charset="0"/>
                      </a:rPr>
                      <m:t>𝑁</m:t>
                    </m:r>
                    <m:r>
                      <a:rPr lang="en-US" sz="1100" b="0" i="1">
                        <a:latin typeface="Cambria Math" panose="02040503050406030204" pitchFamily="18" charset="0"/>
                      </a:rPr>
                      <m:t>+1)</m:t>
                    </m:r>
                  </m:oMath>
                </m:oMathPara>
              </a14:m>
              <a:endParaRPr lang="en-US" sz="1100"/>
            </a:p>
          </xdr:txBody>
        </xdr:sp>
      </mc:Choice>
      <mc:Fallback xmlns="">
        <xdr:sp macro="" textlink="">
          <xdr:nvSpPr>
            <xdr:cNvPr id="5" name="TextBox 4">
              <a:extLst>
                <a:ext uri="{FF2B5EF4-FFF2-40B4-BE49-F238E27FC236}">
                  <a16:creationId xmlns:a16="http://schemas.microsoft.com/office/drawing/2014/main" id="{D29DC1DF-26A7-4D7B-922A-03A84470C17E}"/>
                </a:ext>
              </a:extLst>
            </xdr:cNvPr>
            <xdr:cNvSpPr txBox="1"/>
          </xdr:nvSpPr>
          <xdr:spPr>
            <a:xfrm>
              <a:off x="1844040" y="2289810"/>
              <a:ext cx="2230802" cy="544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𝐻=(12/(𝑁(𝑁+1)) ∑24_(𝑗=1)^𝑘▒(𝑅_𝑗^2)/𝑛_𝑗 )−3(𝑁+1)</a:t>
              </a:r>
              <a:endParaRPr lang="en-US" sz="1100"/>
            </a:p>
          </xdr:txBody>
        </xdr:sp>
      </mc:Fallback>
    </mc:AlternateContent>
    <xdr:clientData/>
  </xdr:oneCellAnchor>
  <xdr:oneCellAnchor>
    <xdr:from>
      <xdr:col>3</xdr:col>
      <xdr:colOff>15240</xdr:colOff>
      <xdr:row>223</xdr:row>
      <xdr:rowOff>19050</xdr:rowOff>
    </xdr:from>
    <xdr:ext cx="1025152"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51E4167-62F0-4332-8EC2-1B8E0BFF821E}"/>
                </a:ext>
              </a:extLst>
            </xdr:cNvPr>
            <xdr:cNvSpPr txBox="1"/>
          </xdr:nvSpPr>
          <xdr:spPr>
            <a:xfrm>
              <a:off x="1844040" y="2213610"/>
              <a:ext cx="10251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𝑈</m:t>
                    </m:r>
                    <m:r>
                      <a:rPr lang="en-US" sz="1100" b="0" i="1">
                        <a:latin typeface="Cambria Math" panose="02040503050406030204" pitchFamily="18" charset="0"/>
                      </a:rPr>
                      <m:t>=</m:t>
                    </m:r>
                    <m:r>
                      <m:rPr>
                        <m:sty m:val="p"/>
                      </m:rPr>
                      <a:rPr lang="en-US" sz="1100" b="0" i="0">
                        <a:latin typeface="Cambria Math" panose="02040503050406030204" pitchFamily="18" charset="0"/>
                      </a:rPr>
                      <m:t>min</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2</m:t>
                        </m:r>
                      </m:sub>
                    </m:sSub>
                    <m:r>
                      <a:rPr lang="en-US" sz="1100" b="0" i="1">
                        <a:latin typeface="Cambria Math" panose="02040503050406030204" pitchFamily="18" charset="0"/>
                      </a:rPr>
                      <m:t>)</m:t>
                    </m:r>
                  </m:oMath>
                </m:oMathPara>
              </a14:m>
              <a:endParaRPr lang="en-US" sz="1100"/>
            </a:p>
          </xdr:txBody>
        </xdr:sp>
      </mc:Choice>
      <mc:Fallback xmlns="">
        <xdr:sp macro="" textlink="">
          <xdr:nvSpPr>
            <xdr:cNvPr id="6" name="TextBox 5">
              <a:extLst>
                <a:ext uri="{FF2B5EF4-FFF2-40B4-BE49-F238E27FC236}">
                  <a16:creationId xmlns:a16="http://schemas.microsoft.com/office/drawing/2014/main" id="{C51E4167-62F0-4332-8EC2-1B8E0BFF821E}"/>
                </a:ext>
              </a:extLst>
            </xdr:cNvPr>
            <xdr:cNvSpPr txBox="1"/>
          </xdr:nvSpPr>
          <xdr:spPr>
            <a:xfrm>
              <a:off x="1844040" y="2213610"/>
              <a:ext cx="10251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𝑈=min⁡(𝑈_1,𝑈_2)</a:t>
              </a:r>
              <a:endParaRPr lang="en-US" sz="1100"/>
            </a:p>
          </xdr:txBody>
        </xdr:sp>
      </mc:Fallback>
    </mc:AlternateContent>
    <xdr:clientData/>
  </xdr:oneCellAnchor>
  <xdr:oneCellAnchor>
    <xdr:from>
      <xdr:col>3</xdr:col>
      <xdr:colOff>0</xdr:colOff>
      <xdr:row>224</xdr:row>
      <xdr:rowOff>102870</xdr:rowOff>
    </xdr:from>
    <xdr:ext cx="1791003" cy="321306"/>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2076B56-6E83-405F-85B7-C326E18E9CBB}"/>
                </a:ext>
              </a:extLst>
            </xdr:cNvPr>
            <xdr:cNvSpPr txBox="1"/>
          </xdr:nvSpPr>
          <xdr:spPr>
            <a:xfrm>
              <a:off x="1828800" y="2480310"/>
              <a:ext cx="1791003"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r>
                          <a:rPr lang="en-US" sz="1100" b="0" i="1">
                            <a:latin typeface="Cambria Math" panose="02040503050406030204" pitchFamily="18" charset="0"/>
                          </a:rPr>
                          <m:t>+1)</m:t>
                        </m:r>
                      </m:num>
                      <m:den>
                        <m:r>
                          <a:rPr lang="en-US" sz="1100" b="0" i="1">
                            <a:latin typeface="Cambria Math" panose="02040503050406030204" pitchFamily="18" charset="0"/>
                          </a:rPr>
                          <m:t>2</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 name="TextBox 6">
              <a:extLst>
                <a:ext uri="{FF2B5EF4-FFF2-40B4-BE49-F238E27FC236}">
                  <a16:creationId xmlns:a16="http://schemas.microsoft.com/office/drawing/2014/main" id="{E2076B56-6E83-405F-85B7-C326E18E9CBB}"/>
                </a:ext>
              </a:extLst>
            </xdr:cNvPr>
            <xdr:cNvSpPr txBox="1"/>
          </xdr:nvSpPr>
          <xdr:spPr>
            <a:xfrm>
              <a:off x="1828800" y="2480310"/>
              <a:ext cx="1791003"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𝑈_1=𝑛_1 𝑛_2−(𝑛_1 (𝑛_1+1))/2−𝑅_1</a:t>
              </a:r>
              <a:endParaRPr lang="en-US" sz="1100"/>
            </a:p>
          </xdr:txBody>
        </xdr:sp>
      </mc:Fallback>
    </mc:AlternateContent>
    <xdr:clientData/>
  </xdr:oneCellAnchor>
  <xdr:oneCellAnchor>
    <xdr:from>
      <xdr:col>7</xdr:col>
      <xdr:colOff>15240</xdr:colOff>
      <xdr:row>224</xdr:row>
      <xdr:rowOff>102870</xdr:rowOff>
    </xdr:from>
    <xdr:ext cx="1850571" cy="32130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9B03391-044A-4702-B402-A42A4614005C}"/>
                </a:ext>
              </a:extLst>
            </xdr:cNvPr>
            <xdr:cNvSpPr txBox="1"/>
          </xdr:nvSpPr>
          <xdr:spPr>
            <a:xfrm>
              <a:off x="4282440" y="2480310"/>
              <a:ext cx="1850571"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+1)</m:t>
                        </m:r>
                      </m:num>
                      <m:den>
                        <m:r>
                          <a:rPr lang="en-US" sz="1100" b="0" i="1">
                            <a:latin typeface="Cambria Math" panose="02040503050406030204" pitchFamily="18" charset="0"/>
                          </a:rPr>
                          <m:t>2</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2</m:t>
                        </m:r>
                      </m:sub>
                    </m:sSub>
                  </m:oMath>
                </m:oMathPara>
              </a14:m>
              <a:endParaRPr lang="en-US" sz="1100"/>
            </a:p>
          </xdr:txBody>
        </xdr:sp>
      </mc:Choice>
      <mc:Fallback xmlns="">
        <xdr:sp macro="" textlink="">
          <xdr:nvSpPr>
            <xdr:cNvPr id="8" name="TextBox 7">
              <a:extLst>
                <a:ext uri="{FF2B5EF4-FFF2-40B4-BE49-F238E27FC236}">
                  <a16:creationId xmlns:a16="http://schemas.microsoft.com/office/drawing/2014/main" id="{59B03391-044A-4702-B402-A42A4614005C}"/>
                </a:ext>
              </a:extLst>
            </xdr:cNvPr>
            <xdr:cNvSpPr txBox="1"/>
          </xdr:nvSpPr>
          <xdr:spPr>
            <a:xfrm>
              <a:off x="4282440" y="2480310"/>
              <a:ext cx="1850571"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𝑈_2=𝑛_1 𝑛_2−(𝑛_2 (𝑛_2+1))/2−𝑅_2</a:t>
              </a:r>
              <a:endParaRPr lang="en-US" sz="1100"/>
            </a:p>
          </xdr:txBody>
        </xdr:sp>
      </mc:Fallback>
    </mc:AlternateContent>
    <xdr:clientData/>
  </xdr:oneCellAnchor>
  <xdr:oneCellAnchor>
    <xdr:from>
      <xdr:col>3</xdr:col>
      <xdr:colOff>15240</xdr:colOff>
      <xdr:row>366</xdr:row>
      <xdr:rowOff>95250</xdr:rowOff>
    </xdr:from>
    <xdr:ext cx="2230802" cy="54495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828DCC7B-F30F-4969-90EC-486B3675F829}"/>
                </a:ext>
              </a:extLst>
            </xdr:cNvPr>
            <xdr:cNvSpPr txBox="1"/>
          </xdr:nvSpPr>
          <xdr:spPr>
            <a:xfrm>
              <a:off x="1844040" y="2289810"/>
              <a:ext cx="2230802" cy="544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𝐻</m:t>
                    </m:r>
                    <m:r>
                      <a:rPr lang="en-US" sz="1100" b="0" i="1">
                        <a:latin typeface="Cambria Math" panose="02040503050406030204" pitchFamily="18" charset="0"/>
                      </a:rPr>
                      <m:t>=</m:t>
                    </m:r>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12</m:t>
                            </m:r>
                          </m:num>
                          <m:den>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𝑁</m:t>
                            </m:r>
                            <m:r>
                              <a:rPr lang="en-US" sz="1100" b="0" i="1">
                                <a:latin typeface="Cambria Math" panose="02040503050406030204" pitchFamily="18" charset="0"/>
                              </a:rPr>
                              <m:t>+1)</m:t>
                            </m:r>
                          </m:den>
                        </m:f>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b="0" i="1">
                                <a:latin typeface="Cambria Math" panose="02040503050406030204" pitchFamily="18" charset="0"/>
                              </a:rPr>
                              <m:t>=</m:t>
                            </m:r>
                            <m:r>
                              <m:rPr>
                                <m:brk m:alnAt="23"/>
                              </m:rPr>
                              <a:rPr lang="en-US" sz="1100" b="0" i="1">
                                <a:latin typeface="Cambria Math" panose="02040503050406030204" pitchFamily="18" charset="0"/>
                              </a:rPr>
                              <m:t>1</m:t>
                            </m:r>
                          </m:sub>
                          <m:sup>
                            <m:r>
                              <a:rPr lang="en-US" sz="1100" b="0" i="1">
                                <a:latin typeface="Cambria Math" panose="02040503050406030204" pitchFamily="18" charset="0"/>
                              </a:rPr>
                              <m:t>𝑘</m:t>
                            </m:r>
                          </m:sup>
                          <m:e>
                            <m:f>
                              <m:fPr>
                                <m:ctrlPr>
                                  <a:rPr lang="en-US" sz="1100" b="0" i="1">
                                    <a:latin typeface="Cambria Math" panose="02040503050406030204" pitchFamily="18" charset="0"/>
                                  </a:rPr>
                                </m:ctrlPr>
                              </m:fPr>
                              <m:num>
                                <m:sSubSup>
                                  <m:sSubSupPr>
                                    <m:ctrlPr>
                                      <a:rPr lang="en-US" sz="1100" b="0" i="1">
                                        <a:latin typeface="Cambria Math" panose="02040503050406030204" pitchFamily="18" charset="0"/>
                                      </a:rPr>
                                    </m:ctrlPr>
                                  </m:sSubSupPr>
                                  <m:e>
                                    <m:r>
                                      <a:rPr lang="en-US" sz="1100" b="0" i="1">
                                        <a:latin typeface="Cambria Math" panose="02040503050406030204" pitchFamily="18" charset="0"/>
                                      </a:rPr>
                                      <m:t>𝑅</m:t>
                                    </m:r>
                                  </m:e>
                                  <m:sub>
                                    <m:r>
                                      <a:rPr lang="en-US" sz="1100" b="0" i="1">
                                        <a:latin typeface="Cambria Math" panose="02040503050406030204" pitchFamily="18" charset="0"/>
                                      </a:rPr>
                                      <m:t>𝑗</m:t>
                                    </m:r>
                                  </m:sub>
                                  <m:sup>
                                    <m:r>
                                      <a:rPr lang="en-US" sz="1100" b="0" i="1">
                                        <a:latin typeface="Cambria Math" panose="02040503050406030204" pitchFamily="18" charset="0"/>
                                      </a:rPr>
                                      <m:t>2</m:t>
                                    </m:r>
                                  </m:sup>
                                </m:sSubSup>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𝑗</m:t>
                                    </m:r>
                                  </m:sub>
                                </m:sSub>
                              </m:den>
                            </m:f>
                          </m:e>
                        </m:nary>
                      </m:e>
                    </m:d>
                    <m:r>
                      <a:rPr lang="en-US" sz="1100" b="0" i="1">
                        <a:latin typeface="Cambria Math" panose="02040503050406030204" pitchFamily="18" charset="0"/>
                      </a:rPr>
                      <m:t>−3(</m:t>
                    </m:r>
                    <m:r>
                      <a:rPr lang="en-US" sz="1100" b="0" i="1">
                        <a:latin typeface="Cambria Math" panose="02040503050406030204" pitchFamily="18" charset="0"/>
                      </a:rPr>
                      <m:t>𝑁</m:t>
                    </m:r>
                    <m:r>
                      <a:rPr lang="en-US" sz="1100" b="0" i="1">
                        <a:latin typeface="Cambria Math" panose="02040503050406030204" pitchFamily="18" charset="0"/>
                      </a:rPr>
                      <m:t>+1)</m:t>
                    </m:r>
                  </m:oMath>
                </m:oMathPara>
              </a14:m>
              <a:endParaRPr lang="en-US" sz="1100"/>
            </a:p>
          </xdr:txBody>
        </xdr:sp>
      </mc:Choice>
      <mc:Fallback xmlns="">
        <xdr:sp macro="" textlink="">
          <xdr:nvSpPr>
            <xdr:cNvPr id="9" name="TextBox 8">
              <a:extLst>
                <a:ext uri="{FF2B5EF4-FFF2-40B4-BE49-F238E27FC236}">
                  <a16:creationId xmlns:a16="http://schemas.microsoft.com/office/drawing/2014/main" id="{828DCC7B-F30F-4969-90EC-486B3675F829}"/>
                </a:ext>
              </a:extLst>
            </xdr:cNvPr>
            <xdr:cNvSpPr txBox="1"/>
          </xdr:nvSpPr>
          <xdr:spPr>
            <a:xfrm>
              <a:off x="1844040" y="2289810"/>
              <a:ext cx="2230802" cy="544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𝐻=(12/(𝑁(𝑁+1)) ∑24_(𝑗=1)^𝑘▒(𝑅_𝑗^2)/𝑛_𝑗 )−3(𝑁+1)</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3</xdr:col>
      <xdr:colOff>15240</xdr:colOff>
      <xdr:row>12</xdr:row>
      <xdr:rowOff>19050</xdr:rowOff>
    </xdr:from>
    <xdr:ext cx="1025152"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024D50B-39A8-49F0-F048-C9CB2B7A6184}"/>
                </a:ext>
              </a:extLst>
            </xdr:cNvPr>
            <xdr:cNvSpPr txBox="1"/>
          </xdr:nvSpPr>
          <xdr:spPr>
            <a:xfrm>
              <a:off x="1844040" y="1664970"/>
              <a:ext cx="10251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𝑈</m:t>
                    </m:r>
                    <m:r>
                      <a:rPr lang="en-US" sz="1100" b="0" i="1">
                        <a:latin typeface="Cambria Math" panose="02040503050406030204" pitchFamily="18" charset="0"/>
                      </a:rPr>
                      <m:t>=</m:t>
                    </m:r>
                    <m:r>
                      <m:rPr>
                        <m:sty m:val="p"/>
                      </m:rPr>
                      <a:rPr lang="en-US" sz="1100" b="0" i="0">
                        <a:latin typeface="Cambria Math" panose="02040503050406030204" pitchFamily="18" charset="0"/>
                      </a:rPr>
                      <m:t>min</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2</m:t>
                        </m:r>
                      </m:sub>
                    </m:sSub>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F024D50B-39A8-49F0-F048-C9CB2B7A6184}"/>
                </a:ext>
              </a:extLst>
            </xdr:cNvPr>
            <xdr:cNvSpPr txBox="1"/>
          </xdr:nvSpPr>
          <xdr:spPr>
            <a:xfrm>
              <a:off x="1844040" y="1664970"/>
              <a:ext cx="10251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𝑈=min⁡(𝑈_1,𝑈_2)</a:t>
              </a:r>
              <a:endParaRPr lang="en-US" sz="1100"/>
            </a:p>
          </xdr:txBody>
        </xdr:sp>
      </mc:Fallback>
    </mc:AlternateContent>
    <xdr:clientData/>
  </xdr:oneCellAnchor>
  <xdr:oneCellAnchor>
    <xdr:from>
      <xdr:col>3</xdr:col>
      <xdr:colOff>0</xdr:colOff>
      <xdr:row>13</xdr:row>
      <xdr:rowOff>102870</xdr:rowOff>
    </xdr:from>
    <xdr:ext cx="1791003" cy="32130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8D9D87D-929D-CD2B-1490-114380BFAD5E}"/>
                </a:ext>
              </a:extLst>
            </xdr:cNvPr>
            <xdr:cNvSpPr txBox="1"/>
          </xdr:nvSpPr>
          <xdr:spPr>
            <a:xfrm>
              <a:off x="1828800" y="1931670"/>
              <a:ext cx="1791003"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r>
                          <a:rPr lang="en-US" sz="1100" b="0" i="1">
                            <a:latin typeface="Cambria Math" panose="02040503050406030204" pitchFamily="18" charset="0"/>
                          </a:rPr>
                          <m:t>+1)</m:t>
                        </m:r>
                      </m:num>
                      <m:den>
                        <m:r>
                          <a:rPr lang="en-US" sz="1100" b="0" i="1">
                            <a:latin typeface="Cambria Math" panose="02040503050406030204" pitchFamily="18" charset="0"/>
                          </a:rPr>
                          <m:t>2</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3" name="TextBox 2">
              <a:extLst>
                <a:ext uri="{FF2B5EF4-FFF2-40B4-BE49-F238E27FC236}">
                  <a16:creationId xmlns:a16="http://schemas.microsoft.com/office/drawing/2014/main" id="{A8D9D87D-929D-CD2B-1490-114380BFAD5E}"/>
                </a:ext>
              </a:extLst>
            </xdr:cNvPr>
            <xdr:cNvSpPr txBox="1"/>
          </xdr:nvSpPr>
          <xdr:spPr>
            <a:xfrm>
              <a:off x="1828800" y="1931670"/>
              <a:ext cx="1791003"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𝑈_1=𝑛_1 𝑛_2−(𝑛_1 (𝑛_1+1))/2−𝑅_1</a:t>
              </a:r>
              <a:endParaRPr lang="en-US" sz="1100"/>
            </a:p>
          </xdr:txBody>
        </xdr:sp>
      </mc:Fallback>
    </mc:AlternateContent>
    <xdr:clientData/>
  </xdr:oneCellAnchor>
  <xdr:oneCellAnchor>
    <xdr:from>
      <xdr:col>7</xdr:col>
      <xdr:colOff>15240</xdr:colOff>
      <xdr:row>13</xdr:row>
      <xdr:rowOff>102870</xdr:rowOff>
    </xdr:from>
    <xdr:ext cx="1850571" cy="32130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CFCCC8A-B160-7080-3E64-794E63DDC45E}"/>
                </a:ext>
              </a:extLst>
            </xdr:cNvPr>
            <xdr:cNvSpPr txBox="1"/>
          </xdr:nvSpPr>
          <xdr:spPr>
            <a:xfrm>
              <a:off x="4282440" y="1931670"/>
              <a:ext cx="1850571"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r>
                          <a:rPr lang="en-US" sz="1100" b="0" i="1">
                            <a:latin typeface="Cambria Math" panose="02040503050406030204" pitchFamily="18" charset="0"/>
                          </a:rPr>
                          <m:t>+1)</m:t>
                        </m:r>
                      </m:num>
                      <m:den>
                        <m:r>
                          <a:rPr lang="en-US" sz="1100" b="0" i="1">
                            <a:latin typeface="Cambria Math" panose="02040503050406030204" pitchFamily="18" charset="0"/>
                          </a:rPr>
                          <m:t>2</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2</m:t>
                        </m:r>
                      </m:sub>
                    </m:sSub>
                  </m:oMath>
                </m:oMathPara>
              </a14:m>
              <a:endParaRPr lang="en-US" sz="1100"/>
            </a:p>
          </xdr:txBody>
        </xdr:sp>
      </mc:Choice>
      <mc:Fallback xmlns="">
        <xdr:sp macro="" textlink="">
          <xdr:nvSpPr>
            <xdr:cNvPr id="4" name="TextBox 3">
              <a:extLst>
                <a:ext uri="{FF2B5EF4-FFF2-40B4-BE49-F238E27FC236}">
                  <a16:creationId xmlns:a16="http://schemas.microsoft.com/office/drawing/2014/main" id="{3CFCCC8A-B160-7080-3E64-794E63DDC45E}"/>
                </a:ext>
              </a:extLst>
            </xdr:cNvPr>
            <xdr:cNvSpPr txBox="1"/>
          </xdr:nvSpPr>
          <xdr:spPr>
            <a:xfrm>
              <a:off x="4282440" y="1931670"/>
              <a:ext cx="1850571"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𝑈_2=𝑛_1 𝑛_2−(𝑛_2 (𝑛_2+1))/2−𝑅_2</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3</xdr:col>
      <xdr:colOff>15240</xdr:colOff>
      <xdr:row>12</xdr:row>
      <xdr:rowOff>95250</xdr:rowOff>
    </xdr:from>
    <xdr:ext cx="2230802" cy="54495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E82B158-28EC-4C58-34B4-F1D2A1757497}"/>
                </a:ext>
              </a:extLst>
            </xdr:cNvPr>
            <xdr:cNvSpPr txBox="1"/>
          </xdr:nvSpPr>
          <xdr:spPr>
            <a:xfrm>
              <a:off x="1844040" y="2289810"/>
              <a:ext cx="2230802" cy="544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𝐻</m:t>
                    </m:r>
                    <m:r>
                      <a:rPr lang="en-US" sz="1100" b="0" i="1">
                        <a:latin typeface="Cambria Math" panose="02040503050406030204" pitchFamily="18" charset="0"/>
                      </a:rPr>
                      <m:t>=</m:t>
                    </m:r>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12</m:t>
                            </m:r>
                          </m:num>
                          <m:den>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𝑁</m:t>
                            </m:r>
                            <m:r>
                              <a:rPr lang="en-US" sz="1100" b="0" i="1">
                                <a:latin typeface="Cambria Math" panose="02040503050406030204" pitchFamily="18" charset="0"/>
                              </a:rPr>
                              <m:t>+1)</m:t>
                            </m:r>
                          </m:den>
                        </m:f>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b="0" i="1">
                                <a:latin typeface="Cambria Math" panose="02040503050406030204" pitchFamily="18" charset="0"/>
                              </a:rPr>
                              <m:t>=</m:t>
                            </m:r>
                            <m:r>
                              <m:rPr>
                                <m:brk m:alnAt="23"/>
                              </m:rPr>
                              <a:rPr lang="en-US" sz="1100" b="0" i="1">
                                <a:latin typeface="Cambria Math" panose="02040503050406030204" pitchFamily="18" charset="0"/>
                              </a:rPr>
                              <m:t>1</m:t>
                            </m:r>
                          </m:sub>
                          <m:sup>
                            <m:r>
                              <a:rPr lang="en-US" sz="1100" b="0" i="1">
                                <a:latin typeface="Cambria Math" panose="02040503050406030204" pitchFamily="18" charset="0"/>
                              </a:rPr>
                              <m:t>𝑘</m:t>
                            </m:r>
                          </m:sup>
                          <m:e>
                            <m:f>
                              <m:fPr>
                                <m:ctrlPr>
                                  <a:rPr lang="en-US" sz="1100" b="0" i="1">
                                    <a:latin typeface="Cambria Math" panose="02040503050406030204" pitchFamily="18" charset="0"/>
                                  </a:rPr>
                                </m:ctrlPr>
                              </m:fPr>
                              <m:num>
                                <m:sSubSup>
                                  <m:sSubSupPr>
                                    <m:ctrlPr>
                                      <a:rPr lang="en-US" sz="1100" b="0" i="1">
                                        <a:latin typeface="Cambria Math" panose="02040503050406030204" pitchFamily="18" charset="0"/>
                                      </a:rPr>
                                    </m:ctrlPr>
                                  </m:sSubSupPr>
                                  <m:e>
                                    <m:r>
                                      <a:rPr lang="en-US" sz="1100" b="0" i="1">
                                        <a:latin typeface="Cambria Math" panose="02040503050406030204" pitchFamily="18" charset="0"/>
                                      </a:rPr>
                                      <m:t>𝑅</m:t>
                                    </m:r>
                                  </m:e>
                                  <m:sub>
                                    <m:r>
                                      <a:rPr lang="en-US" sz="1100" b="0" i="1">
                                        <a:latin typeface="Cambria Math" panose="02040503050406030204" pitchFamily="18" charset="0"/>
                                      </a:rPr>
                                      <m:t>𝑗</m:t>
                                    </m:r>
                                  </m:sub>
                                  <m:sup>
                                    <m:r>
                                      <a:rPr lang="en-US" sz="1100" b="0" i="1">
                                        <a:latin typeface="Cambria Math" panose="02040503050406030204" pitchFamily="18" charset="0"/>
                                      </a:rPr>
                                      <m:t>2</m:t>
                                    </m:r>
                                  </m:sup>
                                </m:sSubSup>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𝑗</m:t>
                                    </m:r>
                                  </m:sub>
                                </m:sSub>
                              </m:den>
                            </m:f>
                          </m:e>
                        </m:nary>
                      </m:e>
                    </m:d>
                    <m:r>
                      <a:rPr lang="en-US" sz="1100" b="0" i="1">
                        <a:latin typeface="Cambria Math" panose="02040503050406030204" pitchFamily="18" charset="0"/>
                      </a:rPr>
                      <m:t>−3(</m:t>
                    </m:r>
                    <m:r>
                      <a:rPr lang="en-US" sz="1100" b="0" i="1">
                        <a:latin typeface="Cambria Math" panose="02040503050406030204" pitchFamily="18" charset="0"/>
                      </a:rPr>
                      <m:t>𝑁</m:t>
                    </m:r>
                    <m:r>
                      <a:rPr lang="en-US" sz="1100" b="0" i="1">
                        <a:latin typeface="Cambria Math" panose="02040503050406030204" pitchFamily="18" charset="0"/>
                      </a:rPr>
                      <m:t>+1)</m:t>
                    </m:r>
                  </m:oMath>
                </m:oMathPara>
              </a14:m>
              <a:endParaRPr lang="en-US" sz="1100"/>
            </a:p>
          </xdr:txBody>
        </xdr:sp>
      </mc:Choice>
      <mc:Fallback xmlns="">
        <xdr:sp macro="" textlink="">
          <xdr:nvSpPr>
            <xdr:cNvPr id="2" name="TextBox 1">
              <a:extLst>
                <a:ext uri="{FF2B5EF4-FFF2-40B4-BE49-F238E27FC236}">
                  <a16:creationId xmlns:a16="http://schemas.microsoft.com/office/drawing/2014/main" id="{DE82B158-28EC-4C58-34B4-F1D2A1757497}"/>
                </a:ext>
              </a:extLst>
            </xdr:cNvPr>
            <xdr:cNvSpPr txBox="1"/>
          </xdr:nvSpPr>
          <xdr:spPr>
            <a:xfrm>
              <a:off x="1844040" y="2289810"/>
              <a:ext cx="2230802" cy="544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𝐻=(12/(𝑁(𝑁+1)) ∑24_(𝑗=1)^𝑘▒(𝑅_𝑗^2)/𝑛_𝑗 )−3(𝑁+1)</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1EC9-7142-4290-95D8-07F8CCDD1367}">
  <sheetPr>
    <pageSetUpPr fitToPage="1"/>
  </sheetPr>
  <dimension ref="A1:K405"/>
  <sheetViews>
    <sheetView topLeftCell="A299" workbookViewId="0">
      <selection activeCell="F325" sqref="F325"/>
    </sheetView>
  </sheetViews>
  <sheetFormatPr defaultRowHeight="14.4" x14ac:dyDescent="0.3"/>
  <sheetData>
    <row r="1" spans="1:11" x14ac:dyDescent="0.3">
      <c r="A1" s="29">
        <v>1</v>
      </c>
      <c r="B1" s="56" t="s">
        <v>140</v>
      </c>
      <c r="C1" s="56"/>
      <c r="D1" s="56"/>
      <c r="E1" s="56"/>
      <c r="F1" s="56"/>
      <c r="G1" s="56"/>
      <c r="H1" s="56"/>
      <c r="I1" s="56"/>
      <c r="J1" s="56"/>
      <c r="K1" s="56"/>
    </row>
    <row r="2" spans="1:11" x14ac:dyDescent="0.3">
      <c r="A2" s="29"/>
      <c r="B2" s="56"/>
      <c r="C2" s="56"/>
      <c r="D2" s="56"/>
      <c r="E2" s="56"/>
      <c r="F2" s="56"/>
      <c r="G2" s="56"/>
      <c r="H2" s="56"/>
      <c r="I2" s="56"/>
      <c r="J2" s="56"/>
      <c r="K2" s="56"/>
    </row>
    <row r="3" spans="1:11" x14ac:dyDescent="0.3">
      <c r="A3" s="29"/>
      <c r="B3" s="56"/>
      <c r="C3" s="56"/>
      <c r="D3" s="56"/>
      <c r="E3" s="56"/>
      <c r="F3" s="56"/>
      <c r="G3" s="56"/>
      <c r="H3" s="56"/>
      <c r="I3" s="56"/>
      <c r="J3" s="56"/>
      <c r="K3" s="56"/>
    </row>
    <row r="4" spans="1:11" x14ac:dyDescent="0.3">
      <c r="A4" s="29"/>
      <c r="B4" s="56"/>
      <c r="C4" s="56"/>
      <c r="D4" s="56"/>
      <c r="E4" s="56"/>
      <c r="F4" s="56"/>
      <c r="G4" s="56"/>
      <c r="H4" s="56"/>
      <c r="I4" s="56"/>
      <c r="J4" s="56"/>
      <c r="K4" s="56"/>
    </row>
    <row r="5" spans="1:11" x14ac:dyDescent="0.3">
      <c r="A5" s="29"/>
      <c r="B5" s="56"/>
      <c r="C5" s="56"/>
      <c r="D5" s="56"/>
      <c r="E5" s="56"/>
      <c r="F5" s="56"/>
      <c r="G5" s="56"/>
      <c r="H5" s="56"/>
      <c r="I5" s="56"/>
      <c r="J5" s="56"/>
      <c r="K5" s="56"/>
    </row>
    <row r="6" spans="1:11" x14ac:dyDescent="0.3">
      <c r="A6" s="29"/>
      <c r="B6" s="56"/>
      <c r="C6" s="56"/>
      <c r="D6" s="56"/>
      <c r="E6" s="56"/>
      <c r="F6" s="56"/>
      <c r="G6" s="56"/>
      <c r="H6" s="56"/>
      <c r="I6" s="56"/>
      <c r="J6" s="56"/>
      <c r="K6" s="56"/>
    </row>
    <row r="8" spans="1:11" x14ac:dyDescent="0.3">
      <c r="B8" s="1" t="s">
        <v>0</v>
      </c>
      <c r="C8" s="73" t="s">
        <v>1</v>
      </c>
      <c r="D8" s="73"/>
      <c r="E8" s="73"/>
      <c r="F8" s="73"/>
      <c r="G8" s="73"/>
      <c r="H8" s="73"/>
      <c r="I8" s="73"/>
      <c r="J8" s="73"/>
      <c r="K8" s="73"/>
    </row>
    <row r="9" spans="1:11" x14ac:dyDescent="0.3">
      <c r="B9" s="9"/>
      <c r="C9" s="81" t="s">
        <v>4</v>
      </c>
      <c r="D9" s="82"/>
      <c r="E9" s="82"/>
      <c r="F9" s="82"/>
      <c r="G9" s="82"/>
      <c r="H9" s="83"/>
    </row>
    <row r="10" spans="1:11" x14ac:dyDescent="0.3">
      <c r="B10" s="11" t="s">
        <v>2</v>
      </c>
      <c r="C10" s="78" t="s">
        <v>3</v>
      </c>
      <c r="D10" s="79"/>
      <c r="E10" s="79"/>
      <c r="F10" s="79" t="s">
        <v>5</v>
      </c>
      <c r="G10" s="79"/>
      <c r="H10" s="80"/>
      <c r="I10" s="79" t="s">
        <v>72</v>
      </c>
      <c r="J10" s="79"/>
      <c r="K10" s="80"/>
    </row>
    <row r="11" spans="1:11" x14ac:dyDescent="0.3">
      <c r="B11" s="10">
        <v>1</v>
      </c>
      <c r="C11" s="4">
        <v>8</v>
      </c>
      <c r="D11" s="5"/>
      <c r="E11" s="5"/>
      <c r="F11" s="5">
        <v>7</v>
      </c>
      <c r="H11" s="6"/>
      <c r="I11" s="4">
        <f>F11-C11</f>
        <v>-1</v>
      </c>
      <c r="K11" s="6"/>
    </row>
    <row r="12" spans="1:11" x14ac:dyDescent="0.3">
      <c r="B12" s="12">
        <v>2</v>
      </c>
      <c r="C12" s="13">
        <v>6</v>
      </c>
      <c r="D12" s="14"/>
      <c r="E12" s="14"/>
      <c r="F12" s="14">
        <v>6</v>
      </c>
      <c r="G12" s="15"/>
      <c r="H12" s="16"/>
      <c r="I12" s="13">
        <f t="shared" ref="I12:I18" si="0">F12-C12</f>
        <v>0</v>
      </c>
      <c r="J12" s="15"/>
      <c r="K12" s="16"/>
    </row>
    <row r="13" spans="1:11" x14ac:dyDescent="0.3">
      <c r="B13" s="10">
        <v>3</v>
      </c>
      <c r="C13" s="4">
        <v>4</v>
      </c>
      <c r="D13" s="5"/>
      <c r="E13" s="5"/>
      <c r="F13" s="5">
        <v>5</v>
      </c>
      <c r="H13" s="6"/>
      <c r="I13" s="4">
        <f t="shared" si="0"/>
        <v>1</v>
      </c>
      <c r="K13" s="6"/>
    </row>
    <row r="14" spans="1:11" x14ac:dyDescent="0.3">
      <c r="B14" s="12">
        <v>4</v>
      </c>
      <c r="C14" s="13">
        <v>12</v>
      </c>
      <c r="D14" s="14"/>
      <c r="E14" s="14"/>
      <c r="F14" s="14">
        <v>11</v>
      </c>
      <c r="G14" s="15"/>
      <c r="H14" s="16"/>
      <c r="I14" s="13">
        <f t="shared" si="0"/>
        <v>-1</v>
      </c>
      <c r="J14" s="15"/>
      <c r="K14" s="16"/>
    </row>
    <row r="15" spans="1:11" x14ac:dyDescent="0.3">
      <c r="B15" s="10">
        <v>5</v>
      </c>
      <c r="C15" s="4">
        <v>10</v>
      </c>
      <c r="D15" s="5"/>
      <c r="E15" s="5"/>
      <c r="F15" s="5">
        <v>7</v>
      </c>
      <c r="H15" s="6"/>
      <c r="I15" s="4">
        <f t="shared" si="0"/>
        <v>-3</v>
      </c>
      <c r="K15" s="6"/>
    </row>
    <row r="16" spans="1:11" x14ac:dyDescent="0.3">
      <c r="B16" s="12">
        <v>6</v>
      </c>
      <c r="C16" s="13">
        <v>8</v>
      </c>
      <c r="D16" s="14"/>
      <c r="E16" s="14"/>
      <c r="F16" s="14">
        <v>4</v>
      </c>
      <c r="G16" s="15"/>
      <c r="H16" s="16"/>
      <c r="I16" s="13">
        <f t="shared" si="0"/>
        <v>-4</v>
      </c>
      <c r="J16" s="15"/>
      <c r="K16" s="16"/>
    </row>
    <row r="17" spans="1:11" x14ac:dyDescent="0.3">
      <c r="B17" s="10">
        <v>7</v>
      </c>
      <c r="C17" s="4">
        <v>6</v>
      </c>
      <c r="D17" s="5"/>
      <c r="E17" s="5"/>
      <c r="F17" s="5">
        <v>3</v>
      </c>
      <c r="H17" s="6"/>
      <c r="I17" s="4">
        <f t="shared" si="0"/>
        <v>-3</v>
      </c>
      <c r="K17" s="6"/>
    </row>
    <row r="18" spans="1:11" x14ac:dyDescent="0.3">
      <c r="B18" s="17">
        <v>8</v>
      </c>
      <c r="C18" s="18">
        <v>2</v>
      </c>
      <c r="D18" s="19"/>
      <c r="E18" s="19"/>
      <c r="F18" s="19">
        <v>1</v>
      </c>
      <c r="G18" s="20"/>
      <c r="H18" s="21"/>
      <c r="I18" s="18">
        <f t="shared" si="0"/>
        <v>-1</v>
      </c>
      <c r="J18" s="20"/>
      <c r="K18" s="21"/>
    </row>
    <row r="20" spans="1:11" x14ac:dyDescent="0.3">
      <c r="A20" s="36" t="s">
        <v>32</v>
      </c>
      <c r="B20" s="52" t="s">
        <v>33</v>
      </c>
      <c r="C20" s="52"/>
      <c r="D20" s="52"/>
      <c r="E20" s="52"/>
      <c r="F20" s="52"/>
      <c r="G20" s="52"/>
      <c r="H20" s="52"/>
      <c r="I20" s="52"/>
      <c r="J20" s="52"/>
      <c r="K20" s="52"/>
    </row>
    <row r="21" spans="1:11" x14ac:dyDescent="0.3">
      <c r="B21" s="49" t="s">
        <v>51</v>
      </c>
      <c r="C21" s="49"/>
      <c r="D21" s="49"/>
      <c r="E21" s="54" t="s">
        <v>153</v>
      </c>
      <c r="F21" s="54"/>
      <c r="G21" s="54"/>
      <c r="H21" s="54"/>
      <c r="I21" s="54"/>
      <c r="J21" s="54"/>
      <c r="K21" s="54"/>
    </row>
    <row r="22" spans="1:11" x14ac:dyDescent="0.3">
      <c r="B22" s="28"/>
      <c r="C22" s="28"/>
      <c r="D22" s="28"/>
      <c r="E22" s="54"/>
      <c r="F22" s="54"/>
      <c r="G22" s="54"/>
      <c r="H22" s="54"/>
      <c r="I22" s="54"/>
      <c r="J22" s="54"/>
      <c r="K22" s="54"/>
    </row>
    <row r="23" spans="1:11" x14ac:dyDescent="0.3">
      <c r="B23" s="49" t="s">
        <v>52</v>
      </c>
      <c r="C23" s="49"/>
      <c r="D23" s="49"/>
      <c r="E23" s="54" t="s">
        <v>154</v>
      </c>
      <c r="F23" s="54"/>
      <c r="G23" s="54"/>
      <c r="H23" s="54"/>
      <c r="I23" s="54"/>
      <c r="J23" s="54"/>
      <c r="K23" s="54"/>
    </row>
    <row r="24" spans="1:11" x14ac:dyDescent="0.3">
      <c r="B24" s="28"/>
      <c r="C24" s="28"/>
      <c r="D24" s="28"/>
      <c r="E24" s="54"/>
      <c r="F24" s="54"/>
      <c r="G24" s="54"/>
      <c r="H24" s="54"/>
      <c r="I24" s="54"/>
      <c r="J24" s="54"/>
      <c r="K24" s="54"/>
    </row>
    <row r="25" spans="1:11" x14ac:dyDescent="0.3">
      <c r="B25" s="55" t="s">
        <v>50</v>
      </c>
      <c r="C25" s="55"/>
      <c r="D25" s="55"/>
      <c r="E25" s="5">
        <v>0.05</v>
      </c>
    </row>
    <row r="27" spans="1:11" x14ac:dyDescent="0.3">
      <c r="A27" s="36" t="s">
        <v>34</v>
      </c>
      <c r="B27" s="52" t="s">
        <v>35</v>
      </c>
      <c r="C27" s="52"/>
      <c r="D27" s="52"/>
      <c r="E27" s="52"/>
      <c r="F27" s="52"/>
      <c r="G27" s="52"/>
      <c r="H27" s="52"/>
      <c r="I27" s="52"/>
      <c r="J27" s="52"/>
      <c r="K27" s="52"/>
    </row>
    <row r="28" spans="1:11" x14ac:dyDescent="0.3">
      <c r="B28" t="s">
        <v>42</v>
      </c>
      <c r="D28" t="s">
        <v>71</v>
      </c>
    </row>
    <row r="30" spans="1:11" ht="15.6" x14ac:dyDescent="0.3">
      <c r="A30" s="36" t="s">
        <v>36</v>
      </c>
      <c r="B30" s="52" t="s">
        <v>37</v>
      </c>
      <c r="C30" s="52"/>
      <c r="D30" s="52"/>
      <c r="E30" s="52"/>
      <c r="F30" s="52"/>
      <c r="G30" s="52"/>
      <c r="H30" s="52"/>
      <c r="I30" s="52"/>
      <c r="J30" s="52"/>
      <c r="K30" s="52"/>
    </row>
    <row r="31" spans="1:11" ht="15.6" x14ac:dyDescent="0.35">
      <c r="B31" t="s">
        <v>76</v>
      </c>
    </row>
    <row r="33" spans="1:11" ht="15.6" x14ac:dyDescent="0.35">
      <c r="B33" t="s">
        <v>46</v>
      </c>
      <c r="C33" t="s">
        <v>43</v>
      </c>
      <c r="D33" t="s">
        <v>138</v>
      </c>
      <c r="E33" t="s">
        <v>45</v>
      </c>
      <c r="F33">
        <v>1</v>
      </c>
    </row>
    <row r="35" spans="1:11" x14ac:dyDescent="0.3">
      <c r="A35" s="36" t="s">
        <v>38</v>
      </c>
      <c r="B35" s="52" t="s">
        <v>39</v>
      </c>
      <c r="C35" s="52"/>
      <c r="D35" s="52"/>
      <c r="E35" s="52"/>
      <c r="F35" s="52"/>
      <c r="G35" s="52"/>
      <c r="H35" s="52"/>
      <c r="I35" s="52"/>
      <c r="J35" s="52"/>
      <c r="K35" s="52"/>
    </row>
    <row r="37" spans="1:11" x14ac:dyDescent="0.3">
      <c r="B37" s="1" t="s">
        <v>60</v>
      </c>
      <c r="C37" s="1" t="s">
        <v>57</v>
      </c>
      <c r="E37" s="1" t="s">
        <v>61</v>
      </c>
      <c r="F37" s="1" t="s">
        <v>57</v>
      </c>
    </row>
    <row r="38" spans="1:11" ht="15.6" x14ac:dyDescent="0.35">
      <c r="B38" t="s">
        <v>63</v>
      </c>
      <c r="C38">
        <f>COUNT(C11:C18)</f>
        <v>8</v>
      </c>
      <c r="E38" t="s">
        <v>79</v>
      </c>
      <c r="F38">
        <f>MIN(C42:C43)</f>
        <v>2</v>
      </c>
    </row>
    <row r="39" spans="1:11" ht="15.6" x14ac:dyDescent="0.35">
      <c r="B39" t="s">
        <v>64</v>
      </c>
      <c r="C39">
        <f>COUNT(F11:F18)</f>
        <v>8</v>
      </c>
    </row>
    <row r="40" spans="1:11" ht="15.6" x14ac:dyDescent="0.35">
      <c r="B40" t="s">
        <v>65</v>
      </c>
      <c r="C40">
        <f>COUNT(C11:H18)</f>
        <v>16</v>
      </c>
      <c r="E40" s="85" t="s">
        <v>165</v>
      </c>
      <c r="F40" s="85"/>
      <c r="G40">
        <f>2*BINOMDIST(MIN(C42:C43),SUM(C42:C43),0.5,TRUE)</f>
        <v>0.2890625</v>
      </c>
    </row>
    <row r="41" spans="1:11" x14ac:dyDescent="0.3">
      <c r="B41" t="s">
        <v>75</v>
      </c>
      <c r="C41">
        <v>1</v>
      </c>
      <c r="E41" s="85" t="s">
        <v>166</v>
      </c>
      <c r="F41" s="85"/>
      <c r="G41">
        <f>BINOMDIST(MAX(C42:C43),SUM(C42:C43),0.5,TRUE)</f>
        <v>0.96484375</v>
      </c>
    </row>
    <row r="42" spans="1:11" x14ac:dyDescent="0.3">
      <c r="B42" t="s">
        <v>73</v>
      </c>
      <c r="C42">
        <f>COUNTIF(I11:I18,"&gt;0")+ROUNDDOWN(C41/2,0)+MOD(C41,2)</f>
        <v>2</v>
      </c>
      <c r="E42" s="85" t="s">
        <v>167</v>
      </c>
      <c r="F42" s="85"/>
      <c r="G42">
        <f>BINOMDIST(MIN(C42:C43),SUM(C42:C43),0.5,TRUE)</f>
        <v>0.14453125</v>
      </c>
    </row>
    <row r="43" spans="1:11" x14ac:dyDescent="0.3">
      <c r="B43" t="s">
        <v>74</v>
      </c>
      <c r="C43">
        <f>COUNTIF(I11:I18,"&lt;0")+ROUNDDOWN(C41/2,0)</f>
        <v>6</v>
      </c>
    </row>
    <row r="45" spans="1:11" ht="15.6" x14ac:dyDescent="0.3">
      <c r="A45" s="36" t="s">
        <v>40</v>
      </c>
      <c r="B45" s="52" t="s">
        <v>41</v>
      </c>
      <c r="C45" s="52"/>
      <c r="D45" s="52"/>
      <c r="E45" s="52"/>
      <c r="F45" s="52"/>
      <c r="G45" s="52"/>
      <c r="H45" s="52"/>
      <c r="I45" s="52"/>
      <c r="J45" s="52"/>
      <c r="K45" s="52"/>
    </row>
    <row r="46" spans="1:11" ht="14.4" customHeight="1" x14ac:dyDescent="0.3">
      <c r="B46" s="54" t="str">
        <f>IF(F38&lt;=F33,"Reject the Null Hypothesis","Fail to reject the Null Hypothesis")</f>
        <v>Fail to reject the Null Hypothesis</v>
      </c>
      <c r="C46" s="54"/>
      <c r="D46" s="54"/>
      <c r="E46" s="54"/>
      <c r="F46" s="54" t="s">
        <v>105</v>
      </c>
      <c r="G46" s="54"/>
      <c r="H46" s="54"/>
      <c r="I46" s="54"/>
      <c r="J46" s="54"/>
      <c r="K46" s="54"/>
    </row>
    <row r="47" spans="1:11" x14ac:dyDescent="0.3">
      <c r="F47" s="54"/>
      <c r="G47" s="54"/>
      <c r="H47" s="54"/>
      <c r="I47" s="54"/>
      <c r="J47" s="54"/>
      <c r="K47" s="54"/>
    </row>
    <row r="48" spans="1:11" x14ac:dyDescent="0.3">
      <c r="B48" s="49" t="s">
        <v>106</v>
      </c>
      <c r="C48" s="49"/>
      <c r="D48" s="49"/>
      <c r="E48" s="49"/>
      <c r="F48" s="49"/>
      <c r="G48" s="49"/>
      <c r="H48" s="49"/>
      <c r="I48" s="49"/>
      <c r="J48" s="49"/>
      <c r="K48" s="49"/>
    </row>
    <row r="49" spans="1:11" x14ac:dyDescent="0.3">
      <c r="B49" s="49"/>
      <c r="C49" s="49"/>
      <c r="D49" s="49"/>
      <c r="E49" s="49"/>
      <c r="F49" s="49"/>
      <c r="G49" s="49"/>
      <c r="H49" s="49"/>
      <c r="I49" s="49"/>
      <c r="J49" s="49"/>
      <c r="K49" s="49"/>
    </row>
    <row r="51" spans="1:11" x14ac:dyDescent="0.3">
      <c r="A51" s="29">
        <v>2</v>
      </c>
      <c r="B51" s="56" t="s">
        <v>107</v>
      </c>
      <c r="C51" s="56"/>
      <c r="D51" s="56"/>
      <c r="E51" s="56"/>
      <c r="F51" s="56"/>
      <c r="G51" s="56"/>
      <c r="H51" s="56"/>
      <c r="I51" s="56"/>
      <c r="J51" s="56"/>
      <c r="K51" s="56"/>
    </row>
    <row r="52" spans="1:11" x14ac:dyDescent="0.3">
      <c r="A52" s="29"/>
      <c r="B52" s="56"/>
      <c r="C52" s="56"/>
      <c r="D52" s="56"/>
      <c r="E52" s="56"/>
      <c r="F52" s="56"/>
      <c r="G52" s="56"/>
      <c r="H52" s="56"/>
      <c r="I52" s="56"/>
      <c r="J52" s="56"/>
      <c r="K52" s="56"/>
    </row>
    <row r="53" spans="1:11" x14ac:dyDescent="0.3">
      <c r="A53" s="29"/>
      <c r="B53" s="56"/>
      <c r="C53" s="56"/>
      <c r="D53" s="56"/>
      <c r="E53" s="56"/>
      <c r="F53" s="56"/>
      <c r="G53" s="56"/>
      <c r="H53" s="56"/>
      <c r="I53" s="56"/>
      <c r="J53" s="56"/>
      <c r="K53" s="56"/>
    </row>
    <row r="55" spans="1:11" x14ac:dyDescent="0.3">
      <c r="A55" s="36" t="s">
        <v>32</v>
      </c>
      <c r="B55" s="52" t="s">
        <v>33</v>
      </c>
      <c r="C55" s="52"/>
      <c r="D55" s="52"/>
      <c r="E55" s="52"/>
      <c r="F55" s="52"/>
      <c r="G55" s="52"/>
      <c r="H55" s="52"/>
      <c r="I55" s="52"/>
      <c r="J55" s="52"/>
      <c r="K55" s="52"/>
    </row>
    <row r="56" spans="1:11" x14ac:dyDescent="0.3">
      <c r="B56" s="49" t="s">
        <v>51</v>
      </c>
      <c r="C56" s="49"/>
      <c r="D56" s="49"/>
      <c r="E56" s="54" t="s">
        <v>153</v>
      </c>
      <c r="F56" s="54"/>
      <c r="G56" s="54"/>
      <c r="H56" s="54"/>
      <c r="I56" s="54"/>
      <c r="J56" s="54"/>
      <c r="K56" s="54"/>
    </row>
    <row r="57" spans="1:11" x14ac:dyDescent="0.3">
      <c r="B57" s="28"/>
      <c r="C57" s="28"/>
      <c r="D57" s="28"/>
      <c r="E57" s="54"/>
      <c r="F57" s="54"/>
      <c r="G57" s="54"/>
      <c r="H57" s="54"/>
      <c r="I57" s="54"/>
      <c r="J57" s="54"/>
      <c r="K57" s="54"/>
    </row>
    <row r="58" spans="1:11" x14ac:dyDescent="0.3">
      <c r="B58" s="49" t="s">
        <v>52</v>
      </c>
      <c r="C58" s="49"/>
      <c r="D58" s="49"/>
      <c r="E58" s="54" t="s">
        <v>154</v>
      </c>
      <c r="F58" s="54"/>
      <c r="G58" s="54"/>
      <c r="H58" s="54"/>
      <c r="I58" s="54"/>
      <c r="J58" s="54"/>
      <c r="K58" s="54"/>
    </row>
    <row r="59" spans="1:11" x14ac:dyDescent="0.3">
      <c r="B59" s="28"/>
      <c r="C59" s="28"/>
      <c r="D59" s="28"/>
      <c r="E59" s="54"/>
      <c r="F59" s="54"/>
      <c r="G59" s="54"/>
      <c r="H59" s="54"/>
      <c r="I59" s="54"/>
      <c r="J59" s="54"/>
      <c r="K59" s="54"/>
    </row>
    <row r="60" spans="1:11" x14ac:dyDescent="0.3">
      <c r="B60" s="55" t="s">
        <v>50</v>
      </c>
      <c r="C60" s="55"/>
      <c r="D60" s="55"/>
      <c r="E60" s="5">
        <v>0.05</v>
      </c>
    </row>
    <row r="62" spans="1:11" x14ac:dyDescent="0.3">
      <c r="A62" s="36" t="s">
        <v>34</v>
      </c>
      <c r="B62" s="52" t="s">
        <v>35</v>
      </c>
      <c r="C62" s="52"/>
      <c r="D62" s="52"/>
      <c r="E62" s="52"/>
      <c r="F62" s="52"/>
      <c r="G62" s="52"/>
      <c r="H62" s="52"/>
      <c r="I62" s="52"/>
      <c r="J62" s="52"/>
      <c r="K62" s="52"/>
    </row>
    <row r="63" spans="1:11" x14ac:dyDescent="0.3">
      <c r="B63" t="s">
        <v>42</v>
      </c>
      <c r="D63" s="54" t="s">
        <v>108</v>
      </c>
      <c r="E63" s="54"/>
      <c r="F63" s="54"/>
      <c r="G63" s="54"/>
      <c r="H63" s="54"/>
      <c r="I63" s="54"/>
      <c r="J63" s="54"/>
      <c r="K63" s="54"/>
    </row>
    <row r="64" spans="1:11" x14ac:dyDescent="0.3">
      <c r="D64" s="54"/>
      <c r="E64" s="54"/>
      <c r="F64" s="54"/>
      <c r="G64" s="54"/>
      <c r="H64" s="54"/>
      <c r="I64" s="54"/>
      <c r="J64" s="54"/>
      <c r="K64" s="54"/>
    </row>
    <row r="65" spans="1:11" x14ac:dyDescent="0.3">
      <c r="D65" s="3"/>
      <c r="E65" s="3"/>
      <c r="F65" s="3"/>
      <c r="G65" s="3"/>
      <c r="H65" s="3"/>
      <c r="I65" s="3"/>
      <c r="J65" s="3"/>
      <c r="K65" s="3"/>
    </row>
    <row r="66" spans="1:11" ht="15.6" x14ac:dyDescent="0.3">
      <c r="A66" s="36" t="s">
        <v>36</v>
      </c>
      <c r="B66" s="52" t="s">
        <v>37</v>
      </c>
      <c r="C66" s="52"/>
      <c r="D66" s="52"/>
      <c r="E66" s="52"/>
      <c r="F66" s="52"/>
      <c r="G66" s="52"/>
      <c r="H66" s="52"/>
      <c r="I66" s="52"/>
      <c r="J66" s="52"/>
      <c r="K66" s="52"/>
    </row>
    <row r="67" spans="1:11" ht="15.6" x14ac:dyDescent="0.35">
      <c r="B67" s="57" t="s">
        <v>77</v>
      </c>
      <c r="C67" s="57"/>
      <c r="D67" s="57"/>
      <c r="E67" s="57"/>
      <c r="F67" s="57"/>
      <c r="G67" s="57"/>
      <c r="H67" s="57"/>
      <c r="I67" s="57"/>
      <c r="J67" s="57"/>
      <c r="K67" s="57"/>
    </row>
    <row r="69" spans="1:11" ht="15.6" x14ac:dyDescent="0.35">
      <c r="B69" t="s">
        <v>46</v>
      </c>
      <c r="C69" t="s">
        <v>43</v>
      </c>
      <c r="D69" t="s">
        <v>78</v>
      </c>
      <c r="E69" t="s">
        <v>45</v>
      </c>
      <c r="F69">
        <v>6</v>
      </c>
    </row>
    <row r="71" spans="1:11" x14ac:dyDescent="0.3">
      <c r="A71" s="36" t="s">
        <v>38</v>
      </c>
      <c r="B71" s="52" t="s">
        <v>39</v>
      </c>
      <c r="C71" s="52"/>
      <c r="D71" s="52"/>
      <c r="E71" s="52"/>
      <c r="F71" s="52"/>
      <c r="G71" s="52"/>
      <c r="H71" s="52"/>
      <c r="I71" s="52"/>
      <c r="J71" s="52"/>
      <c r="K71" s="52"/>
    </row>
    <row r="73" spans="1:11" x14ac:dyDescent="0.3">
      <c r="B73" s="1" t="s">
        <v>2</v>
      </c>
      <c r="C73" s="1" t="s">
        <v>81</v>
      </c>
      <c r="D73" s="1" t="s">
        <v>82</v>
      </c>
      <c r="F73" s="1" t="s">
        <v>84</v>
      </c>
      <c r="G73" s="1" t="s">
        <v>85</v>
      </c>
      <c r="H73" s="1" t="s">
        <v>83</v>
      </c>
    </row>
    <row r="74" spans="1:11" x14ac:dyDescent="0.3">
      <c r="B74">
        <v>1</v>
      </c>
      <c r="C74">
        <v>8</v>
      </c>
      <c r="D74">
        <v>7</v>
      </c>
      <c r="F74">
        <f>D74-C74</f>
        <v>-1</v>
      </c>
      <c r="G74">
        <f>ABS(F74)</f>
        <v>1</v>
      </c>
      <c r="H74">
        <f>_xlfn.RANK.AVG(G74,$G$74:$G$81,1)</f>
        <v>3.5</v>
      </c>
    </row>
    <row r="75" spans="1:11" x14ac:dyDescent="0.3">
      <c r="B75">
        <v>2</v>
      </c>
      <c r="C75">
        <v>6</v>
      </c>
      <c r="D75">
        <v>6</v>
      </c>
      <c r="F75">
        <f t="shared" ref="F75:F81" si="1">D75-C75</f>
        <v>0</v>
      </c>
      <c r="G75">
        <f t="shared" ref="G75:G81" si="2">ABS(F75)</f>
        <v>0</v>
      </c>
      <c r="H75">
        <f>_xlfn.RANK.AVG(G75,$G$74:$G$81,1)</f>
        <v>1</v>
      </c>
    </row>
    <row r="76" spans="1:11" x14ac:dyDescent="0.3">
      <c r="B76">
        <v>3</v>
      </c>
      <c r="C76">
        <v>4</v>
      </c>
      <c r="D76">
        <v>5</v>
      </c>
      <c r="F76">
        <f t="shared" si="1"/>
        <v>1</v>
      </c>
      <c r="G76">
        <f t="shared" si="2"/>
        <v>1</v>
      </c>
      <c r="H76">
        <f t="shared" ref="H76:H81" si="3">_xlfn.RANK.AVG(G76,$G$74:$G$81,1)</f>
        <v>3.5</v>
      </c>
    </row>
    <row r="77" spans="1:11" x14ac:dyDescent="0.3">
      <c r="B77">
        <v>4</v>
      </c>
      <c r="C77">
        <v>12</v>
      </c>
      <c r="D77">
        <v>11</v>
      </c>
      <c r="F77">
        <f t="shared" si="1"/>
        <v>-1</v>
      </c>
      <c r="G77">
        <f t="shared" si="2"/>
        <v>1</v>
      </c>
      <c r="H77">
        <f t="shared" si="3"/>
        <v>3.5</v>
      </c>
    </row>
    <row r="78" spans="1:11" x14ac:dyDescent="0.3">
      <c r="B78">
        <v>5</v>
      </c>
      <c r="C78">
        <v>10</v>
      </c>
      <c r="D78">
        <v>7</v>
      </c>
      <c r="F78">
        <f t="shared" si="1"/>
        <v>-3</v>
      </c>
      <c r="G78">
        <f t="shared" si="2"/>
        <v>3</v>
      </c>
      <c r="H78">
        <f t="shared" si="3"/>
        <v>6.5</v>
      </c>
    </row>
    <row r="79" spans="1:11" x14ac:dyDescent="0.3">
      <c r="B79">
        <v>6</v>
      </c>
      <c r="C79">
        <v>8</v>
      </c>
      <c r="D79">
        <v>4</v>
      </c>
      <c r="F79">
        <f t="shared" si="1"/>
        <v>-4</v>
      </c>
      <c r="G79">
        <f t="shared" si="2"/>
        <v>4</v>
      </c>
      <c r="H79">
        <f t="shared" si="3"/>
        <v>8</v>
      </c>
    </row>
    <row r="80" spans="1:11" x14ac:dyDescent="0.3">
      <c r="B80">
        <v>7</v>
      </c>
      <c r="C80">
        <v>6</v>
      </c>
      <c r="D80">
        <v>3</v>
      </c>
      <c r="F80">
        <f t="shared" si="1"/>
        <v>-3</v>
      </c>
      <c r="G80">
        <f t="shared" si="2"/>
        <v>3</v>
      </c>
      <c r="H80">
        <f t="shared" si="3"/>
        <v>6.5</v>
      </c>
    </row>
    <row r="81" spans="1:11" x14ac:dyDescent="0.3">
      <c r="B81">
        <v>8</v>
      </c>
      <c r="C81">
        <v>2</v>
      </c>
      <c r="D81">
        <v>1</v>
      </c>
      <c r="F81">
        <f t="shared" si="1"/>
        <v>-1</v>
      </c>
      <c r="G81">
        <f t="shared" si="2"/>
        <v>1</v>
      </c>
      <c r="H81">
        <f t="shared" si="3"/>
        <v>3.5</v>
      </c>
    </row>
    <row r="83" spans="1:11" x14ac:dyDescent="0.3">
      <c r="B83" s="1" t="s">
        <v>60</v>
      </c>
      <c r="C83" s="1" t="s">
        <v>57</v>
      </c>
      <c r="F83" s="1" t="s">
        <v>61</v>
      </c>
      <c r="G83" s="1" t="s">
        <v>57</v>
      </c>
    </row>
    <row r="84" spans="1:11" x14ac:dyDescent="0.3">
      <c r="B84" t="s">
        <v>86</v>
      </c>
      <c r="C84">
        <f>SUMIFS(H74:H81,F74:F81,"&gt;0")</f>
        <v>3.5</v>
      </c>
      <c r="F84" t="s">
        <v>78</v>
      </c>
      <c r="G84">
        <f>MIN(C84:C85)</f>
        <v>3.5</v>
      </c>
    </row>
    <row r="85" spans="1:11" x14ac:dyDescent="0.3">
      <c r="B85" t="s">
        <v>87</v>
      </c>
      <c r="C85">
        <f>SUMIFS(H74:H81,F74:F81,"&lt;0")</f>
        <v>31.5</v>
      </c>
    </row>
    <row r="87" spans="1:11" ht="15.6" x14ac:dyDescent="0.3">
      <c r="A87" s="36" t="s">
        <v>40</v>
      </c>
      <c r="B87" s="52" t="s">
        <v>41</v>
      </c>
      <c r="C87" s="52"/>
      <c r="D87" s="52"/>
      <c r="E87" s="52"/>
      <c r="F87" s="52"/>
      <c r="G87" s="52"/>
      <c r="H87" s="52"/>
      <c r="I87" s="52"/>
      <c r="J87" s="52"/>
      <c r="K87" s="52"/>
    </row>
    <row r="88" spans="1:11" ht="14.4" customHeight="1" x14ac:dyDescent="0.3">
      <c r="B88" s="53" t="str">
        <f>IF(G84&lt;=F69,"Reject the Null Hypothesis","Fail to reject the Null Hypothesis")</f>
        <v>Reject the Null Hypothesis</v>
      </c>
      <c r="C88" s="53"/>
      <c r="D88" s="53"/>
      <c r="E88" s="53"/>
      <c r="F88" s="54" t="s">
        <v>126</v>
      </c>
      <c r="G88" s="54"/>
      <c r="H88" s="54"/>
      <c r="I88" s="54"/>
      <c r="J88" s="54"/>
      <c r="K88" s="54"/>
    </row>
    <row r="89" spans="1:11" x14ac:dyDescent="0.3">
      <c r="F89" s="54"/>
      <c r="G89" s="54"/>
      <c r="H89" s="54"/>
      <c r="I89" s="54"/>
      <c r="J89" s="54"/>
      <c r="K89" s="54"/>
    </row>
    <row r="90" spans="1:11" x14ac:dyDescent="0.3">
      <c r="B90" s="49" t="s">
        <v>109</v>
      </c>
      <c r="C90" s="49"/>
      <c r="D90" s="49"/>
      <c r="E90" s="49"/>
      <c r="F90" s="49"/>
      <c r="G90" s="49"/>
      <c r="H90" s="49"/>
      <c r="I90" s="49"/>
      <c r="J90" s="49"/>
      <c r="K90" s="49"/>
    </row>
    <row r="91" spans="1:11" x14ac:dyDescent="0.3">
      <c r="B91" s="49"/>
      <c r="C91" s="49"/>
      <c r="D91" s="49"/>
      <c r="E91" s="49"/>
      <c r="F91" s="49"/>
      <c r="G91" s="49"/>
      <c r="H91" s="49"/>
      <c r="I91" s="49"/>
      <c r="J91" s="49"/>
      <c r="K91" s="49"/>
    </row>
    <row r="93" spans="1:11" x14ac:dyDescent="0.3">
      <c r="A93" s="29">
        <v>3</v>
      </c>
      <c r="B93" s="56" t="s">
        <v>6</v>
      </c>
      <c r="C93" s="56"/>
      <c r="D93" s="56"/>
      <c r="E93" s="56"/>
      <c r="F93" s="56"/>
      <c r="G93" s="56"/>
      <c r="H93" s="56"/>
      <c r="I93" s="56"/>
      <c r="J93" s="56"/>
      <c r="K93" s="56"/>
    </row>
    <row r="94" spans="1:11" x14ac:dyDescent="0.3">
      <c r="A94" s="29"/>
      <c r="B94" s="56"/>
      <c r="C94" s="56"/>
      <c r="D94" s="56"/>
      <c r="E94" s="56"/>
      <c r="F94" s="56"/>
      <c r="G94" s="56"/>
      <c r="H94" s="56"/>
      <c r="I94" s="56"/>
      <c r="J94" s="56"/>
      <c r="K94" s="56"/>
    </row>
    <row r="95" spans="1:11" x14ac:dyDescent="0.3">
      <c r="A95" s="29"/>
      <c r="B95" s="56"/>
      <c r="C95" s="56"/>
      <c r="D95" s="56"/>
      <c r="E95" s="56"/>
      <c r="F95" s="56"/>
      <c r="G95" s="56"/>
      <c r="H95" s="56"/>
      <c r="I95" s="56"/>
      <c r="J95" s="56"/>
      <c r="K95" s="56"/>
    </row>
    <row r="96" spans="1:11" x14ac:dyDescent="0.3">
      <c r="A96" s="29"/>
      <c r="B96" s="56"/>
      <c r="C96" s="56"/>
      <c r="D96" s="56"/>
      <c r="E96" s="56"/>
      <c r="F96" s="56"/>
      <c r="G96" s="56"/>
      <c r="H96" s="56"/>
      <c r="I96" s="56"/>
      <c r="J96" s="56"/>
      <c r="K96" s="56"/>
    </row>
    <row r="97" spans="1:11" x14ac:dyDescent="0.3">
      <c r="A97" s="29"/>
      <c r="B97" s="29"/>
      <c r="C97" s="29"/>
      <c r="D97" s="29"/>
      <c r="E97" s="29"/>
      <c r="F97" s="29"/>
      <c r="G97" s="29"/>
      <c r="H97" s="29"/>
      <c r="I97" s="29"/>
      <c r="J97" s="29"/>
      <c r="K97" s="29"/>
    </row>
    <row r="98" spans="1:11" x14ac:dyDescent="0.3">
      <c r="A98" s="29"/>
      <c r="B98" s="58" t="s">
        <v>7</v>
      </c>
      <c r="C98" s="59"/>
      <c r="D98" s="59"/>
      <c r="E98" s="59"/>
      <c r="F98" s="42">
        <v>5</v>
      </c>
      <c r="G98" s="42">
        <v>4.2</v>
      </c>
      <c r="H98" s="42">
        <v>4.8</v>
      </c>
      <c r="I98" s="42">
        <v>3.3</v>
      </c>
      <c r="J98" s="43">
        <v>3.9</v>
      </c>
      <c r="K98" s="29"/>
    </row>
    <row r="99" spans="1:11" x14ac:dyDescent="0.3">
      <c r="A99" s="29"/>
      <c r="B99" s="60" t="s">
        <v>8</v>
      </c>
      <c r="C99" s="61"/>
      <c r="D99" s="61"/>
      <c r="E99" s="61"/>
      <c r="F99" s="44">
        <v>5.0999999999999996</v>
      </c>
      <c r="G99" s="44">
        <v>4.9000000000000004</v>
      </c>
      <c r="H99" s="44">
        <v>5.3</v>
      </c>
      <c r="I99" s="44">
        <v>5.4</v>
      </c>
      <c r="J99" s="45">
        <v>4.5999999999999996</v>
      </c>
      <c r="K99" s="29"/>
    </row>
    <row r="100" spans="1:11" x14ac:dyDescent="0.3">
      <c r="A100" s="29"/>
      <c r="B100" s="29"/>
      <c r="C100" s="29"/>
      <c r="D100" s="29"/>
      <c r="E100" s="29"/>
      <c r="F100" s="29"/>
      <c r="G100" s="29"/>
      <c r="H100" s="29"/>
      <c r="I100" s="29"/>
      <c r="J100" s="29"/>
      <c r="K100" s="29"/>
    </row>
    <row r="101" spans="1:11" x14ac:dyDescent="0.3">
      <c r="A101" s="29"/>
      <c r="B101" s="70" t="s">
        <v>53</v>
      </c>
      <c r="C101" s="70"/>
      <c r="D101" s="70"/>
      <c r="E101" s="70"/>
      <c r="F101" s="70"/>
      <c r="G101" s="70"/>
      <c r="H101" s="70"/>
      <c r="I101" s="70"/>
      <c r="J101" s="70"/>
      <c r="K101" s="70"/>
    </row>
    <row r="102" spans="1:11" x14ac:dyDescent="0.3">
      <c r="A102" s="29"/>
      <c r="B102" s="70"/>
      <c r="C102" s="70"/>
      <c r="D102" s="70"/>
      <c r="E102" s="70"/>
      <c r="F102" s="70"/>
      <c r="G102" s="70"/>
      <c r="H102" s="70"/>
      <c r="I102" s="70"/>
      <c r="J102" s="70"/>
      <c r="K102" s="70"/>
    </row>
    <row r="104" spans="1:11" x14ac:dyDescent="0.3">
      <c r="A104" s="36" t="s">
        <v>32</v>
      </c>
      <c r="B104" s="52" t="s">
        <v>33</v>
      </c>
      <c r="C104" s="52"/>
      <c r="D104" s="52"/>
      <c r="E104" s="52"/>
      <c r="F104" s="52"/>
      <c r="G104" s="52"/>
      <c r="H104" s="52"/>
      <c r="I104" s="52"/>
      <c r="J104" s="52"/>
      <c r="K104" s="52"/>
    </row>
    <row r="105" spans="1:11" x14ac:dyDescent="0.3">
      <c r="B105" s="49" t="s">
        <v>51</v>
      </c>
      <c r="C105" s="49"/>
      <c r="D105" s="49"/>
      <c r="E105" s="54" t="s">
        <v>163</v>
      </c>
      <c r="F105" s="54"/>
      <c r="G105" s="54"/>
      <c r="H105" s="54"/>
      <c r="I105" s="54"/>
      <c r="J105" s="54"/>
      <c r="K105" s="54"/>
    </row>
    <row r="106" spans="1:11" x14ac:dyDescent="0.3">
      <c r="B106" s="28"/>
      <c r="C106" s="28"/>
      <c r="D106" s="28"/>
      <c r="E106" s="54"/>
      <c r="F106" s="54"/>
      <c r="G106" s="54"/>
      <c r="H106" s="54"/>
      <c r="I106" s="54"/>
      <c r="J106" s="54"/>
      <c r="K106" s="54"/>
    </row>
    <row r="107" spans="1:11" x14ac:dyDescent="0.3">
      <c r="B107" s="49" t="s">
        <v>52</v>
      </c>
      <c r="C107" s="49"/>
      <c r="D107" s="49"/>
      <c r="E107" s="54" t="s">
        <v>164</v>
      </c>
      <c r="F107" s="54"/>
      <c r="G107" s="54"/>
      <c r="H107" s="54"/>
      <c r="I107" s="54"/>
      <c r="J107" s="54"/>
      <c r="K107" s="54"/>
    </row>
    <row r="108" spans="1:11" x14ac:dyDescent="0.3">
      <c r="B108" s="28"/>
      <c r="C108" s="28"/>
      <c r="D108" s="28"/>
      <c r="E108" s="54"/>
      <c r="F108" s="54"/>
      <c r="G108" s="54"/>
      <c r="H108" s="54"/>
      <c r="I108" s="54"/>
      <c r="J108" s="54"/>
      <c r="K108" s="54"/>
    </row>
    <row r="109" spans="1:11" x14ac:dyDescent="0.3">
      <c r="B109" s="55" t="s">
        <v>50</v>
      </c>
      <c r="C109" s="55"/>
      <c r="D109" s="55"/>
      <c r="E109" s="5">
        <v>0.05</v>
      </c>
    </row>
    <row r="111" spans="1:11" x14ac:dyDescent="0.3">
      <c r="A111" s="36" t="s">
        <v>34</v>
      </c>
      <c r="B111" s="52" t="s">
        <v>35</v>
      </c>
      <c r="C111" s="52"/>
      <c r="D111" s="52"/>
      <c r="E111" s="52"/>
      <c r="F111" s="52"/>
      <c r="G111" s="52"/>
      <c r="H111" s="52"/>
      <c r="I111" s="52"/>
      <c r="J111" s="52"/>
      <c r="K111" s="52"/>
    </row>
    <row r="112" spans="1:11" x14ac:dyDescent="0.3">
      <c r="B112" t="s">
        <v>42</v>
      </c>
    </row>
    <row r="116" spans="1:11" ht="15.6" x14ac:dyDescent="0.35">
      <c r="D116" t="s">
        <v>111</v>
      </c>
    </row>
    <row r="118" spans="1:11" ht="15.6" x14ac:dyDescent="0.3">
      <c r="A118" s="36" t="s">
        <v>36</v>
      </c>
      <c r="B118" s="52" t="s">
        <v>37</v>
      </c>
      <c r="C118" s="52"/>
      <c r="D118" s="52"/>
      <c r="E118" s="52"/>
      <c r="F118" s="52"/>
      <c r="G118" s="52"/>
      <c r="H118" s="52"/>
      <c r="I118" s="52"/>
      <c r="J118" s="52"/>
      <c r="K118" s="52"/>
    </row>
    <row r="119" spans="1:11" ht="15.6" x14ac:dyDescent="0.35">
      <c r="B119" t="s">
        <v>127</v>
      </c>
    </row>
    <row r="121" spans="1:11" ht="15.6" x14ac:dyDescent="0.35">
      <c r="B121" t="s">
        <v>46</v>
      </c>
      <c r="C121" t="s">
        <v>43</v>
      </c>
      <c r="D121" t="s">
        <v>44</v>
      </c>
      <c r="E121" t="s">
        <v>45</v>
      </c>
      <c r="F121">
        <v>2</v>
      </c>
    </row>
    <row r="123" spans="1:11" x14ac:dyDescent="0.3">
      <c r="A123" s="36" t="s">
        <v>38</v>
      </c>
      <c r="B123" s="52" t="s">
        <v>39</v>
      </c>
      <c r="C123" s="52"/>
      <c r="D123" s="52"/>
      <c r="E123" s="52"/>
      <c r="F123" s="52"/>
      <c r="G123" s="52"/>
      <c r="H123" s="52"/>
      <c r="I123" s="52"/>
      <c r="J123" s="52"/>
      <c r="K123" s="52"/>
    </row>
    <row r="125" spans="1:11" x14ac:dyDescent="0.3">
      <c r="B125" s="50" t="s">
        <v>141</v>
      </c>
      <c r="C125" s="50"/>
      <c r="D125">
        <v>5</v>
      </c>
      <c r="E125">
        <v>4.2</v>
      </c>
      <c r="F125">
        <v>4.8</v>
      </c>
      <c r="G125">
        <v>3.3</v>
      </c>
      <c r="H125">
        <v>3.9</v>
      </c>
    </row>
    <row r="126" spans="1:11" x14ac:dyDescent="0.3">
      <c r="B126" s="50" t="s">
        <v>142</v>
      </c>
      <c r="C126" s="50"/>
      <c r="D126">
        <v>5.0999999999999996</v>
      </c>
      <c r="E126">
        <v>4.9000000000000004</v>
      </c>
      <c r="F126">
        <v>5.3</v>
      </c>
      <c r="G126">
        <v>5.4</v>
      </c>
      <c r="H126">
        <v>4.5999999999999996</v>
      </c>
    </row>
    <row r="128" spans="1:11" ht="15.6" x14ac:dyDescent="0.35">
      <c r="B128" s="50" t="s">
        <v>145</v>
      </c>
      <c r="C128" s="50"/>
      <c r="D128">
        <f t="shared" ref="D128:H129" si="4">_xlfn.RANK.AVG(D125,$D$125:$H$126,1)</f>
        <v>7</v>
      </c>
      <c r="E128">
        <f t="shared" si="4"/>
        <v>3</v>
      </c>
      <c r="F128">
        <f t="shared" si="4"/>
        <v>5</v>
      </c>
      <c r="G128">
        <f t="shared" si="4"/>
        <v>1</v>
      </c>
      <c r="H128">
        <f t="shared" si="4"/>
        <v>2</v>
      </c>
    </row>
    <row r="129" spans="1:11" ht="15.6" x14ac:dyDescent="0.35">
      <c r="B129" s="50" t="s">
        <v>146</v>
      </c>
      <c r="C129" s="50"/>
      <c r="D129">
        <f t="shared" si="4"/>
        <v>8</v>
      </c>
      <c r="E129">
        <f t="shared" si="4"/>
        <v>6</v>
      </c>
      <c r="F129">
        <f t="shared" si="4"/>
        <v>9</v>
      </c>
      <c r="G129">
        <f t="shared" si="4"/>
        <v>10</v>
      </c>
      <c r="H129">
        <f t="shared" si="4"/>
        <v>4</v>
      </c>
    </row>
    <row r="131" spans="1:11" x14ac:dyDescent="0.3">
      <c r="B131" s="1" t="s">
        <v>60</v>
      </c>
      <c r="C131" s="1" t="s">
        <v>57</v>
      </c>
      <c r="E131" s="1" t="s">
        <v>61</v>
      </c>
      <c r="F131" s="1" t="s">
        <v>57</v>
      </c>
    </row>
    <row r="132" spans="1:11" ht="15.6" x14ac:dyDescent="0.35">
      <c r="B132" t="s">
        <v>63</v>
      </c>
      <c r="C132">
        <f>COUNT(D125:K125)</f>
        <v>5</v>
      </c>
      <c r="E132" t="s">
        <v>44</v>
      </c>
      <c r="F132">
        <f>MIN(C137:C138)</f>
        <v>3</v>
      </c>
    </row>
    <row r="133" spans="1:11" ht="15.6" x14ac:dyDescent="0.35">
      <c r="B133" t="s">
        <v>64</v>
      </c>
      <c r="C133">
        <f>COUNT(D126:K126)</f>
        <v>5</v>
      </c>
    </row>
    <row r="134" spans="1:11" ht="15.6" x14ac:dyDescent="0.35">
      <c r="B134" t="s">
        <v>65</v>
      </c>
      <c r="C134">
        <f>COUNT(D125:K126)</f>
        <v>10</v>
      </c>
    </row>
    <row r="135" spans="1:11" ht="15.6" x14ac:dyDescent="0.35">
      <c r="B135" t="s">
        <v>58</v>
      </c>
      <c r="C135">
        <f>SUM(D128:K128)</f>
        <v>18</v>
      </c>
    </row>
    <row r="136" spans="1:11" ht="15.6" x14ac:dyDescent="0.35">
      <c r="B136" t="s">
        <v>59</v>
      </c>
      <c r="C136">
        <f>SUM(D129:K129)</f>
        <v>37</v>
      </c>
    </row>
    <row r="137" spans="1:11" ht="15.6" x14ac:dyDescent="0.35">
      <c r="B137" t="s">
        <v>66</v>
      </c>
      <c r="C137">
        <f>C132*C133+(C132*(C132+1)/2)-C135</f>
        <v>22</v>
      </c>
      <c r="E137" s="57" t="s">
        <v>62</v>
      </c>
      <c r="F137" s="57"/>
      <c r="G137" s="57"/>
      <c r="H137" s="57"/>
      <c r="I137" s="57"/>
      <c r="J137" s="57"/>
      <c r="K137" s="57"/>
    </row>
    <row r="138" spans="1:11" ht="15.6" x14ac:dyDescent="0.35">
      <c r="B138" t="s">
        <v>67</v>
      </c>
      <c r="C138">
        <f>C132*C133+(C133*(C133+1)/2)-C136</f>
        <v>3</v>
      </c>
      <c r="E138" s="57" t="s">
        <v>62</v>
      </c>
      <c r="F138" s="57"/>
      <c r="G138" s="57"/>
      <c r="H138" s="57"/>
      <c r="I138" s="57"/>
      <c r="J138" s="57"/>
      <c r="K138" s="57"/>
    </row>
    <row r="140" spans="1:11" ht="15.6" x14ac:dyDescent="0.3">
      <c r="A140" s="36" t="s">
        <v>40</v>
      </c>
      <c r="B140" s="52" t="s">
        <v>41</v>
      </c>
      <c r="C140" s="52"/>
      <c r="D140" s="52"/>
      <c r="E140" s="52"/>
      <c r="F140" s="52"/>
      <c r="G140" s="52"/>
      <c r="H140" s="52"/>
      <c r="I140" s="52"/>
      <c r="J140" s="52"/>
      <c r="K140" s="52"/>
    </row>
    <row r="141" spans="1:11" ht="14.4" customHeight="1" x14ac:dyDescent="0.3">
      <c r="B141" s="53" t="str">
        <f>IF(F132&lt;=F121,"Reject the Null Hypothesis","Fail to reject the Null Hypothesis")</f>
        <v>Fail to reject the Null Hypothesis</v>
      </c>
      <c r="C141" s="53"/>
      <c r="D141" s="53"/>
      <c r="E141" s="53"/>
      <c r="F141" s="49" t="s">
        <v>112</v>
      </c>
      <c r="G141" s="49"/>
      <c r="H141" s="49"/>
      <c r="I141" s="49"/>
      <c r="J141" s="49"/>
      <c r="K141" s="49"/>
    </row>
    <row r="142" spans="1:11" x14ac:dyDescent="0.3">
      <c r="F142" s="49"/>
      <c r="G142" s="49"/>
      <c r="H142" s="49"/>
      <c r="I142" s="49"/>
      <c r="J142" s="49"/>
      <c r="K142" s="49"/>
    </row>
    <row r="143" spans="1:11" x14ac:dyDescent="0.3">
      <c r="B143" s="49" t="s">
        <v>113</v>
      </c>
      <c r="C143" s="49"/>
      <c r="D143" s="49"/>
      <c r="E143" s="49"/>
      <c r="F143" s="49"/>
      <c r="G143" s="49"/>
      <c r="H143" s="49"/>
      <c r="I143" s="49"/>
      <c r="J143" s="49"/>
      <c r="K143" s="49"/>
    </row>
    <row r="144" spans="1:11" x14ac:dyDescent="0.3">
      <c r="B144" s="49"/>
      <c r="C144" s="49"/>
      <c r="D144" s="49"/>
      <c r="E144" s="49"/>
      <c r="F144" s="49"/>
      <c r="G144" s="49"/>
      <c r="H144" s="49"/>
      <c r="I144" s="49"/>
      <c r="J144" s="49"/>
      <c r="K144" s="49"/>
    </row>
    <row r="146" spans="1:11" x14ac:dyDescent="0.3">
      <c r="A146" s="29">
        <v>4</v>
      </c>
      <c r="B146" s="56" t="s">
        <v>9</v>
      </c>
      <c r="C146" s="56"/>
      <c r="D146" s="56"/>
      <c r="E146" s="56"/>
      <c r="F146" s="56"/>
      <c r="G146" s="56"/>
      <c r="H146" s="56"/>
      <c r="I146" s="56"/>
      <c r="J146" s="56"/>
      <c r="K146" s="56"/>
    </row>
    <row r="147" spans="1:11" x14ac:dyDescent="0.3">
      <c r="A147" s="29"/>
      <c r="B147" s="56"/>
      <c r="C147" s="56"/>
      <c r="D147" s="56"/>
      <c r="E147" s="56"/>
      <c r="F147" s="56"/>
      <c r="G147" s="56"/>
      <c r="H147" s="56"/>
      <c r="I147" s="56"/>
      <c r="J147" s="56"/>
      <c r="K147" s="56"/>
    </row>
    <row r="148" spans="1:11" x14ac:dyDescent="0.3">
      <c r="A148" s="29"/>
      <c r="B148" s="56"/>
      <c r="C148" s="56"/>
      <c r="D148" s="56"/>
      <c r="E148" s="56"/>
      <c r="F148" s="56"/>
      <c r="G148" s="56"/>
      <c r="H148" s="56"/>
      <c r="I148" s="56"/>
      <c r="J148" s="56"/>
      <c r="K148" s="56"/>
    </row>
    <row r="149" spans="1:11" x14ac:dyDescent="0.3">
      <c r="A149" s="29"/>
      <c r="B149" s="56"/>
      <c r="C149" s="56"/>
      <c r="D149" s="56"/>
      <c r="E149" s="56"/>
      <c r="F149" s="56"/>
      <c r="G149" s="56"/>
      <c r="H149" s="56"/>
      <c r="I149" s="56"/>
      <c r="J149" s="56"/>
      <c r="K149" s="56"/>
    </row>
    <row r="150" spans="1:11" x14ac:dyDescent="0.3">
      <c r="A150" s="29"/>
      <c r="B150" s="56"/>
      <c r="C150" s="56"/>
      <c r="D150" s="56"/>
      <c r="E150" s="56"/>
      <c r="F150" s="56"/>
      <c r="G150" s="56"/>
      <c r="H150" s="56"/>
      <c r="I150" s="56"/>
      <c r="J150" s="56"/>
      <c r="K150" s="56"/>
    </row>
    <row r="151" spans="1:11" x14ac:dyDescent="0.3">
      <c r="A151" s="29"/>
      <c r="B151" s="56"/>
      <c r="C151" s="56"/>
      <c r="D151" s="56"/>
      <c r="E151" s="56"/>
      <c r="F151" s="56"/>
      <c r="G151" s="56"/>
      <c r="H151" s="56"/>
      <c r="I151" s="56"/>
      <c r="J151" s="56"/>
      <c r="K151" s="56"/>
    </row>
    <row r="152" spans="1:11" x14ac:dyDescent="0.3">
      <c r="A152" s="29"/>
      <c r="B152" s="29"/>
      <c r="C152" s="29"/>
      <c r="D152" s="29"/>
      <c r="E152" s="29"/>
      <c r="F152" s="29"/>
      <c r="G152" s="29"/>
      <c r="H152" s="29"/>
      <c r="I152" s="29"/>
      <c r="J152" s="29"/>
      <c r="K152" s="29"/>
    </row>
    <row r="153" spans="1:11" x14ac:dyDescent="0.3">
      <c r="A153" s="29"/>
      <c r="B153" s="76" t="s">
        <v>10</v>
      </c>
      <c r="C153" s="77"/>
      <c r="D153" s="77"/>
      <c r="E153" s="30">
        <v>39</v>
      </c>
      <c r="F153" s="30">
        <v>51</v>
      </c>
      <c r="G153" s="30">
        <v>42</v>
      </c>
      <c r="H153" s="31">
        <v>29</v>
      </c>
      <c r="I153" s="29"/>
      <c r="J153" s="29"/>
      <c r="K153" s="29"/>
    </row>
    <row r="154" spans="1:11" x14ac:dyDescent="0.3">
      <c r="A154" s="29"/>
      <c r="B154" s="58" t="s">
        <v>11</v>
      </c>
      <c r="C154" s="59"/>
      <c r="D154" s="59"/>
      <c r="E154" s="46">
        <v>28</v>
      </c>
      <c r="F154" s="46">
        <v>25</v>
      </c>
      <c r="G154" s="46">
        <v>30</v>
      </c>
      <c r="H154" s="47">
        <v>15</v>
      </c>
      <c r="I154" s="29"/>
      <c r="J154" s="29"/>
      <c r="K154" s="29"/>
    </row>
    <row r="155" spans="1:11" x14ac:dyDescent="0.3">
      <c r="A155" s="29"/>
      <c r="B155" s="60" t="s">
        <v>12</v>
      </c>
      <c r="C155" s="61"/>
      <c r="D155" s="61"/>
      <c r="E155" s="33">
        <v>18</v>
      </c>
      <c r="F155" s="33">
        <v>16</v>
      </c>
      <c r="G155" s="33">
        <v>25</v>
      </c>
      <c r="H155" s="34">
        <v>22</v>
      </c>
      <c r="I155" s="29"/>
      <c r="J155" s="29"/>
      <c r="K155" s="29"/>
    </row>
    <row r="156" spans="1:11" x14ac:dyDescent="0.3">
      <c r="A156" s="29"/>
      <c r="B156" s="29"/>
      <c r="C156" s="29"/>
      <c r="D156" s="29"/>
      <c r="E156" s="29"/>
      <c r="F156" s="29"/>
      <c r="G156" s="29"/>
      <c r="H156" s="29"/>
      <c r="I156" s="29"/>
      <c r="J156" s="29"/>
      <c r="K156" s="29"/>
    </row>
    <row r="158" spans="1:11" x14ac:dyDescent="0.3">
      <c r="A158" s="36" t="s">
        <v>32</v>
      </c>
      <c r="B158" s="52" t="s">
        <v>33</v>
      </c>
      <c r="C158" s="52"/>
      <c r="D158" s="52"/>
      <c r="E158" s="52"/>
      <c r="F158" s="52"/>
      <c r="G158" s="52"/>
      <c r="H158" s="52"/>
      <c r="I158" s="52"/>
      <c r="J158" s="52"/>
      <c r="K158" s="52"/>
    </row>
    <row r="159" spans="1:11" x14ac:dyDescent="0.3">
      <c r="B159" s="49" t="s">
        <v>51</v>
      </c>
      <c r="C159" s="49"/>
      <c r="D159" s="49"/>
      <c r="E159" s="54" t="s">
        <v>161</v>
      </c>
      <c r="F159" s="54"/>
      <c r="G159" s="54"/>
      <c r="H159" s="54"/>
      <c r="I159" s="54"/>
      <c r="J159" s="54"/>
      <c r="K159" s="54"/>
    </row>
    <row r="160" spans="1:11" x14ac:dyDescent="0.3">
      <c r="B160" s="28"/>
      <c r="C160" s="28"/>
      <c r="D160" s="28"/>
      <c r="E160" s="54"/>
      <c r="F160" s="54"/>
      <c r="G160" s="54"/>
      <c r="H160" s="54"/>
      <c r="I160" s="54"/>
      <c r="J160" s="54"/>
      <c r="K160" s="54"/>
    </row>
    <row r="161" spans="1:11" x14ac:dyDescent="0.3">
      <c r="B161" s="49" t="s">
        <v>52</v>
      </c>
      <c r="C161" s="49"/>
      <c r="D161" s="49"/>
      <c r="E161" s="48" t="s">
        <v>162</v>
      </c>
      <c r="F161" s="48"/>
      <c r="G161" s="48"/>
      <c r="H161" s="48"/>
      <c r="I161" s="48"/>
      <c r="J161" s="48"/>
      <c r="K161" s="48"/>
    </row>
    <row r="162" spans="1:11" x14ac:dyDescent="0.3">
      <c r="B162" s="28"/>
      <c r="C162" s="28"/>
      <c r="D162" s="28"/>
      <c r="E162" s="48"/>
      <c r="F162" s="48"/>
      <c r="G162" s="48"/>
      <c r="H162" s="48"/>
      <c r="I162" s="48"/>
      <c r="J162" s="48"/>
      <c r="K162" s="48"/>
    </row>
    <row r="163" spans="1:11" x14ac:dyDescent="0.3">
      <c r="B163" s="55" t="s">
        <v>50</v>
      </c>
      <c r="C163" s="55"/>
      <c r="D163" s="55"/>
      <c r="E163" s="5">
        <v>0.05</v>
      </c>
    </row>
    <row r="165" spans="1:11" x14ac:dyDescent="0.3">
      <c r="A165" s="36" t="s">
        <v>34</v>
      </c>
      <c r="B165" s="52" t="s">
        <v>35</v>
      </c>
      <c r="C165" s="52"/>
      <c r="D165" s="52"/>
      <c r="E165" s="52"/>
      <c r="F165" s="52"/>
      <c r="G165" s="52"/>
      <c r="H165" s="52"/>
      <c r="I165" s="52"/>
      <c r="J165" s="52"/>
      <c r="K165" s="52"/>
    </row>
    <row r="166" spans="1:11" x14ac:dyDescent="0.3">
      <c r="B166" t="s">
        <v>42</v>
      </c>
      <c r="D166" s="54"/>
      <c r="E166" s="54"/>
      <c r="F166" s="54"/>
      <c r="G166" s="54"/>
      <c r="H166" s="54"/>
      <c r="I166" s="54"/>
      <c r="J166" s="54"/>
      <c r="K166" s="54"/>
    </row>
    <row r="167" spans="1:11" x14ac:dyDescent="0.3">
      <c r="D167" s="3"/>
      <c r="E167" s="3"/>
      <c r="F167" s="3"/>
      <c r="G167" s="3"/>
      <c r="H167" s="3"/>
      <c r="I167" s="3"/>
      <c r="J167" s="3"/>
      <c r="K167" s="3"/>
    </row>
    <row r="168" spans="1:11" x14ac:dyDescent="0.3">
      <c r="D168" s="3"/>
      <c r="E168" s="3"/>
      <c r="F168" s="3"/>
      <c r="G168" s="3"/>
      <c r="H168" s="3"/>
      <c r="I168" s="3"/>
      <c r="J168" s="3"/>
      <c r="K168" s="3"/>
    </row>
    <row r="169" spans="1:11" x14ac:dyDescent="0.3">
      <c r="D169" s="3"/>
      <c r="E169" s="3"/>
      <c r="F169" s="3"/>
      <c r="G169" s="3"/>
      <c r="H169" s="3"/>
      <c r="I169" s="3"/>
      <c r="J169" s="3"/>
      <c r="K169" s="3"/>
    </row>
    <row r="170" spans="1:11" ht="14.4" customHeight="1" x14ac:dyDescent="0.3">
      <c r="D170" s="3" t="s">
        <v>88</v>
      </c>
      <c r="E170" s="54" t="s">
        <v>89</v>
      </c>
      <c r="F170" s="54"/>
      <c r="G170" s="54"/>
      <c r="H170" s="54"/>
      <c r="I170" s="54"/>
      <c r="J170" s="54"/>
      <c r="K170" s="54"/>
    </row>
    <row r="171" spans="1:11" x14ac:dyDescent="0.3">
      <c r="D171" s="3" t="s">
        <v>90</v>
      </c>
      <c r="E171" s="54" t="s">
        <v>93</v>
      </c>
      <c r="F171" s="54"/>
      <c r="G171" s="54"/>
      <c r="H171" s="54"/>
      <c r="I171" s="54"/>
      <c r="J171" s="54"/>
      <c r="K171" s="54"/>
    </row>
    <row r="172" spans="1:11" ht="15.6" x14ac:dyDescent="0.35">
      <c r="D172" s="3" t="s">
        <v>91</v>
      </c>
      <c r="E172" s="54" t="s">
        <v>94</v>
      </c>
      <c r="F172" s="54"/>
      <c r="G172" s="54"/>
      <c r="H172" s="54"/>
      <c r="I172" s="54"/>
      <c r="J172" s="54"/>
      <c r="K172" s="54"/>
    </row>
    <row r="173" spans="1:11" ht="15.6" customHeight="1" x14ac:dyDescent="0.35">
      <c r="D173" s="3" t="s">
        <v>92</v>
      </c>
      <c r="E173" s="54" t="s">
        <v>95</v>
      </c>
      <c r="F173" s="54"/>
      <c r="G173" s="54"/>
      <c r="H173" s="54"/>
      <c r="I173" s="54"/>
      <c r="J173" s="54"/>
      <c r="K173" s="54"/>
    </row>
    <row r="174" spans="1:11" x14ac:dyDescent="0.3">
      <c r="D174" s="3"/>
      <c r="E174" s="3"/>
      <c r="F174" s="3"/>
      <c r="G174" s="3"/>
      <c r="H174" s="3"/>
      <c r="I174" s="3"/>
      <c r="J174" s="3"/>
      <c r="K174" s="3"/>
    </row>
    <row r="175" spans="1:11" ht="15.6" x14ac:dyDescent="0.3">
      <c r="A175" s="36" t="s">
        <v>36</v>
      </c>
      <c r="B175" s="52" t="s">
        <v>37</v>
      </c>
      <c r="C175" s="52"/>
      <c r="D175" s="52"/>
      <c r="E175" s="52"/>
      <c r="F175" s="52"/>
      <c r="G175" s="52"/>
      <c r="H175" s="52"/>
      <c r="I175" s="52"/>
      <c r="J175" s="52"/>
      <c r="K175" s="52"/>
    </row>
    <row r="176" spans="1:11" ht="15.6" x14ac:dyDescent="0.35">
      <c r="B176" t="s">
        <v>97</v>
      </c>
    </row>
    <row r="178" spans="1:11" ht="15.6" x14ac:dyDescent="0.35">
      <c r="B178" t="s">
        <v>46</v>
      </c>
      <c r="C178" t="s">
        <v>43</v>
      </c>
      <c r="D178" t="s">
        <v>100</v>
      </c>
      <c r="E178" t="s">
        <v>96</v>
      </c>
      <c r="F178">
        <v>5.6920000000000002</v>
      </c>
    </row>
    <row r="180" spans="1:11" x14ac:dyDescent="0.3">
      <c r="A180" s="36" t="s">
        <v>38</v>
      </c>
      <c r="B180" s="52" t="s">
        <v>39</v>
      </c>
      <c r="C180" s="52"/>
      <c r="D180" s="52"/>
      <c r="E180" s="52"/>
      <c r="F180" s="52"/>
      <c r="G180" s="52"/>
      <c r="H180" s="52"/>
      <c r="I180" s="52"/>
      <c r="J180" s="52"/>
      <c r="K180" s="52"/>
    </row>
    <row r="181" spans="1:11" x14ac:dyDescent="0.3">
      <c r="A181" s="36"/>
      <c r="B181" s="37"/>
      <c r="C181" s="37"/>
      <c r="D181" s="37"/>
      <c r="E181" s="37"/>
      <c r="F181" s="37"/>
      <c r="G181" s="37"/>
      <c r="H181" s="37"/>
      <c r="I181" s="37"/>
      <c r="J181" s="37"/>
      <c r="K181" s="37"/>
    </row>
    <row r="182" spans="1:11" x14ac:dyDescent="0.3">
      <c r="B182" s="50" t="s">
        <v>118</v>
      </c>
      <c r="C182" s="50"/>
      <c r="D182" s="50"/>
      <c r="H182" s="50" t="s">
        <v>99</v>
      </c>
      <c r="I182" s="50"/>
      <c r="J182" s="50"/>
    </row>
    <row r="183" spans="1:11" x14ac:dyDescent="0.3">
      <c r="B183" s="39" t="s">
        <v>115</v>
      </c>
      <c r="C183" s="39" t="s">
        <v>116</v>
      </c>
      <c r="D183" s="39" t="s">
        <v>117</v>
      </c>
      <c r="E183" s="35"/>
      <c r="F183" s="35"/>
      <c r="G183" s="35"/>
      <c r="H183" s="39" t="s">
        <v>115</v>
      </c>
      <c r="I183" s="39" t="s">
        <v>116</v>
      </c>
      <c r="J183" s="39" t="s">
        <v>117</v>
      </c>
    </row>
    <row r="184" spans="1:11" x14ac:dyDescent="0.3">
      <c r="B184">
        <v>39</v>
      </c>
      <c r="C184">
        <v>28</v>
      </c>
      <c r="D184">
        <v>18</v>
      </c>
      <c r="H184">
        <f>_xlfn.RANK.AVG(B184,B184:F187,1)</f>
        <v>10</v>
      </c>
      <c r="I184">
        <f>_xlfn.RANK.AVG(C184,B184:F187,1)</f>
        <v>7</v>
      </c>
      <c r="J184">
        <f>_xlfn.RANK.AVG(D184,B184:F187,1)</f>
        <v>3</v>
      </c>
    </row>
    <row r="185" spans="1:11" x14ac:dyDescent="0.3">
      <c r="B185">
        <v>51</v>
      </c>
      <c r="C185">
        <v>25</v>
      </c>
      <c r="D185">
        <v>16</v>
      </c>
      <c r="H185">
        <f>_xlfn.RANK.AVG(B185,B184:F187,1)</f>
        <v>12</v>
      </c>
      <c r="I185">
        <f>_xlfn.RANK.AVG(C185,B184:F187,1)</f>
        <v>5.5</v>
      </c>
      <c r="J185">
        <f>_xlfn.RANK.AVG(D185,B184:F187,1)</f>
        <v>2</v>
      </c>
    </row>
    <row r="186" spans="1:11" x14ac:dyDescent="0.3">
      <c r="B186">
        <v>42</v>
      </c>
      <c r="C186">
        <v>30</v>
      </c>
      <c r="D186">
        <v>25</v>
      </c>
      <c r="H186">
        <f>_xlfn.RANK.AVG(B186,B184:F187,1)</f>
        <v>11</v>
      </c>
      <c r="I186">
        <f>_xlfn.RANK.AVG(C186,B184:F187,1)</f>
        <v>9</v>
      </c>
      <c r="J186">
        <f>_xlfn.RANK.AVG(D186,B184:F187,1)</f>
        <v>5.5</v>
      </c>
    </row>
    <row r="187" spans="1:11" x14ac:dyDescent="0.3">
      <c r="B187">
        <v>29</v>
      </c>
      <c r="C187">
        <v>15</v>
      </c>
      <c r="D187">
        <v>22</v>
      </c>
      <c r="H187">
        <f>_xlfn.RANK.AVG(B187,B184:F187,1)</f>
        <v>8</v>
      </c>
      <c r="I187">
        <f>_xlfn.RANK.AVG(C187,B184:F187,1)</f>
        <v>1</v>
      </c>
      <c r="J187">
        <f>_xlfn.RANK.AVG(D187,B184:F187,1)</f>
        <v>4</v>
      </c>
    </row>
    <row r="188" spans="1:11" ht="15.6" x14ac:dyDescent="0.35">
      <c r="A188" s="39" t="s">
        <v>143</v>
      </c>
      <c r="B188" s="41">
        <f>COUNT(B184:B187)</f>
        <v>4</v>
      </c>
      <c r="C188" s="41">
        <f>COUNT(C184:C187)</f>
        <v>4</v>
      </c>
      <c r="D188" s="41">
        <f>COUNT(D184:D187)</f>
        <v>4</v>
      </c>
      <c r="G188" s="39" t="s">
        <v>144</v>
      </c>
      <c r="H188" s="41">
        <f>SUM(H184:H187)</f>
        <v>41</v>
      </c>
      <c r="I188" s="41">
        <f>SUM(I184:I187)</f>
        <v>22.5</v>
      </c>
      <c r="J188" s="41">
        <f>SUM(J184:J187)</f>
        <v>14.5</v>
      </c>
    </row>
    <row r="191" spans="1:11" x14ac:dyDescent="0.3">
      <c r="B191" s="1" t="s">
        <v>60</v>
      </c>
      <c r="C191" s="1" t="s">
        <v>57</v>
      </c>
      <c r="H191" s="1" t="s">
        <v>61</v>
      </c>
      <c r="I191" s="1" t="s">
        <v>57</v>
      </c>
      <c r="J191" s="1" t="s">
        <v>101</v>
      </c>
    </row>
    <row r="192" spans="1:11" x14ac:dyDescent="0.3">
      <c r="B192" t="s">
        <v>88</v>
      </c>
      <c r="C192">
        <f>COUNT(B184:G184)</f>
        <v>3</v>
      </c>
      <c r="H192" t="s">
        <v>100</v>
      </c>
      <c r="I192">
        <f>I193*I194-I195</f>
        <v>7.1057692307692335</v>
      </c>
    </row>
    <row r="193" spans="1:11" x14ac:dyDescent="0.3">
      <c r="B193" t="s">
        <v>90</v>
      </c>
      <c r="C193">
        <f>COUNT(B184:G187)</f>
        <v>12</v>
      </c>
      <c r="I193">
        <f>12/(C193*(C193+1))</f>
        <v>7.6923076923076927E-2</v>
      </c>
      <c r="J193" t="s">
        <v>102</v>
      </c>
    </row>
    <row r="194" spans="1:11" ht="16.8" x14ac:dyDescent="0.35">
      <c r="I194">
        <f>H188^2/B188+I188^2/C188+J188^2/D188</f>
        <v>599.375</v>
      </c>
      <c r="J194" t="s">
        <v>104</v>
      </c>
    </row>
    <row r="195" spans="1:11" x14ac:dyDescent="0.3">
      <c r="I195">
        <f>3*(C193+1)</f>
        <v>39</v>
      </c>
      <c r="J195" t="s">
        <v>103</v>
      </c>
    </row>
    <row r="197" spans="1:11" ht="15.6" x14ac:dyDescent="0.3">
      <c r="A197" s="36" t="s">
        <v>40</v>
      </c>
      <c r="B197" s="52" t="s">
        <v>41</v>
      </c>
      <c r="C197" s="52"/>
      <c r="D197" s="52"/>
      <c r="E197" s="52"/>
      <c r="F197" s="52"/>
      <c r="G197" s="52"/>
      <c r="H197" s="52"/>
      <c r="I197" s="52"/>
      <c r="J197" s="52"/>
      <c r="K197" s="52"/>
    </row>
    <row r="198" spans="1:11" ht="14.4" customHeight="1" x14ac:dyDescent="0.3">
      <c r="B198" s="53" t="str">
        <f>IF(I192&gt;=F178,"Reject the Null Hypothesis","Fail to reject the Null Hypothesis")</f>
        <v>Reject the Null Hypothesis</v>
      </c>
      <c r="C198" s="53"/>
      <c r="D198" s="53"/>
      <c r="E198" s="53"/>
      <c r="F198" s="49" t="s">
        <v>119</v>
      </c>
      <c r="G198" s="49"/>
      <c r="H198" s="49"/>
      <c r="I198" s="49"/>
      <c r="J198" s="49"/>
      <c r="K198" s="49"/>
    </row>
    <row r="199" spans="1:11" x14ac:dyDescent="0.3">
      <c r="F199" s="49"/>
      <c r="G199" s="49"/>
      <c r="H199" s="49"/>
      <c r="I199" s="49"/>
      <c r="J199" s="49"/>
      <c r="K199" s="49"/>
    </row>
    <row r="200" spans="1:11" x14ac:dyDescent="0.3">
      <c r="B200" s="49" t="s">
        <v>129</v>
      </c>
      <c r="C200" s="49"/>
      <c r="D200" s="49"/>
      <c r="E200" s="49"/>
      <c r="F200" s="49"/>
      <c r="G200" s="49"/>
      <c r="H200" s="49"/>
      <c r="I200" s="49"/>
      <c r="J200" s="49"/>
      <c r="K200" s="49"/>
    </row>
    <row r="201" spans="1:11" x14ac:dyDescent="0.3">
      <c r="B201" s="49"/>
      <c r="C201" s="49"/>
      <c r="D201" s="49"/>
      <c r="E201" s="49"/>
      <c r="F201" s="49"/>
      <c r="G201" s="49"/>
      <c r="H201" s="49"/>
      <c r="I201" s="49"/>
      <c r="J201" s="49"/>
      <c r="K201" s="49"/>
    </row>
    <row r="203" spans="1:11" x14ac:dyDescent="0.3">
      <c r="A203" s="29">
        <v>5</v>
      </c>
      <c r="B203" s="56" t="s">
        <v>13</v>
      </c>
      <c r="C203" s="56"/>
      <c r="D203" s="56"/>
      <c r="E203" s="56"/>
      <c r="F203" s="56"/>
      <c r="G203" s="56"/>
      <c r="H203" s="56"/>
      <c r="I203" s="56"/>
      <c r="J203" s="56"/>
      <c r="K203" s="56"/>
    </row>
    <row r="204" spans="1:11" x14ac:dyDescent="0.3">
      <c r="A204" s="29"/>
      <c r="B204" s="56"/>
      <c r="C204" s="56"/>
      <c r="D204" s="56"/>
      <c r="E204" s="56"/>
      <c r="F204" s="56"/>
      <c r="G204" s="56"/>
      <c r="H204" s="56"/>
      <c r="I204" s="56"/>
      <c r="J204" s="56"/>
      <c r="K204" s="56"/>
    </row>
    <row r="205" spans="1:11" x14ac:dyDescent="0.3">
      <c r="A205" s="29"/>
      <c r="B205" s="56"/>
      <c r="C205" s="56"/>
      <c r="D205" s="56"/>
      <c r="E205" s="56"/>
      <c r="F205" s="56"/>
      <c r="G205" s="56"/>
      <c r="H205" s="56"/>
      <c r="I205" s="56"/>
      <c r="J205" s="56"/>
      <c r="K205" s="56"/>
    </row>
    <row r="206" spans="1:11" x14ac:dyDescent="0.3">
      <c r="A206" s="29"/>
      <c r="B206" s="56"/>
      <c r="C206" s="56"/>
      <c r="D206" s="56"/>
      <c r="E206" s="56"/>
      <c r="F206" s="56"/>
      <c r="G206" s="56"/>
      <c r="H206" s="56"/>
      <c r="I206" s="56"/>
      <c r="J206" s="56"/>
      <c r="K206" s="56"/>
    </row>
    <row r="207" spans="1:11" x14ac:dyDescent="0.3">
      <c r="A207" s="29"/>
      <c r="B207" s="29"/>
      <c r="C207" s="29"/>
      <c r="D207" s="29"/>
      <c r="E207" s="29"/>
      <c r="F207" s="29"/>
      <c r="G207" s="29"/>
      <c r="H207" s="29"/>
      <c r="I207" s="29"/>
      <c r="J207" s="29"/>
      <c r="K207" s="29"/>
    </row>
    <row r="208" spans="1:11" x14ac:dyDescent="0.3">
      <c r="A208" s="29"/>
      <c r="B208" s="67" t="s">
        <v>14</v>
      </c>
      <c r="C208" s="68"/>
      <c r="D208" s="68"/>
      <c r="E208" s="68"/>
      <c r="F208" s="30">
        <v>270</v>
      </c>
      <c r="G208" s="30">
        <v>420</v>
      </c>
      <c r="H208" s="30">
        <v>180</v>
      </c>
      <c r="I208" s="30">
        <v>345</v>
      </c>
      <c r="J208" s="30">
        <v>390</v>
      </c>
      <c r="K208" s="31">
        <v>430</v>
      </c>
    </row>
    <row r="209" spans="1:11" x14ac:dyDescent="0.3">
      <c r="A209" s="29"/>
      <c r="B209" s="69"/>
      <c r="C209" s="70"/>
      <c r="D209" s="70"/>
      <c r="E209" s="70"/>
      <c r="F209" s="29"/>
      <c r="G209" s="29"/>
      <c r="H209" s="29"/>
      <c r="I209" s="29"/>
      <c r="J209" s="29"/>
      <c r="K209" s="32"/>
    </row>
    <row r="210" spans="1:11" x14ac:dyDescent="0.3">
      <c r="A210" s="29"/>
      <c r="B210" s="67" t="s">
        <v>15</v>
      </c>
      <c r="C210" s="68"/>
      <c r="D210" s="68"/>
      <c r="E210" s="68"/>
      <c r="F210" s="30">
        <v>450</v>
      </c>
      <c r="G210" s="30">
        <v>500</v>
      </c>
      <c r="H210" s="30">
        <v>395</v>
      </c>
      <c r="I210" s="30">
        <v>380</v>
      </c>
      <c r="J210" s="30">
        <v>430</v>
      </c>
      <c r="K210" s="31"/>
    </row>
    <row r="211" spans="1:11" x14ac:dyDescent="0.3">
      <c r="A211" s="29"/>
      <c r="B211" s="71"/>
      <c r="C211" s="72"/>
      <c r="D211" s="72"/>
      <c r="E211" s="72"/>
      <c r="F211" s="33"/>
      <c r="G211" s="33"/>
      <c r="H211" s="33"/>
      <c r="I211" s="33"/>
      <c r="J211" s="33"/>
      <c r="K211" s="34"/>
    </row>
    <row r="212" spans="1:11" x14ac:dyDescent="0.3">
      <c r="A212" s="29"/>
      <c r="B212" s="29"/>
      <c r="C212" s="29"/>
      <c r="D212" s="29"/>
      <c r="E212" s="29"/>
      <c r="F212" s="29"/>
      <c r="G212" s="29"/>
      <c r="H212" s="29"/>
      <c r="I212" s="29"/>
      <c r="J212" s="29"/>
      <c r="K212" s="29"/>
    </row>
    <row r="213" spans="1:11" x14ac:dyDescent="0.3">
      <c r="A213" s="29"/>
      <c r="B213" s="56" t="s">
        <v>54</v>
      </c>
      <c r="C213" s="56"/>
      <c r="D213" s="56"/>
      <c r="E213" s="56"/>
      <c r="F213" s="56"/>
      <c r="G213" s="56"/>
      <c r="H213" s="56"/>
      <c r="I213" s="56"/>
      <c r="J213" s="56"/>
      <c r="K213" s="56"/>
    </row>
    <row r="214" spans="1:11" x14ac:dyDescent="0.3">
      <c r="A214" s="29"/>
      <c r="B214" s="56"/>
      <c r="C214" s="56"/>
      <c r="D214" s="56"/>
      <c r="E214" s="56"/>
      <c r="F214" s="56"/>
      <c r="G214" s="56"/>
      <c r="H214" s="56"/>
      <c r="I214" s="56"/>
      <c r="J214" s="56"/>
      <c r="K214" s="56"/>
    </row>
    <row r="216" spans="1:11" x14ac:dyDescent="0.3">
      <c r="A216" s="36" t="s">
        <v>32</v>
      </c>
      <c r="B216" s="52" t="s">
        <v>33</v>
      </c>
      <c r="C216" s="52"/>
      <c r="D216" s="52"/>
      <c r="E216" s="52"/>
      <c r="F216" s="52"/>
      <c r="G216" s="52"/>
      <c r="H216" s="52"/>
      <c r="I216" s="52"/>
      <c r="J216" s="52"/>
      <c r="K216" s="52"/>
    </row>
    <row r="217" spans="1:11" x14ac:dyDescent="0.3">
      <c r="B217" s="49" t="s">
        <v>51</v>
      </c>
      <c r="C217" s="49"/>
      <c r="D217" s="49"/>
      <c r="E217" s="48" t="s">
        <v>159</v>
      </c>
      <c r="F217" s="48"/>
      <c r="G217" s="48"/>
      <c r="H217" s="48"/>
      <c r="I217" s="48"/>
      <c r="J217" s="48"/>
      <c r="K217" s="48"/>
    </row>
    <row r="218" spans="1:11" x14ac:dyDescent="0.3">
      <c r="B218" s="28"/>
      <c r="C218" s="28"/>
      <c r="D218" s="28"/>
      <c r="E218" s="48"/>
      <c r="F218" s="48"/>
      <c r="G218" s="48"/>
      <c r="H218" s="48"/>
      <c r="I218" s="48"/>
      <c r="J218" s="48"/>
      <c r="K218" s="48"/>
    </row>
    <row r="219" spans="1:11" x14ac:dyDescent="0.3">
      <c r="B219" s="49" t="s">
        <v>52</v>
      </c>
      <c r="C219" s="49"/>
      <c r="D219" s="49"/>
      <c r="E219" s="48" t="s">
        <v>160</v>
      </c>
      <c r="F219" s="48"/>
      <c r="G219" s="48"/>
      <c r="H219" s="48"/>
      <c r="I219" s="48"/>
      <c r="J219" s="48"/>
      <c r="K219" s="48"/>
    </row>
    <row r="220" spans="1:11" x14ac:dyDescent="0.3">
      <c r="B220" s="28"/>
      <c r="C220" s="28"/>
      <c r="D220" s="28"/>
      <c r="E220" s="48"/>
      <c r="F220" s="48"/>
      <c r="G220" s="48"/>
      <c r="H220" s="48"/>
      <c r="I220" s="48"/>
      <c r="J220" s="48"/>
      <c r="K220" s="48"/>
    </row>
    <row r="221" spans="1:11" x14ac:dyDescent="0.3">
      <c r="B221" s="55" t="s">
        <v>50</v>
      </c>
      <c r="C221" s="55"/>
      <c r="D221" s="55"/>
      <c r="E221" s="5">
        <v>0.05</v>
      </c>
    </row>
    <row r="223" spans="1:11" x14ac:dyDescent="0.3">
      <c r="A223" s="36" t="s">
        <v>34</v>
      </c>
      <c r="B223" s="52" t="s">
        <v>35</v>
      </c>
      <c r="C223" s="52"/>
      <c r="D223" s="52"/>
      <c r="E223" s="52"/>
      <c r="F223" s="52"/>
      <c r="G223" s="52"/>
      <c r="H223" s="52"/>
      <c r="I223" s="52"/>
      <c r="J223" s="52"/>
      <c r="K223" s="52"/>
    </row>
    <row r="224" spans="1:11" x14ac:dyDescent="0.3">
      <c r="B224" t="s">
        <v>42</v>
      </c>
    </row>
    <row r="228" spans="1:11" ht="15.6" x14ac:dyDescent="0.35">
      <c r="D228" t="s">
        <v>111</v>
      </c>
    </row>
    <row r="230" spans="1:11" ht="15.6" x14ac:dyDescent="0.3">
      <c r="A230" s="36" t="s">
        <v>36</v>
      </c>
      <c r="B230" s="52" t="s">
        <v>37</v>
      </c>
      <c r="C230" s="52"/>
      <c r="D230" s="52"/>
      <c r="E230" s="52"/>
      <c r="F230" s="52"/>
      <c r="G230" s="52"/>
      <c r="H230" s="52"/>
      <c r="I230" s="52"/>
      <c r="J230" s="52"/>
      <c r="K230" s="52"/>
    </row>
    <row r="231" spans="1:11" ht="15.6" x14ac:dyDescent="0.35">
      <c r="B231" t="s">
        <v>127</v>
      </c>
    </row>
    <row r="233" spans="1:11" ht="15.6" x14ac:dyDescent="0.35">
      <c r="B233" t="s">
        <v>46</v>
      </c>
      <c r="C233" t="s">
        <v>43</v>
      </c>
      <c r="D233" t="s">
        <v>44</v>
      </c>
      <c r="E233" t="s">
        <v>45</v>
      </c>
      <c r="F233">
        <v>3</v>
      </c>
    </row>
    <row r="235" spans="1:11" x14ac:dyDescent="0.3">
      <c r="A235" s="36" t="s">
        <v>38</v>
      </c>
      <c r="B235" s="52" t="s">
        <v>39</v>
      </c>
      <c r="C235" s="52"/>
      <c r="D235" s="52"/>
      <c r="E235" s="52"/>
      <c r="F235" s="52"/>
      <c r="G235" s="52"/>
      <c r="H235" s="52"/>
      <c r="I235" s="52"/>
      <c r="J235" s="52"/>
      <c r="K235" s="52"/>
    </row>
    <row r="237" spans="1:11" x14ac:dyDescent="0.3">
      <c r="B237" s="1" t="s">
        <v>123</v>
      </c>
      <c r="C237">
        <v>270</v>
      </c>
      <c r="D237">
        <v>420</v>
      </c>
      <c r="E237">
        <v>180</v>
      </c>
      <c r="F237">
        <v>345</v>
      </c>
      <c r="G237">
        <v>390</v>
      </c>
      <c r="H237">
        <v>430</v>
      </c>
    </row>
    <row r="238" spans="1:11" x14ac:dyDescent="0.3">
      <c r="B238" s="1" t="s">
        <v>124</v>
      </c>
      <c r="C238">
        <v>450</v>
      </c>
      <c r="D238">
        <v>500</v>
      </c>
      <c r="E238">
        <v>395</v>
      </c>
      <c r="F238">
        <v>380</v>
      </c>
      <c r="G238">
        <v>430</v>
      </c>
    </row>
    <row r="240" spans="1:11" ht="15.6" x14ac:dyDescent="0.35">
      <c r="B240" s="1" t="s">
        <v>145</v>
      </c>
      <c r="C240">
        <f>_xlfn.RANK.AVG(C237,C237:K238,1)</f>
        <v>2</v>
      </c>
      <c r="D240">
        <f>_xlfn.RANK.AVG(D237,C237:K238,1)</f>
        <v>7</v>
      </c>
      <c r="E240">
        <f>_xlfn.RANK.AVG(E237,C237:K238,1)</f>
        <v>1</v>
      </c>
      <c r="F240">
        <f>_xlfn.RANK.AVG(F237,C237:K238,1)</f>
        <v>3</v>
      </c>
      <c r="G240">
        <f>_xlfn.RANK.AVG(G237,C237:K238,1)</f>
        <v>5</v>
      </c>
      <c r="H240">
        <f>_xlfn.RANK.AVG(H237,C237:K238,1)</f>
        <v>8.5</v>
      </c>
    </row>
    <row r="241" spans="1:11" ht="15.6" x14ac:dyDescent="0.35">
      <c r="B241" s="1" t="s">
        <v>146</v>
      </c>
      <c r="C241">
        <f>_xlfn.RANK.AVG(C238,C237:K238,1)</f>
        <v>10</v>
      </c>
      <c r="D241">
        <f>_xlfn.RANK.AVG(D238,C237:K238,1)</f>
        <v>11</v>
      </c>
      <c r="E241">
        <f>_xlfn.RANK.AVG(E238,C237:K238,1)</f>
        <v>6</v>
      </c>
      <c r="F241">
        <f>_xlfn.RANK.AVG(F238,C237:K238,1)</f>
        <v>4</v>
      </c>
      <c r="G241">
        <f>_xlfn.RANK.AVG(G238,C237:K238,1)</f>
        <v>8.5</v>
      </c>
    </row>
    <row r="243" spans="1:11" x14ac:dyDescent="0.3">
      <c r="B243" s="1" t="s">
        <v>60</v>
      </c>
      <c r="C243" s="1" t="s">
        <v>57</v>
      </c>
      <c r="E243" s="1" t="s">
        <v>61</v>
      </c>
      <c r="F243" s="1" t="s">
        <v>57</v>
      </c>
    </row>
    <row r="244" spans="1:11" ht="15.6" x14ac:dyDescent="0.35">
      <c r="B244" t="s">
        <v>63</v>
      </c>
      <c r="C244">
        <f>COUNT(C237:K237)</f>
        <v>6</v>
      </c>
      <c r="E244" t="s">
        <v>44</v>
      </c>
      <c r="F244">
        <f>MIN(C249:C250)</f>
        <v>5.5</v>
      </c>
    </row>
    <row r="245" spans="1:11" ht="15.6" x14ac:dyDescent="0.35">
      <c r="B245" t="s">
        <v>64</v>
      </c>
      <c r="C245">
        <f>COUNT(C238:K238)</f>
        <v>5</v>
      </c>
    </row>
    <row r="246" spans="1:11" ht="15.6" x14ac:dyDescent="0.35">
      <c r="B246" t="s">
        <v>65</v>
      </c>
      <c r="C246">
        <f>COUNT(C237:K238)</f>
        <v>11</v>
      </c>
    </row>
    <row r="247" spans="1:11" ht="15.6" x14ac:dyDescent="0.35">
      <c r="B247" t="s">
        <v>58</v>
      </c>
      <c r="C247">
        <f>SUM(C240:K240)</f>
        <v>26.5</v>
      </c>
    </row>
    <row r="248" spans="1:11" ht="15.6" x14ac:dyDescent="0.35">
      <c r="B248" t="s">
        <v>59</v>
      </c>
      <c r="C248">
        <f>SUM(C241:K241)</f>
        <v>39.5</v>
      </c>
    </row>
    <row r="249" spans="1:11" ht="15.6" x14ac:dyDescent="0.35">
      <c r="B249" t="s">
        <v>66</v>
      </c>
      <c r="C249">
        <f>C244*C245+(C244*(C244+1)/2)-C247</f>
        <v>24.5</v>
      </c>
      <c r="E249" s="57" t="s">
        <v>62</v>
      </c>
      <c r="F249" s="57"/>
      <c r="G249" s="57"/>
      <c r="H249" s="57"/>
      <c r="I249" s="57"/>
      <c r="J249" s="57"/>
      <c r="K249" s="57"/>
    </row>
    <row r="250" spans="1:11" ht="15.6" x14ac:dyDescent="0.35">
      <c r="B250" t="s">
        <v>67</v>
      </c>
      <c r="C250">
        <f>C244*C245+(C245*(C245+1)/2)-C248</f>
        <v>5.5</v>
      </c>
      <c r="E250" s="57" t="s">
        <v>62</v>
      </c>
      <c r="F250" s="57"/>
      <c r="G250" s="57"/>
      <c r="H250" s="57"/>
      <c r="I250" s="57"/>
      <c r="J250" s="57"/>
      <c r="K250" s="57"/>
    </row>
    <row r="252" spans="1:11" ht="15.6" x14ac:dyDescent="0.3">
      <c r="A252" s="36" t="s">
        <v>40</v>
      </c>
      <c r="B252" s="52" t="s">
        <v>41</v>
      </c>
      <c r="C252" s="52"/>
      <c r="D252" s="52"/>
      <c r="E252" s="52"/>
      <c r="F252" s="52"/>
      <c r="G252" s="52"/>
      <c r="H252" s="52"/>
      <c r="I252" s="52"/>
      <c r="J252" s="52"/>
      <c r="K252" s="52"/>
    </row>
    <row r="253" spans="1:11" ht="14.4" customHeight="1" x14ac:dyDescent="0.3">
      <c r="B253" s="53" t="str">
        <f>IF(F244&lt;=F233,"Reject the Null Hypothesis","Fail to reject the Null Hypothesis")</f>
        <v>Fail to reject the Null Hypothesis</v>
      </c>
      <c r="C253" s="53"/>
      <c r="D253" s="53"/>
      <c r="E253" s="53"/>
      <c r="F253" s="49" t="s">
        <v>125</v>
      </c>
      <c r="G253" s="49"/>
      <c r="H253" s="49"/>
      <c r="I253" s="49"/>
      <c r="J253" s="49"/>
      <c r="K253" s="49"/>
    </row>
    <row r="254" spans="1:11" x14ac:dyDescent="0.3">
      <c r="F254" s="49"/>
      <c r="G254" s="49"/>
      <c r="H254" s="49"/>
      <c r="I254" s="49"/>
      <c r="J254" s="49"/>
      <c r="K254" s="49"/>
    </row>
    <row r="255" spans="1:11" x14ac:dyDescent="0.3">
      <c r="B255" s="49" t="s">
        <v>128</v>
      </c>
      <c r="C255" s="49"/>
      <c r="D255" s="49"/>
      <c r="E255" s="49"/>
      <c r="F255" s="49"/>
      <c r="G255" s="49"/>
      <c r="H255" s="49"/>
      <c r="I255" s="49"/>
      <c r="J255" s="49"/>
      <c r="K255" s="49"/>
    </row>
    <row r="256" spans="1:11" x14ac:dyDescent="0.3">
      <c r="B256" s="49"/>
      <c r="C256" s="49"/>
      <c r="D256" s="49"/>
      <c r="E256" s="49"/>
      <c r="F256" s="49"/>
      <c r="G256" s="49"/>
      <c r="H256" s="49"/>
      <c r="I256" s="49"/>
      <c r="J256" s="49"/>
      <c r="K256" s="49"/>
    </row>
    <row r="258" spans="1:11" ht="14.4" customHeight="1" x14ac:dyDescent="0.3">
      <c r="A258" s="29">
        <v>6</v>
      </c>
      <c r="B258" s="56" t="s">
        <v>55</v>
      </c>
      <c r="C258" s="56"/>
      <c r="D258" s="56"/>
      <c r="E258" s="56"/>
      <c r="F258" s="56"/>
      <c r="G258" s="56"/>
      <c r="H258" s="56"/>
      <c r="I258" s="56"/>
      <c r="J258" s="56"/>
      <c r="K258" s="56"/>
    </row>
    <row r="259" spans="1:11" x14ac:dyDescent="0.3">
      <c r="A259" s="29"/>
      <c r="B259" s="56"/>
      <c r="C259" s="56"/>
      <c r="D259" s="56"/>
      <c r="E259" s="56"/>
      <c r="F259" s="56"/>
      <c r="G259" s="56"/>
      <c r="H259" s="56"/>
      <c r="I259" s="56"/>
      <c r="J259" s="56"/>
      <c r="K259" s="56"/>
    </row>
    <row r="260" spans="1:11" x14ac:dyDescent="0.3">
      <c r="A260" s="29"/>
      <c r="B260" s="56"/>
      <c r="C260" s="56"/>
      <c r="D260" s="56"/>
      <c r="E260" s="56"/>
      <c r="F260" s="56"/>
      <c r="G260" s="56"/>
      <c r="H260" s="56"/>
      <c r="I260" s="56"/>
      <c r="J260" s="56"/>
      <c r="K260" s="56"/>
    </row>
    <row r="261" spans="1:11" x14ac:dyDescent="0.3">
      <c r="A261" s="29"/>
      <c r="B261" s="56"/>
      <c r="C261" s="56"/>
      <c r="D261" s="56"/>
      <c r="E261" s="56"/>
      <c r="F261" s="56"/>
      <c r="G261" s="56"/>
      <c r="H261" s="56"/>
      <c r="I261" s="56"/>
      <c r="J261" s="56"/>
      <c r="K261" s="56"/>
    </row>
    <row r="262" spans="1:11" x14ac:dyDescent="0.3">
      <c r="A262" s="29"/>
      <c r="B262" s="56"/>
      <c r="C262" s="56"/>
      <c r="D262" s="56"/>
      <c r="E262" s="56"/>
      <c r="F262" s="56"/>
      <c r="G262" s="56"/>
      <c r="H262" s="56"/>
      <c r="I262" s="56"/>
      <c r="J262" s="56"/>
      <c r="K262" s="56"/>
    </row>
    <row r="263" spans="1:11" x14ac:dyDescent="0.3">
      <c r="B263" s="2"/>
      <c r="C263" s="2"/>
      <c r="D263" s="2"/>
      <c r="E263" s="2"/>
      <c r="F263" s="2"/>
      <c r="G263" s="2"/>
      <c r="H263" s="2"/>
      <c r="I263" s="2"/>
      <c r="J263" s="2"/>
      <c r="K263" s="2"/>
    </row>
    <row r="264" spans="1:11" x14ac:dyDescent="0.3">
      <c r="B264" s="1" t="s">
        <v>16</v>
      </c>
      <c r="C264" s="73" t="s">
        <v>17</v>
      </c>
      <c r="D264" s="73"/>
      <c r="E264" s="73"/>
      <c r="F264" s="73"/>
      <c r="G264" s="73"/>
      <c r="H264" s="73"/>
      <c r="I264" s="73"/>
      <c r="J264" s="73"/>
      <c r="K264" s="73"/>
    </row>
    <row r="265" spans="1:11" x14ac:dyDescent="0.3">
      <c r="B265" s="24"/>
      <c r="C265" s="25"/>
      <c r="D265" s="74" t="s">
        <v>19</v>
      </c>
      <c r="E265" s="74"/>
      <c r="F265" s="74"/>
      <c r="G265" s="75"/>
    </row>
    <row r="266" spans="1:11" x14ac:dyDescent="0.3">
      <c r="B266" s="64" t="s">
        <v>18</v>
      </c>
      <c r="C266" s="65"/>
      <c r="D266" s="64" t="s">
        <v>20</v>
      </c>
      <c r="E266" s="66"/>
      <c r="F266" s="65" t="s">
        <v>21</v>
      </c>
      <c r="G266" s="66"/>
    </row>
    <row r="267" spans="1:11" x14ac:dyDescent="0.3">
      <c r="B267" s="26">
        <v>1</v>
      </c>
      <c r="D267" s="26">
        <v>250</v>
      </c>
      <c r="E267" s="6"/>
      <c r="F267">
        <v>241</v>
      </c>
      <c r="G267" s="6"/>
    </row>
    <row r="268" spans="1:11" x14ac:dyDescent="0.3">
      <c r="B268" s="26">
        <v>2</v>
      </c>
      <c r="D268" s="26">
        <v>265</v>
      </c>
      <c r="E268" s="6"/>
      <c r="F268">
        <v>260</v>
      </c>
      <c r="G268" s="6"/>
    </row>
    <row r="269" spans="1:11" x14ac:dyDescent="0.3">
      <c r="B269" s="26">
        <v>3</v>
      </c>
      <c r="D269" s="26">
        <v>240</v>
      </c>
      <c r="E269" s="6"/>
      <c r="F269">
        <v>253</v>
      </c>
      <c r="G269" s="6"/>
    </row>
    <row r="270" spans="1:11" x14ac:dyDescent="0.3">
      <c r="B270" s="26">
        <v>4</v>
      </c>
      <c r="D270" s="26">
        <v>233</v>
      </c>
      <c r="E270" s="6"/>
      <c r="F270">
        <v>230</v>
      </c>
      <c r="G270" s="6"/>
    </row>
    <row r="271" spans="1:11" x14ac:dyDescent="0.3">
      <c r="B271" s="26">
        <v>5</v>
      </c>
      <c r="D271" s="26">
        <v>255</v>
      </c>
      <c r="E271" s="6"/>
      <c r="F271">
        <v>224</v>
      </c>
      <c r="G271" s="6"/>
    </row>
    <row r="272" spans="1:11" x14ac:dyDescent="0.3">
      <c r="B272" s="26">
        <v>6</v>
      </c>
      <c r="D272" s="26">
        <v>275</v>
      </c>
      <c r="E272" s="6"/>
      <c r="F272">
        <v>227</v>
      </c>
      <c r="G272" s="6"/>
    </row>
    <row r="273" spans="1:11" x14ac:dyDescent="0.3">
      <c r="B273" s="27">
        <v>7</v>
      </c>
      <c r="C273" s="7"/>
      <c r="D273" s="27">
        <v>241</v>
      </c>
      <c r="E273" s="8"/>
      <c r="F273" s="7">
        <v>232</v>
      </c>
      <c r="G273" s="8"/>
    </row>
    <row r="276" spans="1:11" x14ac:dyDescent="0.3">
      <c r="A276" s="36" t="s">
        <v>32</v>
      </c>
      <c r="B276" s="52" t="s">
        <v>33</v>
      </c>
      <c r="C276" s="52"/>
      <c r="D276" s="52"/>
      <c r="E276" s="52"/>
      <c r="F276" s="52"/>
      <c r="G276" s="52"/>
      <c r="H276" s="52"/>
      <c r="I276" s="52"/>
      <c r="J276" s="52"/>
      <c r="K276" s="52"/>
    </row>
    <row r="277" spans="1:11" x14ac:dyDescent="0.3">
      <c r="B277" s="49" t="s">
        <v>51</v>
      </c>
      <c r="C277" s="49"/>
      <c r="D277" s="49"/>
      <c r="E277" s="57" t="s">
        <v>155</v>
      </c>
      <c r="F277" s="57"/>
      <c r="G277" s="57"/>
      <c r="H277" s="57"/>
      <c r="I277" s="57"/>
      <c r="J277" s="57"/>
      <c r="K277" s="57"/>
    </row>
    <row r="278" spans="1:11" x14ac:dyDescent="0.3">
      <c r="B278" s="49" t="s">
        <v>52</v>
      </c>
      <c r="C278" s="49"/>
      <c r="D278" s="49"/>
      <c r="E278" s="57" t="s">
        <v>158</v>
      </c>
      <c r="F278" s="57"/>
      <c r="G278" s="57"/>
      <c r="H278" s="57"/>
      <c r="I278" s="57"/>
      <c r="J278" s="57"/>
      <c r="K278" s="57"/>
    </row>
    <row r="279" spans="1:11" x14ac:dyDescent="0.3">
      <c r="B279" s="55" t="s">
        <v>50</v>
      </c>
      <c r="C279" s="55"/>
      <c r="D279" s="55"/>
      <c r="E279" s="5">
        <v>0.05</v>
      </c>
    </row>
    <row r="281" spans="1:11" x14ac:dyDescent="0.3">
      <c r="A281" s="36" t="s">
        <v>34</v>
      </c>
      <c r="B281" s="52" t="s">
        <v>35</v>
      </c>
      <c r="C281" s="52"/>
      <c r="D281" s="52"/>
      <c r="E281" s="52"/>
      <c r="F281" s="52"/>
      <c r="G281" s="52"/>
      <c r="H281" s="52"/>
      <c r="I281" s="52"/>
      <c r="J281" s="52"/>
      <c r="K281" s="52"/>
    </row>
    <row r="282" spans="1:11" x14ac:dyDescent="0.3">
      <c r="B282" t="s">
        <v>42</v>
      </c>
      <c r="D282" t="s">
        <v>71</v>
      </c>
    </row>
    <row r="284" spans="1:11" ht="15.6" x14ac:dyDescent="0.3">
      <c r="A284" s="36" t="s">
        <v>36</v>
      </c>
      <c r="B284" s="52" t="s">
        <v>37</v>
      </c>
      <c r="C284" s="52"/>
      <c r="D284" s="52"/>
      <c r="E284" s="52"/>
      <c r="F284" s="52"/>
      <c r="G284" s="52"/>
      <c r="H284" s="52"/>
      <c r="I284" s="52"/>
      <c r="J284" s="52"/>
      <c r="K284" s="52"/>
    </row>
    <row r="285" spans="1:11" ht="15.6" x14ac:dyDescent="0.35">
      <c r="B285" t="s">
        <v>76</v>
      </c>
    </row>
    <row r="287" spans="1:11" ht="15.6" x14ac:dyDescent="0.35">
      <c r="B287" t="s">
        <v>46</v>
      </c>
      <c r="C287" t="s">
        <v>43</v>
      </c>
      <c r="D287" t="s">
        <v>138</v>
      </c>
      <c r="E287" t="s">
        <v>45</v>
      </c>
      <c r="F287">
        <v>0</v>
      </c>
    </row>
    <row r="289" spans="1:11" x14ac:dyDescent="0.3">
      <c r="A289" s="36" t="s">
        <v>38</v>
      </c>
      <c r="B289" s="52" t="s">
        <v>39</v>
      </c>
      <c r="C289" s="52"/>
      <c r="D289" s="52"/>
      <c r="E289" s="52"/>
      <c r="F289" s="52"/>
      <c r="G289" s="52"/>
      <c r="H289" s="52"/>
      <c r="I289" s="52"/>
      <c r="J289" s="52"/>
      <c r="K289" s="52"/>
    </row>
    <row r="291" spans="1:11" x14ac:dyDescent="0.3">
      <c r="B291" s="1" t="s">
        <v>81</v>
      </c>
      <c r="C291">
        <v>250</v>
      </c>
      <c r="D291">
        <v>265</v>
      </c>
      <c r="E291">
        <v>240</v>
      </c>
      <c r="F291">
        <v>233</v>
      </c>
      <c r="G291">
        <v>255</v>
      </c>
      <c r="H291">
        <v>275</v>
      </c>
      <c r="I291">
        <v>241</v>
      </c>
    </row>
    <row r="293" spans="1:11" x14ac:dyDescent="0.3">
      <c r="B293" s="1" t="s">
        <v>82</v>
      </c>
      <c r="C293">
        <v>241</v>
      </c>
      <c r="D293">
        <v>260</v>
      </c>
      <c r="E293">
        <v>253</v>
      </c>
      <c r="F293">
        <v>230</v>
      </c>
      <c r="G293">
        <v>224</v>
      </c>
      <c r="H293">
        <v>227</v>
      </c>
      <c r="I293">
        <v>232</v>
      </c>
    </row>
    <row r="295" spans="1:11" x14ac:dyDescent="0.3">
      <c r="B295" s="1" t="s">
        <v>79</v>
      </c>
      <c r="C295">
        <f>C293-C291</f>
        <v>-9</v>
      </c>
      <c r="D295">
        <f t="shared" ref="D295:I295" si="5">D293-D291</f>
        <v>-5</v>
      </c>
      <c r="E295">
        <f t="shared" si="5"/>
        <v>13</v>
      </c>
      <c r="F295">
        <f t="shared" si="5"/>
        <v>-3</v>
      </c>
      <c r="G295">
        <f t="shared" si="5"/>
        <v>-31</v>
      </c>
      <c r="H295">
        <f t="shared" si="5"/>
        <v>-48</v>
      </c>
      <c r="I295">
        <f t="shared" si="5"/>
        <v>-9</v>
      </c>
    </row>
    <row r="297" spans="1:11" x14ac:dyDescent="0.3">
      <c r="B297" s="1" t="s">
        <v>60</v>
      </c>
      <c r="C297" s="1" t="s">
        <v>57</v>
      </c>
      <c r="E297" s="1" t="s">
        <v>61</v>
      </c>
      <c r="F297" s="1" t="s">
        <v>57</v>
      </c>
    </row>
    <row r="298" spans="1:11" ht="15.6" x14ac:dyDescent="0.35">
      <c r="B298" t="s">
        <v>63</v>
      </c>
      <c r="C298">
        <f>COUNT(C291:K292)</f>
        <v>7</v>
      </c>
      <c r="E298" t="s">
        <v>139</v>
      </c>
      <c r="F298">
        <f>MIN(C302:C303)</f>
        <v>1</v>
      </c>
    </row>
    <row r="299" spans="1:11" ht="15.6" x14ac:dyDescent="0.35">
      <c r="B299" t="s">
        <v>64</v>
      </c>
      <c r="C299">
        <f>COUNT(C293:K293)</f>
        <v>7</v>
      </c>
    </row>
    <row r="300" spans="1:11" ht="15.6" x14ac:dyDescent="0.35">
      <c r="B300" t="s">
        <v>65</v>
      </c>
      <c r="C300">
        <f>COUNT(C291:K293)</f>
        <v>14</v>
      </c>
    </row>
    <row r="301" spans="1:11" x14ac:dyDescent="0.3">
      <c r="B301" t="s">
        <v>75</v>
      </c>
      <c r="C301">
        <f>COUNTIF(C295:H295,0)</f>
        <v>0</v>
      </c>
    </row>
    <row r="302" spans="1:11" x14ac:dyDescent="0.3">
      <c r="B302" t="s">
        <v>73</v>
      </c>
      <c r="C302">
        <f>COUNTIF(C295:K295,"&gt;0")+C301/2</f>
        <v>1</v>
      </c>
    </row>
    <row r="303" spans="1:11" x14ac:dyDescent="0.3">
      <c r="B303" t="s">
        <v>74</v>
      </c>
      <c r="C303">
        <f>COUNTIF(C295:K295,"&lt;0")+C301/2</f>
        <v>6</v>
      </c>
    </row>
    <row r="305" spans="1:11" ht="15.6" x14ac:dyDescent="0.3">
      <c r="A305" s="36" t="s">
        <v>40</v>
      </c>
      <c r="B305" s="52" t="s">
        <v>41</v>
      </c>
      <c r="C305" s="52"/>
      <c r="D305" s="52"/>
      <c r="E305" s="52"/>
      <c r="F305" s="52"/>
      <c r="G305" s="52"/>
      <c r="H305" s="52"/>
      <c r="I305" s="52"/>
      <c r="J305" s="52"/>
      <c r="K305" s="52"/>
    </row>
    <row r="306" spans="1:11" ht="14.4" customHeight="1" x14ac:dyDescent="0.3">
      <c r="B306" s="53" t="str">
        <f>IF(F298&lt;=F287,"Reject the Null Hypothesis","Fail to reject the Null Hypothesis")</f>
        <v>Fail to reject the Null Hypothesis</v>
      </c>
      <c r="C306" s="53"/>
      <c r="D306" s="53"/>
      <c r="E306" s="53"/>
      <c r="F306" s="49" t="s">
        <v>147</v>
      </c>
      <c r="G306" s="49"/>
      <c r="H306" s="49"/>
      <c r="I306" s="49"/>
      <c r="J306" s="49"/>
      <c r="K306" s="49"/>
    </row>
    <row r="307" spans="1:11" x14ac:dyDescent="0.3">
      <c r="F307" s="49"/>
      <c r="G307" s="49"/>
      <c r="H307" s="49"/>
      <c r="I307" s="49"/>
      <c r="J307" s="49"/>
      <c r="K307" s="49"/>
    </row>
    <row r="308" spans="1:11" x14ac:dyDescent="0.3">
      <c r="B308" s="49" t="s">
        <v>130</v>
      </c>
      <c r="C308" s="49"/>
      <c r="D308" s="49"/>
      <c r="E308" s="49"/>
      <c r="F308" s="49"/>
      <c r="G308" s="49"/>
      <c r="H308" s="49"/>
      <c r="I308" s="49"/>
      <c r="J308" s="49"/>
      <c r="K308" s="49"/>
    </row>
    <row r="309" spans="1:11" x14ac:dyDescent="0.3">
      <c r="B309" s="49"/>
      <c r="C309" s="49"/>
      <c r="D309" s="49"/>
      <c r="E309" s="49"/>
      <c r="F309" s="49"/>
      <c r="G309" s="49"/>
      <c r="H309" s="49"/>
      <c r="I309" s="49"/>
      <c r="J309" s="49"/>
      <c r="K309" s="49"/>
    </row>
    <row r="311" spans="1:11" x14ac:dyDescent="0.3">
      <c r="A311" s="29">
        <v>7</v>
      </c>
      <c r="B311" s="56" t="s">
        <v>56</v>
      </c>
      <c r="C311" s="56"/>
      <c r="D311" s="56"/>
      <c r="E311" s="56"/>
      <c r="F311" s="56"/>
      <c r="G311" s="56"/>
      <c r="H311" s="56"/>
      <c r="I311" s="56"/>
      <c r="J311" s="56"/>
      <c r="K311" s="56"/>
    </row>
    <row r="312" spans="1:11" x14ac:dyDescent="0.3">
      <c r="A312" s="29"/>
      <c r="B312" s="56"/>
      <c r="C312" s="56"/>
      <c r="D312" s="56"/>
      <c r="E312" s="56"/>
      <c r="F312" s="56"/>
      <c r="G312" s="56"/>
      <c r="H312" s="56"/>
      <c r="I312" s="56"/>
      <c r="J312" s="56"/>
      <c r="K312" s="56"/>
    </row>
    <row r="314" spans="1:11" x14ac:dyDescent="0.3">
      <c r="A314" s="36" t="s">
        <v>32</v>
      </c>
      <c r="B314" s="52" t="s">
        <v>33</v>
      </c>
      <c r="C314" s="52"/>
      <c r="D314" s="52"/>
      <c r="E314" s="52"/>
      <c r="F314" s="52"/>
      <c r="G314" s="52"/>
      <c r="H314" s="52"/>
      <c r="I314" s="52"/>
      <c r="J314" s="52"/>
      <c r="K314" s="52"/>
    </row>
    <row r="315" spans="1:11" x14ac:dyDescent="0.3">
      <c r="B315" s="49" t="s">
        <v>51</v>
      </c>
      <c r="C315" s="49"/>
      <c r="D315" s="49"/>
      <c r="E315" s="57" t="s">
        <v>155</v>
      </c>
      <c r="F315" s="57"/>
      <c r="G315" s="57"/>
      <c r="H315" s="57"/>
      <c r="I315" s="57"/>
      <c r="J315" s="57"/>
      <c r="K315" s="57"/>
    </row>
    <row r="316" spans="1:11" x14ac:dyDescent="0.3">
      <c r="B316" s="49" t="s">
        <v>52</v>
      </c>
      <c r="C316" s="49"/>
      <c r="D316" s="49"/>
      <c r="E316" s="57" t="s">
        <v>158</v>
      </c>
      <c r="F316" s="57"/>
      <c r="G316" s="57"/>
      <c r="H316" s="57"/>
      <c r="I316" s="57"/>
      <c r="J316" s="57"/>
      <c r="K316" s="57"/>
    </row>
    <row r="317" spans="1:11" x14ac:dyDescent="0.3">
      <c r="B317" s="55" t="s">
        <v>50</v>
      </c>
      <c r="C317" s="55"/>
      <c r="D317" s="55"/>
      <c r="E317" s="5">
        <v>0.05</v>
      </c>
    </row>
    <row r="319" spans="1:11" x14ac:dyDescent="0.3">
      <c r="A319" s="36" t="s">
        <v>34</v>
      </c>
      <c r="B319" s="52" t="s">
        <v>35</v>
      </c>
      <c r="C319" s="52"/>
      <c r="D319" s="52"/>
      <c r="E319" s="52"/>
      <c r="F319" s="52"/>
      <c r="G319" s="52"/>
      <c r="H319" s="52"/>
      <c r="I319" s="52"/>
      <c r="J319" s="52"/>
      <c r="K319" s="52"/>
    </row>
    <row r="320" spans="1:11" x14ac:dyDescent="0.3">
      <c r="B320" t="s">
        <v>42</v>
      </c>
      <c r="D320" s="54" t="s">
        <v>108</v>
      </c>
      <c r="E320" s="54"/>
      <c r="F320" s="54"/>
      <c r="G320" s="54"/>
      <c r="H320" s="54"/>
      <c r="I320" s="54"/>
      <c r="J320" s="54"/>
      <c r="K320" s="54"/>
    </row>
    <row r="321" spans="1:11" x14ac:dyDescent="0.3">
      <c r="D321" s="54"/>
      <c r="E321" s="54"/>
      <c r="F321" s="54"/>
      <c r="G321" s="54"/>
      <c r="H321" s="54"/>
      <c r="I321" s="54"/>
      <c r="J321" s="54"/>
      <c r="K321" s="54"/>
    </row>
    <row r="322" spans="1:11" x14ac:dyDescent="0.3">
      <c r="D322" s="3"/>
      <c r="E322" s="3"/>
      <c r="F322" s="3"/>
      <c r="G322" s="3"/>
      <c r="H322" s="3"/>
      <c r="I322" s="3"/>
      <c r="J322" s="3"/>
      <c r="K322" s="3"/>
    </row>
    <row r="323" spans="1:11" ht="15.6" x14ac:dyDescent="0.3">
      <c r="A323" s="36" t="s">
        <v>36</v>
      </c>
      <c r="B323" s="52" t="s">
        <v>37</v>
      </c>
      <c r="C323" s="52"/>
      <c r="D323" s="52"/>
      <c r="E323" s="52"/>
      <c r="F323" s="52"/>
      <c r="G323" s="52"/>
      <c r="H323" s="52"/>
      <c r="I323" s="52"/>
      <c r="J323" s="52"/>
      <c r="K323" s="52"/>
    </row>
    <row r="324" spans="1:11" ht="15.6" x14ac:dyDescent="0.35">
      <c r="B324" t="s">
        <v>77</v>
      </c>
    </row>
    <row r="326" spans="1:11" ht="15.6" x14ac:dyDescent="0.35">
      <c r="B326" t="s">
        <v>46</v>
      </c>
      <c r="C326" t="s">
        <v>43</v>
      </c>
      <c r="D326" t="s">
        <v>78</v>
      </c>
      <c r="E326" t="s">
        <v>45</v>
      </c>
      <c r="F326">
        <v>2</v>
      </c>
    </row>
    <row r="328" spans="1:11" x14ac:dyDescent="0.3">
      <c r="A328" s="36" t="s">
        <v>38</v>
      </c>
      <c r="B328" s="52" t="s">
        <v>39</v>
      </c>
      <c r="C328" s="52"/>
      <c r="D328" s="52"/>
      <c r="E328" s="52"/>
      <c r="F328" s="52"/>
      <c r="G328" s="52"/>
      <c r="H328" s="52"/>
      <c r="I328" s="52"/>
      <c r="J328" s="52"/>
      <c r="K328" s="52"/>
    </row>
    <row r="330" spans="1:11" x14ac:dyDescent="0.3">
      <c r="B330" s="1" t="s">
        <v>80</v>
      </c>
      <c r="C330" s="1" t="s">
        <v>81</v>
      </c>
      <c r="D330" s="1" t="s">
        <v>82</v>
      </c>
      <c r="F330" s="1" t="s">
        <v>84</v>
      </c>
      <c r="G330" s="1" t="s">
        <v>85</v>
      </c>
      <c r="H330" s="1" t="s">
        <v>83</v>
      </c>
    </row>
    <row r="331" spans="1:11" x14ac:dyDescent="0.3">
      <c r="B331">
        <v>1</v>
      </c>
      <c r="C331">
        <v>250</v>
      </c>
      <c r="D331">
        <v>241</v>
      </c>
      <c r="F331">
        <f>C331-D331</f>
        <v>9</v>
      </c>
      <c r="G331">
        <f>ABS(F331)</f>
        <v>9</v>
      </c>
      <c r="H331">
        <f>_xlfn.RANK.AVG(G331,G331:G337,1)</f>
        <v>3.5</v>
      </c>
    </row>
    <row r="332" spans="1:11" x14ac:dyDescent="0.3">
      <c r="B332">
        <v>2</v>
      </c>
      <c r="C332">
        <v>265</v>
      </c>
      <c r="D332">
        <v>260</v>
      </c>
      <c r="F332">
        <f t="shared" ref="F332:F337" si="6">C332-D332</f>
        <v>5</v>
      </c>
      <c r="G332">
        <f t="shared" ref="G332:G337" si="7">ABS(F332)</f>
        <v>5</v>
      </c>
      <c r="H332">
        <f>_xlfn.RANK.AVG(G332,G331:G337,1)</f>
        <v>2</v>
      </c>
    </row>
    <row r="333" spans="1:11" x14ac:dyDescent="0.3">
      <c r="B333">
        <v>3</v>
      </c>
      <c r="C333">
        <v>240</v>
      </c>
      <c r="D333">
        <v>253</v>
      </c>
      <c r="F333">
        <f t="shared" si="6"/>
        <v>-13</v>
      </c>
      <c r="G333">
        <f t="shared" si="7"/>
        <v>13</v>
      </c>
      <c r="H333">
        <f>_xlfn.RANK.AVG(G333,G331:G337,1)</f>
        <v>5</v>
      </c>
    </row>
    <row r="334" spans="1:11" x14ac:dyDescent="0.3">
      <c r="B334">
        <v>4</v>
      </c>
      <c r="C334">
        <v>233</v>
      </c>
      <c r="D334">
        <v>230</v>
      </c>
      <c r="F334">
        <f t="shared" si="6"/>
        <v>3</v>
      </c>
      <c r="G334">
        <f t="shared" si="7"/>
        <v>3</v>
      </c>
      <c r="H334">
        <f>_xlfn.RANK.AVG(G334,G331:G337,1)</f>
        <v>1</v>
      </c>
    </row>
    <row r="335" spans="1:11" x14ac:dyDescent="0.3">
      <c r="B335">
        <v>5</v>
      </c>
      <c r="C335">
        <v>255</v>
      </c>
      <c r="D335">
        <v>224</v>
      </c>
      <c r="F335">
        <f t="shared" si="6"/>
        <v>31</v>
      </c>
      <c r="G335">
        <f t="shared" si="7"/>
        <v>31</v>
      </c>
      <c r="H335">
        <f>_xlfn.RANK.AVG(G335,G331:G337,1)</f>
        <v>6</v>
      </c>
    </row>
    <row r="336" spans="1:11" x14ac:dyDescent="0.3">
      <c r="B336">
        <v>6</v>
      </c>
      <c r="C336">
        <v>275</v>
      </c>
      <c r="D336">
        <v>227</v>
      </c>
      <c r="F336">
        <f t="shared" si="6"/>
        <v>48</v>
      </c>
      <c r="G336">
        <f t="shared" si="7"/>
        <v>48</v>
      </c>
      <c r="H336">
        <f>_xlfn.RANK.AVG(G336,G331:G337,1)</f>
        <v>7</v>
      </c>
    </row>
    <row r="337" spans="1:11" x14ac:dyDescent="0.3">
      <c r="B337">
        <v>7</v>
      </c>
      <c r="C337">
        <v>241</v>
      </c>
      <c r="D337">
        <v>232</v>
      </c>
      <c r="F337">
        <f t="shared" si="6"/>
        <v>9</v>
      </c>
      <c r="G337">
        <f t="shared" si="7"/>
        <v>9</v>
      </c>
      <c r="H337">
        <f>_xlfn.RANK.AVG(G337,G331:G337,1)</f>
        <v>3.5</v>
      </c>
    </row>
    <row r="339" spans="1:11" x14ac:dyDescent="0.3">
      <c r="B339" s="1" t="s">
        <v>60</v>
      </c>
      <c r="C339" s="1" t="s">
        <v>57</v>
      </c>
      <c r="F339" s="1" t="s">
        <v>61</v>
      </c>
      <c r="G339" s="1" t="s">
        <v>57</v>
      </c>
    </row>
    <row r="340" spans="1:11" x14ac:dyDescent="0.3">
      <c r="B340" t="s">
        <v>86</v>
      </c>
      <c r="C340">
        <f>SUMIFS(H331:H337,F331:F337,"&gt;0")</f>
        <v>23</v>
      </c>
      <c r="F340" t="s">
        <v>78</v>
      </c>
      <c r="G340">
        <f>MIN(C340:C341)</f>
        <v>5</v>
      </c>
    </row>
    <row r="341" spans="1:11" x14ac:dyDescent="0.3">
      <c r="B341" t="s">
        <v>87</v>
      </c>
      <c r="C341">
        <f>SUMIFS(H331:H337,F331:F337,"&lt;0")</f>
        <v>5</v>
      </c>
    </row>
    <row r="343" spans="1:11" ht="15.6" x14ac:dyDescent="0.3">
      <c r="A343" s="36" t="s">
        <v>40</v>
      </c>
      <c r="B343" s="52" t="s">
        <v>41</v>
      </c>
      <c r="C343" s="52"/>
      <c r="D343" s="52"/>
      <c r="E343" s="52"/>
      <c r="F343" s="52"/>
      <c r="G343" s="52"/>
      <c r="H343" s="52"/>
      <c r="I343" s="52"/>
      <c r="J343" s="52"/>
      <c r="K343" s="52"/>
    </row>
    <row r="344" spans="1:11" ht="14.4" customHeight="1" x14ac:dyDescent="0.3">
      <c r="B344" s="53" t="str">
        <f>IF(G340&lt;=F326,"Reject the Null Hypothesis","Fail to reject the Null Hypothesis")</f>
        <v>Fail to reject the Null Hypothesis</v>
      </c>
      <c r="C344" s="53"/>
      <c r="D344" s="53"/>
      <c r="E344" s="53"/>
      <c r="F344" s="49" t="s">
        <v>148</v>
      </c>
      <c r="G344" s="49"/>
      <c r="H344" s="49"/>
      <c r="I344" s="49"/>
      <c r="J344" s="49"/>
      <c r="K344" s="49"/>
    </row>
    <row r="345" spans="1:11" x14ac:dyDescent="0.3">
      <c r="F345" s="49"/>
      <c r="G345" s="49"/>
      <c r="H345" s="49"/>
      <c r="I345" s="49"/>
      <c r="J345" s="49"/>
      <c r="K345" s="49"/>
    </row>
    <row r="346" spans="1:11" x14ac:dyDescent="0.3">
      <c r="B346" s="49" t="s">
        <v>130</v>
      </c>
      <c r="C346" s="49"/>
      <c r="D346" s="49"/>
      <c r="E346" s="49"/>
      <c r="F346" s="49"/>
      <c r="G346" s="49"/>
      <c r="H346" s="49"/>
      <c r="I346" s="49"/>
      <c r="J346" s="49"/>
      <c r="K346" s="49"/>
    </row>
    <row r="347" spans="1:11" x14ac:dyDescent="0.3">
      <c r="B347" s="49"/>
      <c r="C347" s="49"/>
      <c r="D347" s="49"/>
      <c r="E347" s="49"/>
      <c r="F347" s="49"/>
      <c r="G347" s="49"/>
      <c r="H347" s="49"/>
      <c r="I347" s="49"/>
      <c r="J347" s="49"/>
      <c r="K347" s="49"/>
    </row>
    <row r="349" spans="1:11" x14ac:dyDescent="0.3">
      <c r="A349" s="29">
        <v>8</v>
      </c>
      <c r="B349" s="56" t="s">
        <v>22</v>
      </c>
      <c r="C349" s="56"/>
      <c r="D349" s="56"/>
      <c r="E349" s="56"/>
      <c r="F349" s="56"/>
      <c r="G349" s="56"/>
      <c r="H349" s="56"/>
      <c r="I349" s="56"/>
      <c r="J349" s="56"/>
      <c r="K349" s="56"/>
    </row>
    <row r="350" spans="1:11" x14ac:dyDescent="0.3">
      <c r="A350" s="29"/>
      <c r="B350" s="56"/>
      <c r="C350" s="56"/>
      <c r="D350" s="56"/>
      <c r="E350" s="56"/>
      <c r="F350" s="56"/>
      <c r="G350" s="56"/>
      <c r="H350" s="56"/>
      <c r="I350" s="56"/>
      <c r="J350" s="56"/>
      <c r="K350" s="56"/>
    </row>
    <row r="351" spans="1:11" x14ac:dyDescent="0.3">
      <c r="A351" s="29"/>
      <c r="B351" s="56"/>
      <c r="C351" s="56"/>
      <c r="D351" s="56"/>
      <c r="E351" s="56"/>
      <c r="F351" s="56"/>
      <c r="G351" s="56"/>
      <c r="H351" s="56"/>
      <c r="I351" s="56"/>
      <c r="J351" s="56"/>
      <c r="K351" s="56"/>
    </row>
    <row r="353" spans="1:11" x14ac:dyDescent="0.3">
      <c r="B353" s="62" t="s">
        <v>23</v>
      </c>
      <c r="C353" s="63"/>
      <c r="D353" s="22">
        <v>54</v>
      </c>
      <c r="E353" s="22">
        <v>62</v>
      </c>
      <c r="F353" s="22">
        <v>78</v>
      </c>
      <c r="G353" s="22">
        <v>90</v>
      </c>
      <c r="H353" s="23">
        <v>70</v>
      </c>
    </row>
    <row r="354" spans="1:11" x14ac:dyDescent="0.3">
      <c r="B354" s="62" t="s">
        <v>24</v>
      </c>
      <c r="C354" s="63"/>
      <c r="D354" s="22">
        <v>28</v>
      </c>
      <c r="E354" s="22">
        <v>42</v>
      </c>
      <c r="F354" s="22">
        <v>39</v>
      </c>
      <c r="G354" s="22">
        <v>81</v>
      </c>
      <c r="H354" s="23">
        <v>65</v>
      </c>
    </row>
    <row r="355" spans="1:11" x14ac:dyDescent="0.3">
      <c r="B355" s="62" t="s">
        <v>25</v>
      </c>
      <c r="C355" s="63"/>
      <c r="D355" s="22">
        <v>37</v>
      </c>
      <c r="E355" s="22">
        <v>29</v>
      </c>
      <c r="F355" s="22">
        <v>30</v>
      </c>
      <c r="G355" s="22">
        <v>50</v>
      </c>
      <c r="H355" s="23">
        <v>53</v>
      </c>
    </row>
    <row r="356" spans="1:11" x14ac:dyDescent="0.3">
      <c r="B356" s="62" t="s">
        <v>26</v>
      </c>
      <c r="C356" s="63"/>
      <c r="D356" s="22">
        <v>36</v>
      </c>
      <c r="E356" s="22">
        <v>19</v>
      </c>
      <c r="F356" s="22">
        <v>22</v>
      </c>
      <c r="G356" s="22">
        <v>28</v>
      </c>
      <c r="H356" s="23">
        <v>27</v>
      </c>
    </row>
    <row r="358" spans="1:11" x14ac:dyDescent="0.3">
      <c r="A358" s="36" t="s">
        <v>32</v>
      </c>
      <c r="B358" s="52" t="s">
        <v>33</v>
      </c>
      <c r="C358" s="52"/>
      <c r="D358" s="52"/>
      <c r="E358" s="52"/>
      <c r="F358" s="52"/>
      <c r="G358" s="52"/>
      <c r="H358" s="52"/>
      <c r="I358" s="52"/>
      <c r="J358" s="52"/>
      <c r="K358" s="52"/>
    </row>
    <row r="359" spans="1:11" x14ac:dyDescent="0.3">
      <c r="B359" s="49" t="s">
        <v>51</v>
      </c>
      <c r="C359" s="49"/>
      <c r="D359" s="49"/>
      <c r="E359" s="48" t="s">
        <v>156</v>
      </c>
      <c r="F359" s="48"/>
      <c r="G359" s="48"/>
      <c r="H359" s="48"/>
      <c r="I359" s="48"/>
      <c r="J359" s="48"/>
      <c r="K359" s="48"/>
    </row>
    <row r="360" spans="1:11" x14ac:dyDescent="0.3">
      <c r="B360" s="28"/>
      <c r="C360" s="28"/>
      <c r="D360" s="28"/>
      <c r="E360" s="48"/>
      <c r="F360" s="48"/>
      <c r="G360" s="48"/>
      <c r="H360" s="48"/>
      <c r="I360" s="48"/>
      <c r="J360" s="48"/>
      <c r="K360" s="48"/>
    </row>
    <row r="361" spans="1:11" ht="14.4" customHeight="1" x14ac:dyDescent="0.3">
      <c r="B361" s="49" t="s">
        <v>52</v>
      </c>
      <c r="C361" s="49"/>
      <c r="D361" s="49"/>
      <c r="E361" s="48" t="s">
        <v>157</v>
      </c>
      <c r="F361" s="48"/>
      <c r="G361" s="48"/>
      <c r="H361" s="48"/>
      <c r="I361" s="48"/>
      <c r="J361" s="48"/>
      <c r="K361" s="48"/>
    </row>
    <row r="362" spans="1:11" x14ac:dyDescent="0.3">
      <c r="B362" s="28"/>
      <c r="C362" s="28"/>
      <c r="D362" s="28"/>
      <c r="E362" s="48"/>
      <c r="F362" s="48"/>
      <c r="G362" s="48"/>
      <c r="H362" s="48"/>
      <c r="I362" s="48"/>
      <c r="J362" s="48"/>
      <c r="K362" s="48"/>
    </row>
    <row r="363" spans="1:11" x14ac:dyDescent="0.3">
      <c r="B363" s="28"/>
      <c r="C363" s="28"/>
      <c r="D363" s="28"/>
      <c r="E363" s="48"/>
      <c r="F363" s="48"/>
      <c r="G363" s="48"/>
      <c r="H363" s="48"/>
      <c r="I363" s="48"/>
      <c r="J363" s="48"/>
      <c r="K363" s="48"/>
    </row>
    <row r="364" spans="1:11" x14ac:dyDescent="0.3">
      <c r="B364" s="55" t="s">
        <v>50</v>
      </c>
      <c r="C364" s="55"/>
      <c r="D364" s="55"/>
      <c r="E364" s="5">
        <v>0.05</v>
      </c>
    </row>
    <row r="366" spans="1:11" x14ac:dyDescent="0.3">
      <c r="A366" s="36" t="s">
        <v>34</v>
      </c>
      <c r="B366" s="52" t="s">
        <v>35</v>
      </c>
      <c r="C366" s="52"/>
      <c r="D366" s="52"/>
      <c r="E366" s="52"/>
      <c r="F366" s="52"/>
      <c r="G366" s="52"/>
      <c r="H366" s="52"/>
      <c r="I366" s="52"/>
      <c r="J366" s="52"/>
      <c r="K366" s="52"/>
    </row>
    <row r="367" spans="1:11" x14ac:dyDescent="0.3">
      <c r="B367" t="s">
        <v>42</v>
      </c>
      <c r="D367" s="54"/>
      <c r="E367" s="54"/>
      <c r="F367" s="54"/>
      <c r="G367" s="54"/>
      <c r="H367" s="54"/>
      <c r="I367" s="54"/>
      <c r="J367" s="54"/>
      <c r="K367" s="54"/>
    </row>
    <row r="368" spans="1:11" x14ac:dyDescent="0.3">
      <c r="D368" s="3"/>
      <c r="E368" s="3"/>
      <c r="F368" s="3"/>
      <c r="G368" s="3"/>
      <c r="H368" s="3"/>
      <c r="I368" s="3"/>
      <c r="J368" s="3"/>
      <c r="K368" s="3"/>
    </row>
    <row r="369" spans="1:11" x14ac:dyDescent="0.3">
      <c r="D369" s="3"/>
      <c r="E369" s="3"/>
      <c r="F369" s="3"/>
      <c r="G369" s="3"/>
      <c r="H369" s="3"/>
      <c r="I369" s="3"/>
      <c r="J369" s="3"/>
      <c r="K369" s="3"/>
    </row>
    <row r="370" spans="1:11" x14ac:dyDescent="0.3">
      <c r="D370" s="3"/>
      <c r="E370" s="3"/>
      <c r="F370" s="3"/>
      <c r="G370" s="3"/>
      <c r="H370" s="3"/>
      <c r="I370" s="3"/>
      <c r="J370" s="3"/>
      <c r="K370" s="3"/>
    </row>
    <row r="371" spans="1:11" ht="14.4" customHeight="1" x14ac:dyDescent="0.3">
      <c r="D371" s="3" t="s">
        <v>88</v>
      </c>
      <c r="E371" s="54" t="s">
        <v>89</v>
      </c>
      <c r="F371" s="54"/>
      <c r="G371" s="54"/>
      <c r="H371" s="54"/>
      <c r="I371" s="54"/>
      <c r="J371" s="54"/>
      <c r="K371" s="54"/>
    </row>
    <row r="372" spans="1:11" x14ac:dyDescent="0.3">
      <c r="D372" s="3" t="s">
        <v>90</v>
      </c>
      <c r="E372" s="54" t="s">
        <v>93</v>
      </c>
      <c r="F372" s="54"/>
      <c r="G372" s="54"/>
      <c r="H372" s="54"/>
      <c r="I372" s="54"/>
      <c r="J372" s="54"/>
      <c r="K372" s="54"/>
    </row>
    <row r="373" spans="1:11" ht="15.6" x14ac:dyDescent="0.35">
      <c r="D373" s="3" t="s">
        <v>91</v>
      </c>
      <c r="E373" s="54" t="s">
        <v>94</v>
      </c>
      <c r="F373" s="54"/>
      <c r="G373" s="54"/>
      <c r="H373" s="54"/>
      <c r="I373" s="54"/>
      <c r="J373" s="54"/>
      <c r="K373" s="54"/>
    </row>
    <row r="374" spans="1:11" ht="15.6" customHeight="1" x14ac:dyDescent="0.35">
      <c r="D374" s="3" t="s">
        <v>92</v>
      </c>
      <c r="E374" s="54" t="s">
        <v>95</v>
      </c>
      <c r="F374" s="54"/>
      <c r="G374" s="54"/>
      <c r="H374" s="54"/>
      <c r="I374" s="54"/>
      <c r="J374" s="54"/>
      <c r="K374" s="54"/>
    </row>
    <row r="375" spans="1:11" x14ac:dyDescent="0.3">
      <c r="D375" s="3"/>
      <c r="E375" s="3"/>
      <c r="F375" s="3"/>
      <c r="G375" s="3"/>
      <c r="H375" s="3"/>
      <c r="I375" s="3"/>
      <c r="J375" s="3"/>
      <c r="K375" s="3"/>
    </row>
    <row r="376" spans="1:11" ht="15.6" x14ac:dyDescent="0.3">
      <c r="A376" s="36" t="s">
        <v>36</v>
      </c>
      <c r="B376" s="52" t="s">
        <v>37</v>
      </c>
      <c r="C376" s="52"/>
      <c r="D376" s="52"/>
      <c r="E376" s="52"/>
      <c r="F376" s="52"/>
      <c r="G376" s="52"/>
      <c r="H376" s="52"/>
      <c r="I376" s="52"/>
      <c r="J376" s="52"/>
      <c r="K376" s="52"/>
    </row>
    <row r="377" spans="1:11" ht="15.6" x14ac:dyDescent="0.35">
      <c r="B377" t="s">
        <v>97</v>
      </c>
    </row>
    <row r="379" spans="1:11" ht="15.6" x14ac:dyDescent="0.35">
      <c r="B379" t="s">
        <v>46</v>
      </c>
      <c r="C379" t="s">
        <v>43</v>
      </c>
      <c r="D379" t="s">
        <v>100</v>
      </c>
      <c r="E379" t="s">
        <v>96</v>
      </c>
      <c r="F379">
        <f>_xlfn.CHISQ.INV(0.95,C395-1)</f>
        <v>7.8147279032511774</v>
      </c>
      <c r="G379" s="51" t="s">
        <v>151</v>
      </c>
      <c r="H379" s="51"/>
    </row>
    <row r="380" spans="1:11" x14ac:dyDescent="0.3">
      <c r="F380">
        <v>7.3769999999999998</v>
      </c>
      <c r="G380" s="51" t="s">
        <v>152</v>
      </c>
      <c r="H380" s="51"/>
    </row>
    <row r="382" spans="1:11" x14ac:dyDescent="0.3">
      <c r="A382" s="36" t="s">
        <v>38</v>
      </c>
      <c r="B382" s="52" t="s">
        <v>39</v>
      </c>
      <c r="C382" s="52"/>
      <c r="D382" s="52"/>
      <c r="E382" s="52"/>
      <c r="F382" s="52"/>
      <c r="G382" s="52"/>
      <c r="H382" s="52"/>
      <c r="I382" s="52"/>
      <c r="J382" s="52"/>
      <c r="K382" s="52"/>
    </row>
    <row r="384" spans="1:11" x14ac:dyDescent="0.3">
      <c r="B384" s="50" t="s">
        <v>137</v>
      </c>
      <c r="C384" s="50"/>
      <c r="D384" s="50"/>
      <c r="E384" s="50"/>
      <c r="H384" s="50" t="s">
        <v>99</v>
      </c>
      <c r="I384" s="50"/>
      <c r="J384" s="50"/>
      <c r="K384" s="50"/>
    </row>
    <row r="385" spans="1:11" x14ac:dyDescent="0.3">
      <c r="B385" s="40" t="s">
        <v>131</v>
      </c>
      <c r="C385" s="40" t="s">
        <v>132</v>
      </c>
      <c r="D385" s="40" t="s">
        <v>133</v>
      </c>
      <c r="E385" s="39" t="s">
        <v>134</v>
      </c>
      <c r="H385" s="40" t="s">
        <v>131</v>
      </c>
      <c r="I385" s="40" t="s">
        <v>132</v>
      </c>
      <c r="J385" s="40" t="s">
        <v>133</v>
      </c>
      <c r="K385" s="39" t="s">
        <v>134</v>
      </c>
    </row>
    <row r="386" spans="1:11" x14ac:dyDescent="0.3">
      <c r="B386">
        <v>54</v>
      </c>
      <c r="C386">
        <v>28</v>
      </c>
      <c r="D386">
        <v>37</v>
      </c>
      <c r="E386">
        <v>36</v>
      </c>
      <c r="H386">
        <f>_xlfn.RANK.AVG(B386,B386:E390,1)</f>
        <v>14</v>
      </c>
      <c r="I386">
        <f>_xlfn.RANK.AVG(C386,B386:E390,1)</f>
        <v>4.5</v>
      </c>
      <c r="J386">
        <f>_xlfn.RANK.AVG(D386,B386:E390,1)</f>
        <v>9</v>
      </c>
      <c r="K386">
        <f>_xlfn.RANK.AVG(E386,B386:E390,1)</f>
        <v>8</v>
      </c>
    </row>
    <row r="387" spans="1:11" x14ac:dyDescent="0.3">
      <c r="B387">
        <v>62</v>
      </c>
      <c r="C387">
        <v>42</v>
      </c>
      <c r="D387">
        <v>29</v>
      </c>
      <c r="E387">
        <v>19</v>
      </c>
      <c r="H387">
        <f>_xlfn.RANK.AVG(B387,B386:E390,1)</f>
        <v>15</v>
      </c>
      <c r="I387">
        <f>_xlfn.RANK.AVG(C387,B386:E390,1)</f>
        <v>11</v>
      </c>
      <c r="J387">
        <f>_xlfn.RANK.AVG(D387,B386:E390,1)</f>
        <v>6</v>
      </c>
      <c r="K387">
        <f>_xlfn.RANK.AVG(E387,B386:E390,1)</f>
        <v>1</v>
      </c>
    </row>
    <row r="388" spans="1:11" x14ac:dyDescent="0.3">
      <c r="B388">
        <v>78</v>
      </c>
      <c r="C388">
        <v>39</v>
      </c>
      <c r="D388">
        <v>30</v>
      </c>
      <c r="E388">
        <v>22</v>
      </c>
      <c r="H388">
        <f>_xlfn.RANK.AVG(B388,B386:E390,1)</f>
        <v>18</v>
      </c>
      <c r="I388">
        <f>_xlfn.RANK.AVG(C388,B386:E390,1)</f>
        <v>10</v>
      </c>
      <c r="J388">
        <f>_xlfn.RANK.AVG(D388,B386:E390,1)</f>
        <v>7</v>
      </c>
      <c r="K388">
        <f>_xlfn.RANK.AVG(E388,B386:E390,1)</f>
        <v>2</v>
      </c>
    </row>
    <row r="389" spans="1:11" x14ac:dyDescent="0.3">
      <c r="B389">
        <v>90</v>
      </c>
      <c r="C389">
        <v>81</v>
      </c>
      <c r="D389">
        <v>50</v>
      </c>
      <c r="E389">
        <v>28</v>
      </c>
      <c r="H389">
        <f>_xlfn.RANK.AVG(B389,B386:E390,1)</f>
        <v>20</v>
      </c>
      <c r="I389">
        <f>_xlfn.RANK.AVG(C389,B386:E390,1)</f>
        <v>19</v>
      </c>
      <c r="J389">
        <f>_xlfn.RANK.AVG(D389,B386:E390,1)</f>
        <v>12</v>
      </c>
      <c r="K389">
        <f>_xlfn.RANK.AVG(E389,B386:E390,1)</f>
        <v>4.5</v>
      </c>
    </row>
    <row r="390" spans="1:11" x14ac:dyDescent="0.3">
      <c r="B390">
        <v>70</v>
      </c>
      <c r="C390">
        <v>65</v>
      </c>
      <c r="D390">
        <v>53</v>
      </c>
      <c r="E390">
        <v>27</v>
      </c>
      <c r="H390">
        <f>_xlfn.RANK.AVG(B390,B386:E390,1)</f>
        <v>17</v>
      </c>
      <c r="I390">
        <f>_xlfn.RANK.AVG(C390,B386:E390,1)</f>
        <v>16</v>
      </c>
      <c r="J390">
        <f>_xlfn.RANK.AVG(D390,B386:E390,1)</f>
        <v>13</v>
      </c>
      <c r="K390">
        <f>_xlfn.RANK.AVG(E390,B386:E390,1)</f>
        <v>3</v>
      </c>
    </row>
    <row r="391" spans="1:11" ht="15.6" x14ac:dyDescent="0.35">
      <c r="A391" s="39" t="s">
        <v>143</v>
      </c>
      <c r="B391" s="41">
        <f>COUNT(B386:B390)</f>
        <v>5</v>
      </c>
      <c r="C391" s="41">
        <f>COUNT(C386:C390)</f>
        <v>5</v>
      </c>
      <c r="D391" s="41">
        <f>COUNT(D386:D390)</f>
        <v>5</v>
      </c>
      <c r="E391" s="41">
        <f>COUNT(E386:E390)</f>
        <v>5</v>
      </c>
      <c r="G391" s="39" t="s">
        <v>144</v>
      </c>
      <c r="H391" s="41">
        <f>SUM(H386:H390)</f>
        <v>84</v>
      </c>
      <c r="I391" s="41">
        <f>SUM(I386:I390)</f>
        <v>60.5</v>
      </c>
      <c r="J391" s="41">
        <f>SUM(J386:J390)</f>
        <v>47</v>
      </c>
      <c r="K391" s="41">
        <f>SUM(K386:K390)</f>
        <v>18.5</v>
      </c>
    </row>
    <row r="394" spans="1:11" x14ac:dyDescent="0.3">
      <c r="B394" s="1" t="s">
        <v>60</v>
      </c>
      <c r="C394" s="1" t="s">
        <v>57</v>
      </c>
      <c r="H394" s="1" t="s">
        <v>61</v>
      </c>
      <c r="I394" s="1" t="s">
        <v>57</v>
      </c>
      <c r="J394" s="1" t="s">
        <v>101</v>
      </c>
    </row>
    <row r="395" spans="1:11" x14ac:dyDescent="0.3">
      <c r="B395" t="s">
        <v>88</v>
      </c>
      <c r="C395">
        <f>COUNT(B386:G386)</f>
        <v>4</v>
      </c>
      <c r="H395" t="s">
        <v>100</v>
      </c>
      <c r="I395">
        <f>I396*I397-I398</f>
        <v>12.814285714285717</v>
      </c>
    </row>
    <row r="396" spans="1:11" x14ac:dyDescent="0.3">
      <c r="B396" t="s">
        <v>90</v>
      </c>
      <c r="C396">
        <f>COUNT(B386:G390)</f>
        <v>20</v>
      </c>
      <c r="I396">
        <f>12/(C396*(C396+1))</f>
        <v>2.8571428571428571E-2</v>
      </c>
      <c r="J396" t="s">
        <v>102</v>
      </c>
    </row>
    <row r="397" spans="1:11" ht="16.8" x14ac:dyDescent="0.35">
      <c r="I397">
        <f>H391^2/B391+I391^2/C391+J391^2/D391+K391^2/E391</f>
        <v>2653.5</v>
      </c>
      <c r="J397" t="s">
        <v>104</v>
      </c>
    </row>
    <row r="398" spans="1:11" x14ac:dyDescent="0.3">
      <c r="I398">
        <f>3*(C396+1)</f>
        <v>63</v>
      </c>
      <c r="J398" t="s">
        <v>103</v>
      </c>
    </row>
    <row r="399" spans="1:11" x14ac:dyDescent="0.3">
      <c r="H399" t="s">
        <v>135</v>
      </c>
      <c r="I399">
        <f>1-_xlfn.CHISQ.DIST(I395,3,TRUE)</f>
        <v>5.0559305605178961E-3</v>
      </c>
    </row>
    <row r="401" spans="1:11" ht="15.6" x14ac:dyDescent="0.3">
      <c r="A401" s="36" t="s">
        <v>40</v>
      </c>
      <c r="B401" s="52" t="s">
        <v>41</v>
      </c>
      <c r="C401" s="52"/>
      <c r="D401" s="52"/>
      <c r="E401" s="52"/>
      <c r="F401" s="52"/>
      <c r="G401" s="52"/>
      <c r="H401" s="52"/>
      <c r="I401" s="52"/>
      <c r="J401" s="52"/>
      <c r="K401" s="52"/>
    </row>
    <row r="402" spans="1:11" ht="14.4" customHeight="1" x14ac:dyDescent="0.3">
      <c r="B402" s="53" t="str">
        <f>IF(I395&gt;=F379,"Reject the Null Hypothesis","Fail to reject the Null Hypothesis")</f>
        <v>Reject the Null Hypothesis</v>
      </c>
      <c r="C402" s="53"/>
      <c r="D402" s="53"/>
      <c r="E402" s="53"/>
      <c r="F402" s="49" t="s">
        <v>149</v>
      </c>
      <c r="G402" s="49"/>
      <c r="H402" s="49"/>
      <c r="I402" s="49"/>
      <c r="J402" s="49"/>
      <c r="K402" s="49"/>
    </row>
    <row r="403" spans="1:11" x14ac:dyDescent="0.3">
      <c r="F403" s="49"/>
      <c r="G403" s="49"/>
      <c r="H403" s="49"/>
      <c r="I403" s="49"/>
      <c r="J403" s="49"/>
      <c r="K403" s="49"/>
    </row>
    <row r="404" spans="1:11" x14ac:dyDescent="0.3">
      <c r="B404" s="49" t="s">
        <v>136</v>
      </c>
      <c r="C404" s="49"/>
      <c r="D404" s="49"/>
      <c r="E404" s="49"/>
      <c r="F404" s="49"/>
      <c r="G404" s="49"/>
      <c r="H404" s="49"/>
      <c r="I404" s="49"/>
      <c r="J404" s="49"/>
      <c r="K404" s="49"/>
    </row>
    <row r="405" spans="1:11" x14ac:dyDescent="0.3">
      <c r="B405" s="49"/>
      <c r="C405" s="49"/>
      <c r="D405" s="49"/>
      <c r="E405" s="49"/>
      <c r="F405" s="49"/>
      <c r="G405" s="49"/>
      <c r="H405" s="49"/>
      <c r="I405" s="49"/>
      <c r="J405" s="49"/>
      <c r="K405" s="49"/>
    </row>
  </sheetData>
  <mergeCells count="165">
    <mergeCell ref="E42:F42"/>
    <mergeCell ref="H182:J182"/>
    <mergeCell ref="B197:K197"/>
    <mergeCell ref="B51:K53"/>
    <mergeCell ref="B1:K6"/>
    <mergeCell ref="C10:E10"/>
    <mergeCell ref="F10:H10"/>
    <mergeCell ref="C9:H9"/>
    <mergeCell ref="C8:K8"/>
    <mergeCell ref="B20:K20"/>
    <mergeCell ref="B21:D21"/>
    <mergeCell ref="B23:D23"/>
    <mergeCell ref="B25:D25"/>
    <mergeCell ref="B27:K27"/>
    <mergeCell ref="B30:K30"/>
    <mergeCell ref="B35:K35"/>
    <mergeCell ref="B45:K45"/>
    <mergeCell ref="B46:E46"/>
    <mergeCell ref="I10:K10"/>
    <mergeCell ref="F46:K47"/>
    <mergeCell ref="B48:K49"/>
    <mergeCell ref="E21:K22"/>
    <mergeCell ref="E23:K24"/>
    <mergeCell ref="E40:F40"/>
    <mergeCell ref="E41:F41"/>
    <mergeCell ref="D265:G265"/>
    <mergeCell ref="B319:K319"/>
    <mergeCell ref="E217:K218"/>
    <mergeCell ref="E219:K220"/>
    <mergeCell ref="B203:K206"/>
    <mergeCell ref="B93:K96"/>
    <mergeCell ref="B98:E98"/>
    <mergeCell ref="B99:E99"/>
    <mergeCell ref="B101:K102"/>
    <mergeCell ref="B146:K151"/>
    <mergeCell ref="B153:D153"/>
    <mergeCell ref="B104:K104"/>
    <mergeCell ref="B105:D105"/>
    <mergeCell ref="B107:D107"/>
    <mergeCell ref="B109:D109"/>
    <mergeCell ref="B111:K111"/>
    <mergeCell ref="B118:K118"/>
    <mergeCell ref="B123:K123"/>
    <mergeCell ref="E137:K137"/>
    <mergeCell ref="E138:K138"/>
    <mergeCell ref="B140:K140"/>
    <mergeCell ref="D166:K166"/>
    <mergeCell ref="B180:K180"/>
    <mergeCell ref="B182:D182"/>
    <mergeCell ref="B208:E209"/>
    <mergeCell ref="B210:E211"/>
    <mergeCell ref="B213:K214"/>
    <mergeCell ref="C264:K264"/>
    <mergeCell ref="B221:D221"/>
    <mergeCell ref="B223:K223"/>
    <mergeCell ref="B230:K230"/>
    <mergeCell ref="B235:K235"/>
    <mergeCell ref="E249:K249"/>
    <mergeCell ref="E250:K250"/>
    <mergeCell ref="B252:K252"/>
    <mergeCell ref="B253:E253"/>
    <mergeCell ref="F253:K254"/>
    <mergeCell ref="B255:K256"/>
    <mergeCell ref="B258:K262"/>
    <mergeCell ref="B355:C355"/>
    <mergeCell ref="B356:C356"/>
    <mergeCell ref="B266:C266"/>
    <mergeCell ref="B276:K276"/>
    <mergeCell ref="B277:D277"/>
    <mergeCell ref="E277:K277"/>
    <mergeCell ref="B278:D278"/>
    <mergeCell ref="E278:K278"/>
    <mergeCell ref="B279:D279"/>
    <mergeCell ref="B281:K281"/>
    <mergeCell ref="B284:K284"/>
    <mergeCell ref="B289:K289"/>
    <mergeCell ref="B305:K305"/>
    <mergeCell ref="B306:E306"/>
    <mergeCell ref="D266:E266"/>
    <mergeCell ref="F266:G266"/>
    <mergeCell ref="B314:K314"/>
    <mergeCell ref="B315:D315"/>
    <mergeCell ref="E315:K315"/>
    <mergeCell ref="B316:D316"/>
    <mergeCell ref="E316:K316"/>
    <mergeCell ref="B317:D317"/>
    <mergeCell ref="D320:K321"/>
    <mergeCell ref="B323:K323"/>
    <mergeCell ref="B60:D60"/>
    <mergeCell ref="B62:K62"/>
    <mergeCell ref="D63:K64"/>
    <mergeCell ref="B66:K66"/>
    <mergeCell ref="B71:K71"/>
    <mergeCell ref="B55:K55"/>
    <mergeCell ref="B56:D56"/>
    <mergeCell ref="B58:D58"/>
    <mergeCell ref="E56:K57"/>
    <mergeCell ref="E58:K59"/>
    <mergeCell ref="B87:K87"/>
    <mergeCell ref="B88:E88"/>
    <mergeCell ref="B67:K67"/>
    <mergeCell ref="F88:K89"/>
    <mergeCell ref="B90:K91"/>
    <mergeCell ref="B161:D161"/>
    <mergeCell ref="B163:D163"/>
    <mergeCell ref="B165:K165"/>
    <mergeCell ref="B141:E141"/>
    <mergeCell ref="F141:K142"/>
    <mergeCell ref="B143:K144"/>
    <mergeCell ref="B158:K158"/>
    <mergeCell ref="B159:D159"/>
    <mergeCell ref="B154:D154"/>
    <mergeCell ref="B155:D155"/>
    <mergeCell ref="E105:K106"/>
    <mergeCell ref="E107:K108"/>
    <mergeCell ref="E159:K160"/>
    <mergeCell ref="E161:K162"/>
    <mergeCell ref="B359:D359"/>
    <mergeCell ref="B198:E198"/>
    <mergeCell ref="F198:K199"/>
    <mergeCell ref="E170:K170"/>
    <mergeCell ref="E171:K171"/>
    <mergeCell ref="E172:K172"/>
    <mergeCell ref="E173:K173"/>
    <mergeCell ref="B175:K175"/>
    <mergeCell ref="B361:D361"/>
    <mergeCell ref="B328:K328"/>
    <mergeCell ref="B343:K343"/>
    <mergeCell ref="B344:E344"/>
    <mergeCell ref="F344:K345"/>
    <mergeCell ref="B346:K347"/>
    <mergeCell ref="B200:K201"/>
    <mergeCell ref="B216:K216"/>
    <mergeCell ref="B217:D217"/>
    <mergeCell ref="B219:D219"/>
    <mergeCell ref="B311:K312"/>
    <mergeCell ref="B349:K351"/>
    <mergeCell ref="F306:K307"/>
    <mergeCell ref="B308:K309"/>
    <mergeCell ref="B353:C353"/>
    <mergeCell ref="B354:C354"/>
    <mergeCell ref="E359:K360"/>
    <mergeCell ref="E361:K363"/>
    <mergeCell ref="B404:K405"/>
    <mergeCell ref="B125:C125"/>
    <mergeCell ref="B126:C126"/>
    <mergeCell ref="B128:C128"/>
    <mergeCell ref="B129:C129"/>
    <mergeCell ref="G380:H380"/>
    <mergeCell ref="G379:H379"/>
    <mergeCell ref="B401:K401"/>
    <mergeCell ref="B402:E402"/>
    <mergeCell ref="F402:K403"/>
    <mergeCell ref="H384:K384"/>
    <mergeCell ref="B384:E384"/>
    <mergeCell ref="E373:K373"/>
    <mergeCell ref="E374:K374"/>
    <mergeCell ref="B376:K376"/>
    <mergeCell ref="B382:K382"/>
    <mergeCell ref="B364:D364"/>
    <mergeCell ref="B366:K366"/>
    <mergeCell ref="D367:K367"/>
    <mergeCell ref="E371:K371"/>
    <mergeCell ref="E372:K372"/>
    <mergeCell ref="B358:K358"/>
  </mergeCells>
  <pageMargins left="0.7" right="0.7" top="0.75" bottom="0.75" header="0.3" footer="0.3"/>
  <pageSetup scale="92"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698AB-0C93-4723-8696-D35E68519864}">
  <sheetPr>
    <tabColor theme="9"/>
  </sheetPr>
  <dimension ref="A1:K43"/>
  <sheetViews>
    <sheetView workbookViewId="0">
      <selection activeCell="G4" sqref="G4"/>
    </sheetView>
  </sheetViews>
  <sheetFormatPr defaultRowHeight="14.4" x14ac:dyDescent="0.3"/>
  <sheetData>
    <row r="1" spans="1:11" x14ac:dyDescent="0.3">
      <c r="A1" t="s">
        <v>49</v>
      </c>
    </row>
    <row r="3" spans="1:11" x14ac:dyDescent="0.3">
      <c r="A3" s="36" t="s">
        <v>27</v>
      </c>
      <c r="B3" s="52"/>
      <c r="C3" s="52"/>
      <c r="D3" s="52"/>
      <c r="E3" s="52"/>
      <c r="F3" s="52"/>
      <c r="G3" s="52"/>
      <c r="H3" s="52"/>
      <c r="I3" s="52"/>
      <c r="J3" s="52"/>
      <c r="K3" s="52"/>
    </row>
    <row r="4" spans="1:11" x14ac:dyDescent="0.3">
      <c r="B4" t="s">
        <v>28</v>
      </c>
    </row>
    <row r="5" spans="1:11" x14ac:dyDescent="0.3">
      <c r="B5" t="s">
        <v>29</v>
      </c>
    </row>
    <row r="7" spans="1:11" x14ac:dyDescent="0.3">
      <c r="A7" s="36" t="s">
        <v>32</v>
      </c>
      <c r="B7" s="52" t="s">
        <v>33</v>
      </c>
      <c r="C7" s="52"/>
      <c r="D7" s="52"/>
      <c r="E7" s="52"/>
      <c r="F7" s="52"/>
      <c r="G7" s="52"/>
      <c r="H7" s="52"/>
      <c r="I7" s="52"/>
      <c r="J7" s="52"/>
      <c r="K7" s="52"/>
    </row>
    <row r="8" spans="1:11" x14ac:dyDescent="0.3">
      <c r="B8" s="49" t="s">
        <v>51</v>
      </c>
      <c r="C8" s="49"/>
      <c r="D8" s="49"/>
      <c r="E8" s="57" t="s">
        <v>30</v>
      </c>
      <c r="F8" s="57"/>
      <c r="G8" s="57"/>
      <c r="H8" s="57"/>
      <c r="I8" s="57"/>
      <c r="J8" s="57"/>
      <c r="K8" s="57"/>
    </row>
    <row r="9" spans="1:11" x14ac:dyDescent="0.3">
      <c r="B9" s="49" t="s">
        <v>52</v>
      </c>
      <c r="C9" s="49"/>
      <c r="D9" s="49"/>
      <c r="E9" s="57" t="s">
        <v>31</v>
      </c>
      <c r="F9" s="57"/>
      <c r="G9" s="57"/>
      <c r="H9" s="57"/>
      <c r="I9" s="57"/>
      <c r="J9" s="57"/>
      <c r="K9" s="57"/>
    </row>
    <row r="10" spans="1:11" x14ac:dyDescent="0.3">
      <c r="B10" s="55" t="s">
        <v>50</v>
      </c>
      <c r="C10" s="55"/>
      <c r="D10" s="55"/>
      <c r="E10" s="5">
        <v>0.05</v>
      </c>
    </row>
    <row r="12" spans="1:11" x14ac:dyDescent="0.3">
      <c r="A12" s="36" t="s">
        <v>34</v>
      </c>
      <c r="B12" s="52" t="s">
        <v>35</v>
      </c>
      <c r="C12" s="52"/>
      <c r="D12" s="52"/>
      <c r="E12" s="52"/>
      <c r="F12" s="52"/>
      <c r="G12" s="52"/>
      <c r="H12" s="52"/>
      <c r="I12" s="52"/>
      <c r="J12" s="52"/>
      <c r="K12" s="52"/>
    </row>
    <row r="13" spans="1:11" x14ac:dyDescent="0.3">
      <c r="B13" t="s">
        <v>42</v>
      </c>
    </row>
    <row r="17" spans="1:11" ht="15.6" x14ac:dyDescent="0.35">
      <c r="D17" t="s">
        <v>111</v>
      </c>
    </row>
    <row r="19" spans="1:11" ht="15.6" x14ac:dyDescent="0.3">
      <c r="A19" s="36" t="s">
        <v>36</v>
      </c>
      <c r="B19" s="52" t="s">
        <v>37</v>
      </c>
      <c r="C19" s="52"/>
      <c r="D19" s="52"/>
      <c r="E19" s="52"/>
      <c r="F19" s="52"/>
      <c r="G19" s="52"/>
      <c r="H19" s="52"/>
      <c r="I19" s="52"/>
      <c r="J19" s="52"/>
      <c r="K19" s="52"/>
    </row>
    <row r="20" spans="1:11" ht="15.6" x14ac:dyDescent="0.35">
      <c r="B20" t="s">
        <v>127</v>
      </c>
    </row>
    <row r="22" spans="1:11" ht="15.6" x14ac:dyDescent="0.35">
      <c r="B22" t="s">
        <v>46</v>
      </c>
      <c r="C22" t="s">
        <v>43</v>
      </c>
      <c r="D22" t="s">
        <v>44</v>
      </c>
      <c r="E22" t="s">
        <v>45</v>
      </c>
      <c r="F22" s="38">
        <v>4</v>
      </c>
    </row>
    <row r="24" spans="1:11" x14ac:dyDescent="0.3">
      <c r="A24" s="36" t="s">
        <v>38</v>
      </c>
      <c r="B24" s="52" t="s">
        <v>39</v>
      </c>
      <c r="C24" s="52"/>
      <c r="D24" s="52"/>
      <c r="E24" s="52"/>
      <c r="F24" s="52"/>
      <c r="G24" s="52"/>
      <c r="H24" s="52"/>
      <c r="I24" s="52"/>
      <c r="J24" s="52"/>
      <c r="K24" s="52"/>
    </row>
    <row r="26" spans="1:11" x14ac:dyDescent="0.3">
      <c r="B26" t="s">
        <v>47</v>
      </c>
      <c r="C26" s="38">
        <v>7</v>
      </c>
      <c r="D26" s="38">
        <v>5</v>
      </c>
      <c r="E26" s="38">
        <v>6</v>
      </c>
      <c r="F26" s="38">
        <v>4</v>
      </c>
      <c r="G26" s="38">
        <v>12</v>
      </c>
      <c r="H26" s="38"/>
      <c r="I26" s="38"/>
      <c r="J26" s="38"/>
      <c r="K26" s="38"/>
    </row>
    <row r="27" spans="1:11" x14ac:dyDescent="0.3">
      <c r="B27" t="s">
        <v>48</v>
      </c>
      <c r="C27" s="38">
        <v>3</v>
      </c>
      <c r="D27" s="38">
        <v>6</v>
      </c>
      <c r="E27" s="38">
        <v>4</v>
      </c>
      <c r="F27" s="38">
        <v>2</v>
      </c>
      <c r="G27" s="38">
        <v>1</v>
      </c>
      <c r="H27" s="38"/>
      <c r="I27" s="38"/>
      <c r="J27" s="38"/>
      <c r="K27" s="38"/>
    </row>
    <row r="29" spans="1:11" ht="15.6" x14ac:dyDescent="0.35">
      <c r="B29" t="s">
        <v>58</v>
      </c>
      <c r="C29" s="38">
        <f>_xlfn.RANK.AVG(C26,C26:K27,1)</f>
        <v>9</v>
      </c>
      <c r="D29" s="38">
        <f>_xlfn.RANK.AVG(D26,C26:K27,1)</f>
        <v>6</v>
      </c>
      <c r="E29" s="38">
        <f>_xlfn.RANK.AVG(E26,C26:K27,1)</f>
        <v>7.5</v>
      </c>
      <c r="F29" s="38">
        <f>_xlfn.RANK.AVG(F26,C26:K27,1)</f>
        <v>4.5</v>
      </c>
      <c r="G29" s="38">
        <f>_xlfn.RANK.AVG(G26,C26:K27,1)</f>
        <v>10</v>
      </c>
      <c r="H29" s="38"/>
      <c r="I29" s="38"/>
      <c r="J29" s="38"/>
      <c r="K29" s="38"/>
    </row>
    <row r="30" spans="1:11" ht="15.6" x14ac:dyDescent="0.35">
      <c r="B30" t="s">
        <v>59</v>
      </c>
      <c r="C30" s="38">
        <f>_xlfn.RANK.AVG(C27,C26:K27,1)</f>
        <v>3</v>
      </c>
      <c r="D30" s="38">
        <f>_xlfn.RANK.AVG(D27,C26:K27,1)</f>
        <v>7.5</v>
      </c>
      <c r="E30" s="38">
        <f>_xlfn.RANK.AVG(E27,C26:K27,1)</f>
        <v>4.5</v>
      </c>
      <c r="F30" s="38">
        <f>_xlfn.RANK.AVG(F27,C26:K27,1)</f>
        <v>2</v>
      </c>
      <c r="G30" s="38">
        <f>_xlfn.RANK.AVG(G27,C26:K27,1)</f>
        <v>1</v>
      </c>
      <c r="H30" s="38"/>
      <c r="I30" s="38"/>
      <c r="J30" s="38"/>
      <c r="K30" s="38"/>
    </row>
    <row r="32" spans="1:11" x14ac:dyDescent="0.3">
      <c r="B32" s="1" t="s">
        <v>60</v>
      </c>
      <c r="C32" s="1" t="s">
        <v>57</v>
      </c>
      <c r="E32" s="1" t="s">
        <v>61</v>
      </c>
      <c r="F32" s="1" t="s">
        <v>57</v>
      </c>
    </row>
    <row r="33" spans="1:11" ht="15.6" x14ac:dyDescent="0.35">
      <c r="B33" t="s">
        <v>63</v>
      </c>
      <c r="C33">
        <f>COUNT(C26:K26)</f>
        <v>5</v>
      </c>
      <c r="E33" t="s">
        <v>44</v>
      </c>
      <c r="F33">
        <f>MIN(C38:C39)</f>
        <v>3</v>
      </c>
    </row>
    <row r="34" spans="1:11" ht="15.6" x14ac:dyDescent="0.35">
      <c r="B34" t="s">
        <v>64</v>
      </c>
      <c r="C34">
        <f>COUNT(C27:K27)</f>
        <v>5</v>
      </c>
    </row>
    <row r="35" spans="1:11" ht="15.6" x14ac:dyDescent="0.35">
      <c r="B35" t="s">
        <v>65</v>
      </c>
      <c r="C35">
        <f>COUNT(C26:K27)</f>
        <v>10</v>
      </c>
    </row>
    <row r="36" spans="1:11" ht="15.6" x14ac:dyDescent="0.35">
      <c r="B36" t="s">
        <v>58</v>
      </c>
      <c r="C36">
        <f>SUM(C29:K29)</f>
        <v>37</v>
      </c>
    </row>
    <row r="37" spans="1:11" ht="15.6" x14ac:dyDescent="0.35">
      <c r="B37" t="s">
        <v>59</v>
      </c>
      <c r="C37">
        <f>SUM(C30:K30)</f>
        <v>18</v>
      </c>
    </row>
    <row r="38" spans="1:11" ht="15.6" x14ac:dyDescent="0.35">
      <c r="B38" t="s">
        <v>66</v>
      </c>
      <c r="C38">
        <f>C33*C34+(C33*(C33+1)/2)-C36</f>
        <v>3</v>
      </c>
      <c r="E38" s="57" t="s">
        <v>62</v>
      </c>
      <c r="F38" s="57"/>
      <c r="G38" s="57"/>
      <c r="H38" s="57"/>
      <c r="I38" s="57"/>
      <c r="J38" s="57"/>
      <c r="K38" s="57"/>
    </row>
    <row r="39" spans="1:11" ht="15.6" x14ac:dyDescent="0.35">
      <c r="B39" t="s">
        <v>67</v>
      </c>
      <c r="C39">
        <f>C33*C34+(C34*(C34+1)/2)-C37</f>
        <v>22</v>
      </c>
      <c r="E39" s="57" t="s">
        <v>62</v>
      </c>
      <c r="F39" s="57"/>
      <c r="G39" s="57"/>
      <c r="H39" s="57"/>
      <c r="I39" s="57"/>
      <c r="J39" s="57"/>
      <c r="K39" s="57"/>
    </row>
    <row r="41" spans="1:11" ht="15.6" x14ac:dyDescent="0.3">
      <c r="A41" s="36" t="s">
        <v>40</v>
      </c>
      <c r="B41" s="52" t="s">
        <v>41</v>
      </c>
      <c r="C41" s="52"/>
      <c r="D41" s="52"/>
      <c r="E41" s="52"/>
      <c r="F41" s="52"/>
      <c r="G41" s="52"/>
      <c r="H41" s="52"/>
      <c r="I41" s="52"/>
      <c r="J41" s="52"/>
      <c r="K41" s="52"/>
    </row>
    <row r="42" spans="1:11" ht="14.4" customHeight="1" x14ac:dyDescent="0.3">
      <c r="B42" s="53" t="str">
        <f>IF(F33&lt;=F22,"Reject the Null Hypothesis","Fail to reject the Null Hypothesis")</f>
        <v>Reject the Null Hypothesis</v>
      </c>
      <c r="C42" s="53"/>
      <c r="D42" s="53"/>
      <c r="E42" s="53"/>
      <c r="F42" s="49"/>
      <c r="G42" s="49"/>
      <c r="H42" s="49"/>
      <c r="I42" s="49"/>
      <c r="J42" s="49"/>
      <c r="K42" s="49"/>
    </row>
    <row r="43" spans="1:11" x14ac:dyDescent="0.3">
      <c r="F43" s="49"/>
      <c r="G43" s="49"/>
      <c r="H43" s="49"/>
      <c r="I43" s="49"/>
      <c r="J43" s="49"/>
      <c r="K43" s="49"/>
    </row>
  </sheetData>
  <sortState xmlns:xlrd2="http://schemas.microsoft.com/office/spreadsheetml/2017/richdata2" ref="C26:G26">
    <sortCondition ref="C26"/>
  </sortState>
  <mergeCells count="15">
    <mergeCell ref="E9:K9"/>
    <mergeCell ref="E38:K38"/>
    <mergeCell ref="E39:K39"/>
    <mergeCell ref="B3:K3"/>
    <mergeCell ref="B10:D10"/>
    <mergeCell ref="B8:D8"/>
    <mergeCell ref="B9:D9"/>
    <mergeCell ref="E8:K8"/>
    <mergeCell ref="B7:K7"/>
    <mergeCell ref="B42:E42"/>
    <mergeCell ref="F42:K43"/>
    <mergeCell ref="B12:K12"/>
    <mergeCell ref="B19:K19"/>
    <mergeCell ref="B24:K24"/>
    <mergeCell ref="B41:K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196C1-F50F-4C42-B90E-0705A4DC78E7}">
  <sheetPr>
    <tabColor theme="9"/>
  </sheetPr>
  <dimension ref="A1:K40"/>
  <sheetViews>
    <sheetView workbookViewId="0">
      <selection activeCell="E33" sqref="E33:G35"/>
    </sheetView>
  </sheetViews>
  <sheetFormatPr defaultRowHeight="14.4" x14ac:dyDescent="0.3"/>
  <cols>
    <col min="9" max="9" width="22.88671875" bestFit="1" customWidth="1"/>
  </cols>
  <sheetData>
    <row r="1" spans="1:11" x14ac:dyDescent="0.3">
      <c r="A1" t="s">
        <v>49</v>
      </c>
    </row>
    <row r="3" spans="1:11" x14ac:dyDescent="0.3">
      <c r="A3" s="36" t="s">
        <v>27</v>
      </c>
      <c r="B3" s="52"/>
      <c r="C3" s="52"/>
      <c r="D3" s="52"/>
      <c r="E3" s="52"/>
      <c r="F3" s="52"/>
      <c r="G3" s="52"/>
      <c r="H3" s="52"/>
      <c r="I3" s="52"/>
      <c r="J3" s="52"/>
      <c r="K3" s="52"/>
    </row>
    <row r="4" spans="1:11" x14ac:dyDescent="0.3">
      <c r="B4" t="s">
        <v>28</v>
      </c>
    </row>
    <row r="5" spans="1:11" x14ac:dyDescent="0.3">
      <c r="B5" t="s">
        <v>68</v>
      </c>
    </row>
    <row r="7" spans="1:11" x14ac:dyDescent="0.3">
      <c r="A7" s="36" t="s">
        <v>32</v>
      </c>
      <c r="B7" s="52" t="s">
        <v>33</v>
      </c>
      <c r="C7" s="52"/>
      <c r="D7" s="52"/>
      <c r="E7" s="52"/>
      <c r="F7" s="52"/>
      <c r="G7" s="52"/>
      <c r="H7" s="52"/>
      <c r="I7" s="52"/>
      <c r="J7" s="52"/>
      <c r="K7" s="52"/>
    </row>
    <row r="8" spans="1:11" x14ac:dyDescent="0.3">
      <c r="B8" s="49" t="s">
        <v>51</v>
      </c>
      <c r="C8" s="49"/>
      <c r="D8" s="49"/>
      <c r="E8" s="57" t="s">
        <v>69</v>
      </c>
      <c r="F8" s="57"/>
      <c r="G8" s="57"/>
      <c r="H8" s="57"/>
      <c r="I8" s="57"/>
      <c r="J8" s="57"/>
      <c r="K8" s="57"/>
    </row>
    <row r="9" spans="1:11" x14ac:dyDescent="0.3">
      <c r="B9" s="49" t="s">
        <v>52</v>
      </c>
      <c r="C9" s="49"/>
      <c r="D9" s="49"/>
      <c r="E9" s="57" t="s">
        <v>70</v>
      </c>
      <c r="F9" s="57"/>
      <c r="G9" s="57"/>
      <c r="H9" s="57"/>
      <c r="I9" s="57"/>
      <c r="J9" s="57"/>
      <c r="K9" s="57"/>
    </row>
    <row r="10" spans="1:11" x14ac:dyDescent="0.3">
      <c r="B10" s="55" t="s">
        <v>50</v>
      </c>
      <c r="C10" s="55"/>
      <c r="D10" s="55"/>
      <c r="E10" s="5">
        <v>0.05</v>
      </c>
    </row>
    <row r="12" spans="1:11" x14ac:dyDescent="0.3">
      <c r="A12" s="36" t="s">
        <v>34</v>
      </c>
      <c r="B12" s="52" t="s">
        <v>35</v>
      </c>
      <c r="C12" s="52"/>
      <c r="D12" s="52"/>
      <c r="E12" s="52"/>
      <c r="F12" s="52"/>
      <c r="G12" s="52"/>
      <c r="H12" s="52"/>
      <c r="I12" s="52"/>
      <c r="J12" s="52"/>
      <c r="K12" s="52"/>
    </row>
    <row r="13" spans="1:11" x14ac:dyDescent="0.3">
      <c r="B13" t="s">
        <v>42</v>
      </c>
      <c r="D13" t="s">
        <v>71</v>
      </c>
    </row>
    <row r="15" spans="1:11" ht="15.6" x14ac:dyDescent="0.3">
      <c r="A15" s="36" t="s">
        <v>36</v>
      </c>
      <c r="B15" s="52" t="s">
        <v>37</v>
      </c>
      <c r="C15" s="52"/>
      <c r="D15" s="52"/>
      <c r="E15" s="52"/>
      <c r="F15" s="52"/>
      <c r="G15" s="52"/>
      <c r="H15" s="52"/>
      <c r="I15" s="52"/>
      <c r="J15" s="52"/>
      <c r="K15" s="52"/>
    </row>
    <row r="16" spans="1:11" ht="15.6" x14ac:dyDescent="0.35">
      <c r="B16" t="s">
        <v>76</v>
      </c>
    </row>
    <row r="18" spans="1:11" ht="15.6" x14ac:dyDescent="0.35">
      <c r="B18" t="s">
        <v>46</v>
      </c>
      <c r="C18" t="s">
        <v>43</v>
      </c>
      <c r="D18" t="s">
        <v>138</v>
      </c>
      <c r="E18" t="s">
        <v>45</v>
      </c>
      <c r="F18" s="38">
        <v>2</v>
      </c>
    </row>
    <row r="20" spans="1:11" x14ac:dyDescent="0.3">
      <c r="A20" s="36" t="s">
        <v>38</v>
      </c>
      <c r="B20" s="52" t="s">
        <v>39</v>
      </c>
      <c r="C20" s="52"/>
      <c r="D20" s="52"/>
      <c r="E20" s="52"/>
      <c r="F20" s="52"/>
      <c r="G20" s="52"/>
      <c r="H20" s="52"/>
      <c r="I20" s="52"/>
      <c r="J20" s="52"/>
      <c r="K20" s="52"/>
    </row>
    <row r="22" spans="1:11" x14ac:dyDescent="0.3">
      <c r="B22" t="s">
        <v>81</v>
      </c>
      <c r="C22" s="38">
        <v>3</v>
      </c>
      <c r="D22" s="38">
        <v>2</v>
      </c>
      <c r="E22" s="38">
        <v>3</v>
      </c>
      <c r="F22" s="38">
        <v>2</v>
      </c>
      <c r="G22" s="38">
        <v>1</v>
      </c>
      <c r="H22" s="38">
        <v>3</v>
      </c>
      <c r="I22" s="38"/>
      <c r="J22" s="38"/>
      <c r="K22" s="38"/>
    </row>
    <row r="23" spans="1:11" x14ac:dyDescent="0.3">
      <c r="C23" s="38">
        <v>2</v>
      </c>
      <c r="D23" s="38">
        <v>3</v>
      </c>
      <c r="E23" s="38">
        <v>2</v>
      </c>
      <c r="F23" s="38">
        <v>1</v>
      </c>
      <c r="G23" s="38">
        <v>3</v>
      </c>
      <c r="H23" s="38">
        <v>2</v>
      </c>
      <c r="I23" s="38"/>
      <c r="J23" s="38"/>
      <c r="K23" s="38"/>
    </row>
    <row r="24" spans="1:11" x14ac:dyDescent="0.3">
      <c r="B24" t="s">
        <v>82</v>
      </c>
      <c r="C24" s="38">
        <v>2</v>
      </c>
      <c r="D24" s="38">
        <v>3</v>
      </c>
      <c r="E24" s="38">
        <v>4</v>
      </c>
      <c r="F24" s="38">
        <v>4</v>
      </c>
      <c r="G24" s="38">
        <v>1</v>
      </c>
      <c r="H24" s="38">
        <v>4</v>
      </c>
      <c r="I24" s="38"/>
      <c r="J24" s="38"/>
      <c r="K24" s="38"/>
    </row>
    <row r="25" spans="1:11" x14ac:dyDescent="0.3">
      <c r="C25" s="38">
        <v>4</v>
      </c>
      <c r="D25" s="38">
        <v>3</v>
      </c>
      <c r="E25" s="38">
        <v>1</v>
      </c>
      <c r="F25" s="38">
        <v>3</v>
      </c>
      <c r="G25" s="38">
        <v>4</v>
      </c>
      <c r="H25" s="38">
        <v>3</v>
      </c>
      <c r="I25" s="38"/>
      <c r="J25" s="38"/>
      <c r="K25" s="38"/>
    </row>
    <row r="27" spans="1:11" x14ac:dyDescent="0.3">
      <c r="B27" t="s">
        <v>72</v>
      </c>
      <c r="C27">
        <f>C24-C22</f>
        <v>-1</v>
      </c>
      <c r="D27">
        <f t="shared" ref="D27:H27" si="0">D24-D22</f>
        <v>1</v>
      </c>
      <c r="E27">
        <f t="shared" si="0"/>
        <v>1</v>
      </c>
      <c r="F27">
        <f t="shared" si="0"/>
        <v>2</v>
      </c>
      <c r="G27">
        <f t="shared" si="0"/>
        <v>0</v>
      </c>
      <c r="H27">
        <f t="shared" si="0"/>
        <v>1</v>
      </c>
    </row>
    <row r="28" spans="1:11" x14ac:dyDescent="0.3">
      <c r="C28">
        <f t="shared" ref="C28:H28" si="1">C25-C23</f>
        <v>2</v>
      </c>
      <c r="D28">
        <f t="shared" si="1"/>
        <v>0</v>
      </c>
      <c r="E28">
        <f t="shared" si="1"/>
        <v>-1</v>
      </c>
      <c r="F28">
        <f t="shared" si="1"/>
        <v>2</v>
      </c>
      <c r="G28">
        <f t="shared" si="1"/>
        <v>1</v>
      </c>
      <c r="H28">
        <f t="shared" si="1"/>
        <v>1</v>
      </c>
    </row>
    <row r="30" spans="1:11" x14ac:dyDescent="0.3">
      <c r="B30" s="1" t="s">
        <v>60</v>
      </c>
      <c r="C30" s="1" t="s">
        <v>57</v>
      </c>
      <c r="E30" s="1" t="s">
        <v>61</v>
      </c>
      <c r="F30" s="1" t="s">
        <v>57</v>
      </c>
    </row>
    <row r="31" spans="1:11" ht="15.6" x14ac:dyDescent="0.35">
      <c r="B31" t="s">
        <v>63</v>
      </c>
      <c r="C31">
        <f>COUNT(C22:K23)</f>
        <v>12</v>
      </c>
      <c r="E31" t="s">
        <v>139</v>
      </c>
      <c r="F31">
        <f>MIN(C35:C36)</f>
        <v>3</v>
      </c>
    </row>
    <row r="32" spans="1:11" ht="15.6" x14ac:dyDescent="0.35">
      <c r="B32" t="s">
        <v>64</v>
      </c>
      <c r="C32">
        <f>COUNT(C24:K25)</f>
        <v>12</v>
      </c>
    </row>
    <row r="33" spans="1:11" ht="15.6" x14ac:dyDescent="0.35">
      <c r="B33" t="s">
        <v>65</v>
      </c>
      <c r="C33">
        <f>COUNT(C22:K25)</f>
        <v>24</v>
      </c>
      <c r="E33" t="s">
        <v>165</v>
      </c>
      <c r="G33">
        <f>2*BINOMDIST(MIN(C35:C36),SUM(C35:C36),0.5,TRUE)</f>
        <v>0.14599609375000003</v>
      </c>
    </row>
    <row r="34" spans="1:11" x14ac:dyDescent="0.3">
      <c r="B34" t="s">
        <v>75</v>
      </c>
      <c r="C34">
        <f>COUNTIF(C27:H28,0)</f>
        <v>2</v>
      </c>
      <c r="E34" t="s">
        <v>166</v>
      </c>
      <c r="G34">
        <f>BINOMDIST(MAX(C35:C36),SUM(C35:C36),0.5,TRUE)</f>
        <v>0.980712890625</v>
      </c>
      <c r="I34" s="84"/>
    </row>
    <row r="35" spans="1:11" ht="15.6" x14ac:dyDescent="0.35">
      <c r="B35" t="s">
        <v>73</v>
      </c>
      <c r="C35">
        <f>COUNTIF(C27:K28,"&gt;0")+ROUNDDOWN(C34/2,0)+MOD(C34,2)</f>
        <v>9</v>
      </c>
      <c r="E35" t="s">
        <v>167</v>
      </c>
      <c r="G35">
        <f>BINOMDIST(MIN(C35:C36),SUM(C35:C36),0.5,TRUE)</f>
        <v>7.2998046875000014E-2</v>
      </c>
    </row>
    <row r="36" spans="1:11" ht="15.6" x14ac:dyDescent="0.35">
      <c r="B36" t="s">
        <v>74</v>
      </c>
      <c r="C36">
        <f>COUNTIF(C27:K28,"&lt;0")+ROUNDDOWN(C34/2,0)</f>
        <v>3</v>
      </c>
    </row>
    <row r="38" spans="1:11" ht="15.6" x14ac:dyDescent="0.3">
      <c r="A38" s="36" t="s">
        <v>40</v>
      </c>
      <c r="B38" s="52" t="s">
        <v>41</v>
      </c>
      <c r="C38" s="52"/>
      <c r="D38" s="52"/>
      <c r="E38" s="52"/>
      <c r="F38" s="52"/>
      <c r="G38" s="52"/>
      <c r="H38" s="52"/>
      <c r="I38" s="52"/>
      <c r="J38" s="52"/>
      <c r="K38" s="52"/>
    </row>
    <row r="39" spans="1:11" ht="14.4" customHeight="1" x14ac:dyDescent="0.3">
      <c r="B39" s="53" t="str">
        <f>IF(F31&lt;=F18,"Reject the Null Hypothesis","Fail to reject the Null Hypothesis")</f>
        <v>Fail to reject the Null Hypothesis</v>
      </c>
      <c r="C39" s="53"/>
      <c r="D39" s="53"/>
      <c r="E39" s="53"/>
      <c r="F39" s="49"/>
      <c r="G39" s="49"/>
      <c r="H39" s="49"/>
      <c r="I39" s="49"/>
      <c r="J39" s="49"/>
      <c r="K39" s="49"/>
    </row>
    <row r="40" spans="1:11" x14ac:dyDescent="0.3">
      <c r="F40" s="49"/>
      <c r="G40" s="49"/>
      <c r="H40" s="49"/>
      <c r="I40" s="49"/>
      <c r="J40" s="49"/>
      <c r="K40" s="49"/>
    </row>
  </sheetData>
  <mergeCells count="13">
    <mergeCell ref="B3:K3"/>
    <mergeCell ref="B7:K7"/>
    <mergeCell ref="B8:D8"/>
    <mergeCell ref="E8:K8"/>
    <mergeCell ref="B9:D9"/>
    <mergeCell ref="E9:K9"/>
    <mergeCell ref="B38:K38"/>
    <mergeCell ref="B39:E39"/>
    <mergeCell ref="F39:K40"/>
    <mergeCell ref="B10:D10"/>
    <mergeCell ref="B12:K12"/>
    <mergeCell ref="B15:K15"/>
    <mergeCell ref="B20:K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66856-4494-41A5-8F9F-1CFBA8C01758}">
  <sheetPr>
    <tabColor theme="9"/>
  </sheetPr>
  <dimension ref="A1:K46"/>
  <sheetViews>
    <sheetView workbookViewId="0">
      <selection activeCell="I42" sqref="I42"/>
    </sheetView>
  </sheetViews>
  <sheetFormatPr defaultRowHeight="14.4" x14ac:dyDescent="0.3"/>
  <sheetData>
    <row r="1" spans="1:11" x14ac:dyDescent="0.3">
      <c r="A1" t="s">
        <v>49</v>
      </c>
    </row>
    <row r="3" spans="1:11" x14ac:dyDescent="0.3">
      <c r="A3" s="36" t="s">
        <v>27</v>
      </c>
      <c r="B3" s="52"/>
      <c r="C3" s="52"/>
      <c r="D3" s="52"/>
      <c r="E3" s="52"/>
      <c r="F3" s="52"/>
      <c r="G3" s="52"/>
      <c r="H3" s="52"/>
      <c r="I3" s="52"/>
      <c r="J3" s="52"/>
      <c r="K3" s="52"/>
    </row>
    <row r="4" spans="1:11" x14ac:dyDescent="0.3">
      <c r="B4" t="s">
        <v>28</v>
      </c>
    </row>
    <row r="5" spans="1:11" x14ac:dyDescent="0.3">
      <c r="B5" t="s">
        <v>68</v>
      </c>
    </row>
    <row r="7" spans="1:11" x14ac:dyDescent="0.3">
      <c r="A7" s="36" t="s">
        <v>32</v>
      </c>
      <c r="B7" s="52" t="s">
        <v>33</v>
      </c>
      <c r="C7" s="52"/>
      <c r="D7" s="52"/>
      <c r="E7" s="52"/>
      <c r="F7" s="52"/>
      <c r="G7" s="52"/>
      <c r="H7" s="52"/>
      <c r="I7" s="52"/>
      <c r="J7" s="52"/>
      <c r="K7" s="52"/>
    </row>
    <row r="8" spans="1:11" x14ac:dyDescent="0.3">
      <c r="B8" s="49" t="s">
        <v>51</v>
      </c>
      <c r="C8" s="49"/>
      <c r="D8" s="49"/>
      <c r="E8" s="57" t="s">
        <v>69</v>
      </c>
      <c r="F8" s="57"/>
      <c r="G8" s="57"/>
      <c r="H8" s="57"/>
      <c r="I8" s="57"/>
      <c r="J8" s="57"/>
      <c r="K8" s="57"/>
    </row>
    <row r="9" spans="1:11" x14ac:dyDescent="0.3">
      <c r="B9" s="49" t="s">
        <v>52</v>
      </c>
      <c r="C9" s="49"/>
      <c r="D9" s="49"/>
      <c r="E9" s="57" t="s">
        <v>70</v>
      </c>
      <c r="F9" s="57"/>
      <c r="G9" s="57"/>
      <c r="H9" s="57"/>
      <c r="I9" s="57"/>
      <c r="J9" s="57"/>
      <c r="K9" s="57"/>
    </row>
    <row r="10" spans="1:11" x14ac:dyDescent="0.3">
      <c r="B10" s="55" t="s">
        <v>50</v>
      </c>
      <c r="C10" s="55"/>
      <c r="D10" s="55"/>
      <c r="E10" s="5">
        <v>0.05</v>
      </c>
    </row>
    <row r="12" spans="1:11" x14ac:dyDescent="0.3">
      <c r="A12" s="36" t="s">
        <v>34</v>
      </c>
      <c r="B12" s="52" t="s">
        <v>35</v>
      </c>
      <c r="C12" s="52"/>
      <c r="D12" s="52"/>
      <c r="E12" s="52"/>
      <c r="F12" s="52"/>
      <c r="G12" s="52"/>
      <c r="H12" s="52"/>
      <c r="I12" s="52"/>
      <c r="J12" s="52"/>
      <c r="K12" s="52"/>
    </row>
    <row r="13" spans="1:11" x14ac:dyDescent="0.3">
      <c r="B13" t="s">
        <v>42</v>
      </c>
      <c r="D13" s="54" t="s">
        <v>108</v>
      </c>
      <c r="E13" s="54"/>
      <c r="F13" s="54"/>
      <c r="G13" s="54"/>
      <c r="H13" s="54"/>
      <c r="I13" s="54"/>
      <c r="J13" s="54"/>
      <c r="K13" s="54"/>
    </row>
    <row r="14" spans="1:11" x14ac:dyDescent="0.3">
      <c r="D14" s="54"/>
      <c r="E14" s="54"/>
      <c r="F14" s="54"/>
      <c r="G14" s="54"/>
      <c r="H14" s="54"/>
      <c r="I14" s="54"/>
      <c r="J14" s="54"/>
      <c r="K14" s="54"/>
    </row>
    <row r="15" spans="1:11" x14ac:dyDescent="0.3">
      <c r="D15" s="3"/>
      <c r="E15" s="3"/>
      <c r="F15" s="3"/>
      <c r="G15" s="3"/>
      <c r="H15" s="3"/>
      <c r="I15" s="3"/>
      <c r="J15" s="3"/>
      <c r="K15" s="3"/>
    </row>
    <row r="16" spans="1:11" ht="15.6" x14ac:dyDescent="0.3">
      <c r="A16" s="36" t="s">
        <v>36</v>
      </c>
      <c r="B16" s="52" t="s">
        <v>37</v>
      </c>
      <c r="C16" s="52"/>
      <c r="D16" s="52"/>
      <c r="E16" s="52"/>
      <c r="F16" s="52"/>
      <c r="G16" s="52"/>
      <c r="H16" s="52"/>
      <c r="I16" s="52"/>
      <c r="J16" s="52"/>
      <c r="K16" s="52"/>
    </row>
    <row r="17" spans="1:11" ht="15.6" x14ac:dyDescent="0.35">
      <c r="B17" t="s">
        <v>77</v>
      </c>
    </row>
    <row r="19" spans="1:11" ht="15.6" x14ac:dyDescent="0.35">
      <c r="B19" t="s">
        <v>46</v>
      </c>
      <c r="C19" t="s">
        <v>43</v>
      </c>
      <c r="D19" t="s">
        <v>78</v>
      </c>
      <c r="E19" t="s">
        <v>45</v>
      </c>
      <c r="F19" s="38">
        <v>25</v>
      </c>
    </row>
    <row r="21" spans="1:11" x14ac:dyDescent="0.3">
      <c r="A21" s="36" t="s">
        <v>38</v>
      </c>
      <c r="B21" s="52" t="s">
        <v>39</v>
      </c>
      <c r="C21" s="52"/>
      <c r="D21" s="52"/>
      <c r="E21" s="52"/>
      <c r="F21" s="52"/>
      <c r="G21" s="52"/>
      <c r="H21" s="52"/>
      <c r="I21" s="52"/>
      <c r="J21" s="52"/>
      <c r="K21" s="52"/>
    </row>
    <row r="23" spans="1:11" x14ac:dyDescent="0.3">
      <c r="B23" s="1" t="s">
        <v>80</v>
      </c>
      <c r="C23" s="1" t="s">
        <v>81</v>
      </c>
      <c r="D23" s="1" t="s">
        <v>82</v>
      </c>
      <c r="F23" s="1" t="s">
        <v>84</v>
      </c>
      <c r="G23" s="1" t="s">
        <v>85</v>
      </c>
      <c r="H23" s="1" t="s">
        <v>83</v>
      </c>
    </row>
    <row r="24" spans="1:11" x14ac:dyDescent="0.3">
      <c r="B24" s="38">
        <v>1</v>
      </c>
      <c r="C24" s="38">
        <v>125</v>
      </c>
      <c r="D24" s="38">
        <v>118</v>
      </c>
      <c r="F24">
        <f>C24-D24</f>
        <v>7</v>
      </c>
      <c r="G24">
        <f>ABS(F24)</f>
        <v>7</v>
      </c>
      <c r="H24">
        <f>_xlfn.RANK.AVG(G24,G24:G38,1)</f>
        <v>10</v>
      </c>
    </row>
    <row r="25" spans="1:11" x14ac:dyDescent="0.3">
      <c r="B25" s="38">
        <v>2</v>
      </c>
      <c r="C25" s="38">
        <v>132</v>
      </c>
      <c r="D25" s="38">
        <v>134</v>
      </c>
      <c r="F25">
        <f t="shared" ref="F25:F38" si="0">C25-D25</f>
        <v>-2</v>
      </c>
      <c r="G25">
        <f t="shared" ref="G25:G38" si="1">ABS(F25)</f>
        <v>2</v>
      </c>
      <c r="H25">
        <f>_xlfn.RANK.AVG(G25,G24:G38,1)</f>
        <v>2.5</v>
      </c>
    </row>
    <row r="26" spans="1:11" x14ac:dyDescent="0.3">
      <c r="B26" s="38">
        <v>3</v>
      </c>
      <c r="C26" s="38">
        <v>138</v>
      </c>
      <c r="D26" s="38">
        <v>130</v>
      </c>
      <c r="F26">
        <f t="shared" si="0"/>
        <v>8</v>
      </c>
      <c r="G26">
        <f t="shared" si="1"/>
        <v>8</v>
      </c>
      <c r="H26">
        <f>_xlfn.RANK.AVG(G26,G24:G38,1)</f>
        <v>12.5</v>
      </c>
    </row>
    <row r="27" spans="1:11" x14ac:dyDescent="0.3">
      <c r="B27" s="38">
        <v>4</v>
      </c>
      <c r="C27" s="38">
        <v>120</v>
      </c>
      <c r="D27" s="38">
        <v>124</v>
      </c>
      <c r="F27">
        <f t="shared" si="0"/>
        <v>-4</v>
      </c>
      <c r="G27">
        <f t="shared" si="1"/>
        <v>4</v>
      </c>
      <c r="H27">
        <f>_xlfn.RANK.AVG(G27,G24:G38,1)</f>
        <v>6</v>
      </c>
    </row>
    <row r="28" spans="1:11" x14ac:dyDescent="0.3">
      <c r="B28" s="38">
        <v>5</v>
      </c>
      <c r="C28" s="38">
        <v>125</v>
      </c>
      <c r="D28" s="38">
        <v>105</v>
      </c>
      <c r="F28">
        <f t="shared" si="0"/>
        <v>20</v>
      </c>
      <c r="G28">
        <f t="shared" si="1"/>
        <v>20</v>
      </c>
      <c r="H28">
        <f>_xlfn.RANK.AVG(G28,G24:G38,1)</f>
        <v>15</v>
      </c>
    </row>
    <row r="29" spans="1:11" x14ac:dyDescent="0.3">
      <c r="B29" s="38">
        <v>6</v>
      </c>
      <c r="C29" s="38">
        <v>127</v>
      </c>
      <c r="D29" s="38">
        <v>130</v>
      </c>
      <c r="F29">
        <f t="shared" si="0"/>
        <v>-3</v>
      </c>
      <c r="G29">
        <f t="shared" si="1"/>
        <v>3</v>
      </c>
      <c r="H29">
        <f>_xlfn.RANK.AVG(G29,G24:G38,1)</f>
        <v>4</v>
      </c>
    </row>
    <row r="30" spans="1:11" x14ac:dyDescent="0.3">
      <c r="B30" s="38">
        <v>7</v>
      </c>
      <c r="C30" s="38">
        <v>136</v>
      </c>
      <c r="D30" s="38">
        <v>130</v>
      </c>
      <c r="F30">
        <f t="shared" si="0"/>
        <v>6</v>
      </c>
      <c r="G30">
        <f t="shared" si="1"/>
        <v>6</v>
      </c>
      <c r="H30">
        <f>_xlfn.RANK.AVG(G30,G24:G38,1)</f>
        <v>8</v>
      </c>
    </row>
    <row r="31" spans="1:11" x14ac:dyDescent="0.3">
      <c r="B31" s="38">
        <v>8</v>
      </c>
      <c r="C31" s="38">
        <v>139</v>
      </c>
      <c r="D31" s="38">
        <v>132</v>
      </c>
      <c r="F31">
        <f t="shared" si="0"/>
        <v>7</v>
      </c>
      <c r="G31">
        <f t="shared" si="1"/>
        <v>7</v>
      </c>
      <c r="H31">
        <f>_xlfn.RANK.AVG(G31,G24:G38,1)</f>
        <v>10</v>
      </c>
    </row>
    <row r="32" spans="1:11" x14ac:dyDescent="0.3">
      <c r="B32" s="38">
        <v>9</v>
      </c>
      <c r="C32" s="38">
        <v>131</v>
      </c>
      <c r="D32" s="38">
        <v>123</v>
      </c>
      <c r="F32">
        <f t="shared" si="0"/>
        <v>8</v>
      </c>
      <c r="G32">
        <f t="shared" si="1"/>
        <v>8</v>
      </c>
      <c r="H32">
        <f>_xlfn.RANK.AVG(G32,G24:G38,1)</f>
        <v>12.5</v>
      </c>
    </row>
    <row r="33" spans="1:11" x14ac:dyDescent="0.3">
      <c r="B33" s="38">
        <v>10</v>
      </c>
      <c r="C33" s="38">
        <v>132</v>
      </c>
      <c r="D33" s="38">
        <v>128</v>
      </c>
      <c r="F33">
        <f t="shared" si="0"/>
        <v>4</v>
      </c>
      <c r="G33">
        <f t="shared" si="1"/>
        <v>4</v>
      </c>
      <c r="H33">
        <f>_xlfn.RANK.AVG(G33,G24:G38,1)</f>
        <v>6</v>
      </c>
    </row>
    <row r="34" spans="1:11" x14ac:dyDescent="0.3">
      <c r="B34" s="38">
        <v>11</v>
      </c>
      <c r="C34" s="38">
        <v>135</v>
      </c>
      <c r="D34" s="38">
        <v>126</v>
      </c>
      <c r="F34">
        <f t="shared" si="0"/>
        <v>9</v>
      </c>
      <c r="G34">
        <f t="shared" si="1"/>
        <v>9</v>
      </c>
      <c r="H34">
        <f>_xlfn.RANK.AVG(G34,G24:G38,1)</f>
        <v>14</v>
      </c>
    </row>
    <row r="35" spans="1:11" x14ac:dyDescent="0.3">
      <c r="B35" s="38">
        <v>12</v>
      </c>
      <c r="C35" s="38">
        <v>136</v>
      </c>
      <c r="D35" s="38">
        <v>140</v>
      </c>
      <c r="F35">
        <f t="shared" si="0"/>
        <v>-4</v>
      </c>
      <c r="G35">
        <f t="shared" si="1"/>
        <v>4</v>
      </c>
      <c r="H35">
        <f>_xlfn.RANK.AVG(G35,G24:G38,1)</f>
        <v>6</v>
      </c>
    </row>
    <row r="36" spans="1:11" x14ac:dyDescent="0.3">
      <c r="B36" s="38">
        <v>13</v>
      </c>
      <c r="C36" s="38">
        <v>128</v>
      </c>
      <c r="D36" s="38">
        <v>135</v>
      </c>
      <c r="F36">
        <f t="shared" si="0"/>
        <v>-7</v>
      </c>
      <c r="G36">
        <f t="shared" si="1"/>
        <v>7</v>
      </c>
      <c r="H36">
        <f>_xlfn.RANK.AVG(G36,G24:G38,1)</f>
        <v>10</v>
      </c>
    </row>
    <row r="37" spans="1:11" x14ac:dyDescent="0.3">
      <c r="B37" s="38">
        <v>14</v>
      </c>
      <c r="C37" s="38">
        <v>127</v>
      </c>
      <c r="D37" s="38">
        <v>126</v>
      </c>
      <c r="F37">
        <f t="shared" si="0"/>
        <v>1</v>
      </c>
      <c r="G37">
        <f t="shared" si="1"/>
        <v>1</v>
      </c>
      <c r="H37">
        <f>_xlfn.RANK.AVG(G37,G24:G38,1)</f>
        <v>1</v>
      </c>
    </row>
    <row r="38" spans="1:11" x14ac:dyDescent="0.3">
      <c r="B38" s="38">
        <v>15</v>
      </c>
      <c r="C38" s="38">
        <v>130</v>
      </c>
      <c r="D38" s="38">
        <v>132</v>
      </c>
      <c r="F38">
        <f t="shared" si="0"/>
        <v>-2</v>
      </c>
      <c r="G38">
        <f t="shared" si="1"/>
        <v>2</v>
      </c>
      <c r="H38">
        <f>_xlfn.RANK.AVG(G38,G24:G38,1)</f>
        <v>2.5</v>
      </c>
    </row>
    <row r="40" spans="1:11" x14ac:dyDescent="0.3">
      <c r="B40" s="1" t="s">
        <v>60</v>
      </c>
      <c r="C40" s="1" t="s">
        <v>57</v>
      </c>
      <c r="F40" s="1" t="s">
        <v>61</v>
      </c>
      <c r="G40" s="1" t="s">
        <v>57</v>
      </c>
    </row>
    <row r="41" spans="1:11" x14ac:dyDescent="0.3">
      <c r="B41" t="s">
        <v>86</v>
      </c>
      <c r="C41">
        <f>SUMIFS(H24:H38,F24:F38,"&gt;0")</f>
        <v>89</v>
      </c>
      <c r="F41" t="s">
        <v>78</v>
      </c>
      <c r="G41">
        <f>MIN(C41:C42)</f>
        <v>31</v>
      </c>
    </row>
    <row r="42" spans="1:11" x14ac:dyDescent="0.3">
      <c r="B42" t="s">
        <v>87</v>
      </c>
      <c r="C42">
        <f>SUMIFS(H24:H38,F24:F38,"&lt;0")</f>
        <v>31</v>
      </c>
    </row>
    <row r="44" spans="1:11" ht="15.6" x14ac:dyDescent="0.3">
      <c r="A44" s="36" t="s">
        <v>40</v>
      </c>
      <c r="B44" s="52" t="s">
        <v>41</v>
      </c>
      <c r="C44" s="52"/>
      <c r="D44" s="52"/>
      <c r="E44" s="52"/>
      <c r="F44" s="52"/>
      <c r="G44" s="52"/>
      <c r="H44" s="52"/>
      <c r="I44" s="52"/>
      <c r="J44" s="52"/>
      <c r="K44" s="52"/>
    </row>
    <row r="45" spans="1:11" ht="14.4" customHeight="1" x14ac:dyDescent="0.3">
      <c r="B45" s="53" t="str">
        <f>IF(G41&lt;=F19,"Reject the Null Hypothesis","Fail to reject the Null Hypothesis")</f>
        <v>Fail to reject the Null Hypothesis</v>
      </c>
      <c r="C45" s="53"/>
      <c r="D45" s="53"/>
      <c r="E45" s="53"/>
      <c r="F45" s="49"/>
      <c r="G45" s="49"/>
      <c r="H45" s="49"/>
      <c r="I45" s="49"/>
      <c r="J45" s="49"/>
      <c r="K45" s="49"/>
    </row>
    <row r="46" spans="1:11" x14ac:dyDescent="0.3">
      <c r="F46" s="49"/>
      <c r="G46" s="49"/>
      <c r="H46" s="49"/>
      <c r="I46" s="49"/>
      <c r="J46" s="49"/>
      <c r="K46" s="49"/>
    </row>
  </sheetData>
  <mergeCells count="14">
    <mergeCell ref="B45:E45"/>
    <mergeCell ref="D13:K14"/>
    <mergeCell ref="F45:K46"/>
    <mergeCell ref="B3:K3"/>
    <mergeCell ref="B7:K7"/>
    <mergeCell ref="B8:D8"/>
    <mergeCell ref="E8:K8"/>
    <mergeCell ref="B9:D9"/>
    <mergeCell ref="E9:K9"/>
    <mergeCell ref="B10:D10"/>
    <mergeCell ref="B12:K12"/>
    <mergeCell ref="B16:K16"/>
    <mergeCell ref="B21:K21"/>
    <mergeCell ref="B44:K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2E72-81A8-42DF-914F-BA951D04671F}">
  <sheetPr>
    <tabColor theme="9"/>
  </sheetPr>
  <dimension ref="A1:K53"/>
  <sheetViews>
    <sheetView tabSelected="1" workbookViewId="0">
      <selection activeCell="L28" sqref="L28"/>
    </sheetView>
  </sheetViews>
  <sheetFormatPr defaultRowHeight="14.4" x14ac:dyDescent="0.3"/>
  <sheetData>
    <row r="1" spans="1:11" x14ac:dyDescent="0.3">
      <c r="A1" t="s">
        <v>49</v>
      </c>
    </row>
    <row r="3" spans="1:11" x14ac:dyDescent="0.3">
      <c r="A3" s="36" t="s">
        <v>27</v>
      </c>
      <c r="B3" s="52"/>
      <c r="C3" s="52"/>
      <c r="D3" s="52"/>
      <c r="E3" s="52"/>
      <c r="F3" s="52"/>
      <c r="G3" s="52"/>
      <c r="H3" s="52"/>
      <c r="I3" s="52"/>
      <c r="J3" s="52"/>
      <c r="K3" s="52"/>
    </row>
    <row r="4" spans="1:11" x14ac:dyDescent="0.3">
      <c r="B4" t="s">
        <v>28</v>
      </c>
    </row>
    <row r="5" spans="1:11" x14ac:dyDescent="0.3">
      <c r="B5" t="s">
        <v>110</v>
      </c>
    </row>
    <row r="7" spans="1:11" x14ac:dyDescent="0.3">
      <c r="A7" s="36" t="s">
        <v>32</v>
      </c>
      <c r="B7" s="52" t="s">
        <v>33</v>
      </c>
      <c r="C7" s="52"/>
      <c r="D7" s="52"/>
      <c r="E7" s="52"/>
      <c r="F7" s="52"/>
      <c r="G7" s="52"/>
      <c r="H7" s="52"/>
      <c r="I7" s="52"/>
      <c r="J7" s="52"/>
      <c r="K7" s="52"/>
    </row>
    <row r="8" spans="1:11" x14ac:dyDescent="0.3">
      <c r="B8" s="49" t="s">
        <v>51</v>
      </c>
      <c r="C8" s="49"/>
      <c r="D8" s="49"/>
      <c r="E8" s="57" t="s">
        <v>114</v>
      </c>
      <c r="F8" s="57"/>
      <c r="G8" s="57"/>
      <c r="H8" s="57"/>
      <c r="I8" s="57"/>
      <c r="J8" s="57"/>
      <c r="K8" s="57"/>
    </row>
    <row r="9" spans="1:11" x14ac:dyDescent="0.3">
      <c r="B9" s="49" t="s">
        <v>52</v>
      </c>
      <c r="C9" s="49"/>
      <c r="D9" s="49"/>
      <c r="E9" s="57" t="s">
        <v>168</v>
      </c>
      <c r="F9" s="57"/>
      <c r="G9" s="57"/>
      <c r="H9" s="57"/>
      <c r="I9" s="57"/>
      <c r="J9" s="57"/>
      <c r="K9" s="57"/>
    </row>
    <row r="10" spans="1:11" x14ac:dyDescent="0.3">
      <c r="B10" s="55" t="s">
        <v>50</v>
      </c>
      <c r="C10" s="55"/>
      <c r="D10" s="55"/>
      <c r="E10" s="5">
        <v>0.05</v>
      </c>
    </row>
    <row r="12" spans="1:11" x14ac:dyDescent="0.3">
      <c r="A12" s="36" t="s">
        <v>34</v>
      </c>
      <c r="B12" s="52" t="s">
        <v>35</v>
      </c>
      <c r="C12" s="52"/>
      <c r="D12" s="52"/>
      <c r="E12" s="52"/>
      <c r="F12" s="52"/>
      <c r="G12" s="52"/>
      <c r="H12" s="52"/>
      <c r="I12" s="52"/>
      <c r="J12" s="52"/>
      <c r="K12" s="52"/>
    </row>
    <row r="13" spans="1:11" x14ac:dyDescent="0.3">
      <c r="B13" t="s">
        <v>42</v>
      </c>
      <c r="D13" s="54"/>
      <c r="E13" s="54"/>
      <c r="F13" s="54"/>
      <c r="G13" s="54"/>
      <c r="H13" s="54"/>
      <c r="I13" s="54"/>
      <c r="J13" s="54"/>
      <c r="K13" s="54"/>
    </row>
    <row r="14" spans="1:11" x14ac:dyDescent="0.3">
      <c r="D14" s="3"/>
      <c r="E14" s="3"/>
      <c r="F14" s="3"/>
      <c r="G14" s="3"/>
      <c r="H14" s="3"/>
      <c r="I14" s="3"/>
      <c r="J14" s="3"/>
      <c r="K14" s="3"/>
    </row>
    <row r="15" spans="1:11" x14ac:dyDescent="0.3">
      <c r="D15" s="3"/>
      <c r="E15" s="3"/>
      <c r="F15" s="3"/>
      <c r="G15" s="3"/>
      <c r="H15" s="3"/>
      <c r="I15" s="3"/>
      <c r="J15" s="3"/>
      <c r="K15" s="3"/>
    </row>
    <row r="16" spans="1:11" x14ac:dyDescent="0.3">
      <c r="D16" s="3"/>
      <c r="E16" s="3"/>
      <c r="F16" s="3"/>
      <c r="G16" s="3"/>
      <c r="H16" s="3"/>
      <c r="I16" s="3"/>
      <c r="J16" s="3"/>
      <c r="K16" s="3"/>
    </row>
    <row r="17" spans="1:11" ht="14.4" customHeight="1" x14ac:dyDescent="0.3">
      <c r="D17" s="3" t="s">
        <v>88</v>
      </c>
      <c r="E17" s="54" t="s">
        <v>89</v>
      </c>
      <c r="F17" s="54"/>
      <c r="G17" s="54"/>
      <c r="H17" s="54"/>
      <c r="I17" s="54"/>
      <c r="J17" s="54"/>
      <c r="K17" s="54"/>
    </row>
    <row r="18" spans="1:11" x14ac:dyDescent="0.3">
      <c r="D18" s="3" t="s">
        <v>90</v>
      </c>
      <c r="E18" s="54" t="s">
        <v>93</v>
      </c>
      <c r="F18" s="54"/>
      <c r="G18" s="54"/>
      <c r="H18" s="54"/>
      <c r="I18" s="54"/>
      <c r="J18" s="54"/>
      <c r="K18" s="54"/>
    </row>
    <row r="19" spans="1:11" ht="15.6" x14ac:dyDescent="0.35">
      <c r="D19" s="3" t="s">
        <v>91</v>
      </c>
      <c r="E19" s="54" t="s">
        <v>94</v>
      </c>
      <c r="F19" s="54"/>
      <c r="G19" s="54"/>
      <c r="H19" s="54"/>
      <c r="I19" s="54"/>
      <c r="J19" s="54"/>
      <c r="K19" s="54"/>
    </row>
    <row r="20" spans="1:11" ht="15.6" customHeight="1" x14ac:dyDescent="0.35">
      <c r="D20" s="3" t="s">
        <v>92</v>
      </c>
      <c r="E20" s="54" t="s">
        <v>95</v>
      </c>
      <c r="F20" s="54"/>
      <c r="G20" s="54"/>
      <c r="H20" s="54"/>
      <c r="I20" s="54"/>
      <c r="J20" s="54"/>
      <c r="K20" s="54"/>
    </row>
    <row r="21" spans="1:11" x14ac:dyDescent="0.3">
      <c r="D21" s="3"/>
      <c r="E21" s="3"/>
      <c r="F21" s="3"/>
      <c r="G21" s="3"/>
      <c r="H21" s="3"/>
      <c r="I21" s="3"/>
      <c r="J21" s="3"/>
      <c r="K21" s="3"/>
    </row>
    <row r="22" spans="1:11" ht="15.6" x14ac:dyDescent="0.3">
      <c r="A22" s="36" t="s">
        <v>36</v>
      </c>
      <c r="B22" s="52" t="s">
        <v>37</v>
      </c>
      <c r="C22" s="52"/>
      <c r="D22" s="52"/>
      <c r="E22" s="52"/>
      <c r="F22" s="52"/>
      <c r="G22" s="52"/>
      <c r="H22" s="52"/>
      <c r="I22" s="52"/>
      <c r="J22" s="52"/>
      <c r="K22" s="52"/>
    </row>
    <row r="23" spans="1:11" ht="15.6" x14ac:dyDescent="0.35">
      <c r="B23" t="s">
        <v>97</v>
      </c>
    </row>
    <row r="24" spans="1:11" x14ac:dyDescent="0.3">
      <c r="B24" s="54" t="s">
        <v>150</v>
      </c>
      <c r="C24" s="54"/>
      <c r="D24" s="54"/>
      <c r="E24" s="54"/>
      <c r="F24" s="54"/>
      <c r="G24" s="54"/>
      <c r="H24" s="54"/>
      <c r="I24" s="54"/>
      <c r="J24" s="54"/>
      <c r="K24" s="54"/>
    </row>
    <row r="25" spans="1:11" x14ac:dyDescent="0.3">
      <c r="B25" s="54"/>
      <c r="C25" s="54"/>
      <c r="D25" s="54"/>
      <c r="E25" s="54"/>
      <c r="F25" s="54"/>
      <c r="G25" s="54"/>
      <c r="H25" s="54"/>
      <c r="I25" s="54"/>
      <c r="J25" s="54"/>
      <c r="K25" s="54"/>
    </row>
    <row r="26" spans="1:11" x14ac:dyDescent="0.3">
      <c r="B26" s="54"/>
      <c r="C26" s="54"/>
      <c r="D26" s="54"/>
      <c r="E26" s="54"/>
      <c r="F26" s="54"/>
      <c r="G26" s="54"/>
      <c r="H26" s="54"/>
      <c r="I26" s="54"/>
      <c r="J26" s="54"/>
      <c r="K26" s="54"/>
    </row>
    <row r="28" spans="1:11" ht="15.6" x14ac:dyDescent="0.35">
      <c r="B28" t="s">
        <v>46</v>
      </c>
      <c r="C28" t="s">
        <v>43</v>
      </c>
      <c r="D28" t="s">
        <v>100</v>
      </c>
      <c r="E28" t="s">
        <v>96</v>
      </c>
      <c r="F28" s="38">
        <v>5.6559999999999997</v>
      </c>
    </row>
    <row r="30" spans="1:11" x14ac:dyDescent="0.3">
      <c r="A30" s="36" t="s">
        <v>38</v>
      </c>
      <c r="B30" s="52" t="s">
        <v>39</v>
      </c>
      <c r="C30" s="52"/>
      <c r="D30" s="52"/>
      <c r="E30" s="52"/>
      <c r="F30" s="52"/>
      <c r="G30" s="52"/>
      <c r="H30" s="52"/>
      <c r="I30" s="52"/>
      <c r="J30" s="52"/>
      <c r="K30" s="52"/>
    </row>
    <row r="31" spans="1:11" x14ac:dyDescent="0.3">
      <c r="A31" s="36"/>
      <c r="B31" s="37"/>
      <c r="C31" s="37"/>
      <c r="D31" s="37"/>
      <c r="E31" s="37"/>
      <c r="F31" s="37"/>
      <c r="G31" s="37"/>
      <c r="H31" s="37"/>
      <c r="I31" s="37"/>
      <c r="J31" s="37"/>
      <c r="K31" s="37"/>
    </row>
    <row r="32" spans="1:11" x14ac:dyDescent="0.3">
      <c r="B32" s="50" t="s">
        <v>98</v>
      </c>
      <c r="C32" s="50"/>
      <c r="D32" s="50"/>
      <c r="H32" s="50" t="s">
        <v>99</v>
      </c>
      <c r="I32" s="50"/>
      <c r="J32" s="50"/>
    </row>
    <row r="33" spans="1:10" x14ac:dyDescent="0.3">
      <c r="B33" s="40" t="s">
        <v>120</v>
      </c>
      <c r="C33" s="40" t="s">
        <v>121</v>
      </c>
      <c r="D33" s="40" t="s">
        <v>122</v>
      </c>
      <c r="H33" s="40" t="s">
        <v>120</v>
      </c>
      <c r="I33" s="40" t="s">
        <v>121</v>
      </c>
      <c r="J33" s="40" t="s">
        <v>122</v>
      </c>
    </row>
    <row r="34" spans="1:10" x14ac:dyDescent="0.3">
      <c r="B34" s="38">
        <v>3.1</v>
      </c>
      <c r="C34" s="38">
        <v>3.8</v>
      </c>
      <c r="D34" s="38">
        <v>4</v>
      </c>
      <c r="E34" s="38"/>
      <c r="F34" s="38"/>
      <c r="H34">
        <f>_xlfn.RANK.AVG(B34,B34:F41,1)</f>
        <v>4</v>
      </c>
      <c r="I34">
        <f>_xlfn.RANK.AVG(C34,B34:F41,1)</f>
        <v>6</v>
      </c>
      <c r="J34">
        <f>_xlfn.RANK.AVG(D34,B34:F41,1)</f>
        <v>7</v>
      </c>
    </row>
    <row r="35" spans="1:10" x14ac:dyDescent="0.3">
      <c r="B35" s="38">
        <v>2.6</v>
      </c>
      <c r="C35" s="38">
        <v>4.0999999999999996</v>
      </c>
      <c r="D35" s="38">
        <v>5.5</v>
      </c>
      <c r="E35" s="38"/>
      <c r="F35" s="38"/>
      <c r="H35">
        <f>_xlfn.RANK.AVG(B35,B34:F41,1)</f>
        <v>1</v>
      </c>
      <c r="I35">
        <f>_xlfn.RANK.AVG(C35,B34:F41,1)</f>
        <v>8</v>
      </c>
      <c r="J35">
        <f>_xlfn.RANK.AVG(D35,B34:F41,1)</f>
        <v>12</v>
      </c>
    </row>
    <row r="36" spans="1:10" x14ac:dyDescent="0.3">
      <c r="B36" s="38">
        <v>2.9</v>
      </c>
      <c r="C36" s="38">
        <v>2.9</v>
      </c>
      <c r="D36" s="38">
        <v>5</v>
      </c>
      <c r="E36" s="38"/>
      <c r="F36" s="38"/>
      <c r="H36">
        <f>_xlfn.RANK.AVG(B36,B34:F41,1)</f>
        <v>2.5</v>
      </c>
      <c r="I36">
        <f>_xlfn.RANK.AVG(C36,B34:F41,1)</f>
        <v>2.5</v>
      </c>
      <c r="J36">
        <f>_xlfn.RANK.AVG(D36,B34:F41,1)</f>
        <v>11</v>
      </c>
    </row>
    <row r="37" spans="1:10" x14ac:dyDescent="0.3">
      <c r="B37" s="38"/>
      <c r="C37" s="38">
        <v>3.4</v>
      </c>
      <c r="D37" s="38">
        <v>4.8</v>
      </c>
      <c r="E37" s="38"/>
      <c r="I37">
        <f>_xlfn.RANK.AVG(C37,B34:F41,1)</f>
        <v>5</v>
      </c>
      <c r="J37">
        <f>_xlfn.RANK.AVG(D37,B34:F41,1)</f>
        <v>10</v>
      </c>
    </row>
    <row r="38" spans="1:10" x14ac:dyDescent="0.3">
      <c r="B38" s="38"/>
      <c r="C38" s="38">
        <v>4.2</v>
      </c>
      <c r="D38" s="38"/>
      <c r="I38">
        <f>_xlfn.RANK.AVG(C38,B34:F41,1)</f>
        <v>9</v>
      </c>
    </row>
    <row r="39" spans="1:10" x14ac:dyDescent="0.3">
      <c r="B39" s="38"/>
      <c r="C39" s="38"/>
      <c r="D39" s="38"/>
    </row>
    <row r="40" spans="1:10" x14ac:dyDescent="0.3">
      <c r="B40" s="38"/>
      <c r="C40" s="38"/>
      <c r="D40" s="38"/>
    </row>
    <row r="41" spans="1:10" x14ac:dyDescent="0.3">
      <c r="B41" s="38"/>
      <c r="C41" s="38"/>
      <c r="D41" s="38"/>
    </row>
    <row r="42" spans="1:10" ht="15.6" x14ac:dyDescent="0.35">
      <c r="A42" s="3" t="s">
        <v>91</v>
      </c>
      <c r="B42">
        <f>COUNT(B34:B41)</f>
        <v>3</v>
      </c>
      <c r="C42">
        <f>COUNT(C34:C41)</f>
        <v>5</v>
      </c>
      <c r="D42">
        <f>COUNT(D34:D41)</f>
        <v>4</v>
      </c>
      <c r="G42" s="3" t="s">
        <v>92</v>
      </c>
      <c r="H42">
        <f>SUM(H34:H41)</f>
        <v>7.5</v>
      </c>
      <c r="I42">
        <f>SUM(I34:I41)</f>
        <v>30.5</v>
      </c>
      <c r="J42">
        <f>SUM(J34:J41)</f>
        <v>40</v>
      </c>
    </row>
    <row r="45" spans="1:10" x14ac:dyDescent="0.3">
      <c r="B45" s="1" t="s">
        <v>60</v>
      </c>
      <c r="C45" s="1" t="s">
        <v>57</v>
      </c>
      <c r="H45" s="1" t="s">
        <v>61</v>
      </c>
      <c r="I45" s="1" t="s">
        <v>57</v>
      </c>
      <c r="J45" s="1" t="s">
        <v>101</v>
      </c>
    </row>
    <row r="46" spans="1:10" x14ac:dyDescent="0.3">
      <c r="B46" t="s">
        <v>88</v>
      </c>
      <c r="C46">
        <f>COUNT(B34:G34)</f>
        <v>3</v>
      </c>
      <c r="H46" t="s">
        <v>100</v>
      </c>
      <c r="I46">
        <f>I47*I48-I49</f>
        <v>7.5230769230769212</v>
      </c>
    </row>
    <row r="47" spans="1:10" x14ac:dyDescent="0.3">
      <c r="B47" t="s">
        <v>90</v>
      </c>
      <c r="C47">
        <f>COUNT(B34:F41)</f>
        <v>12</v>
      </c>
      <c r="I47">
        <f>12/(C47*(C47+1))</f>
        <v>7.6923076923076927E-2</v>
      </c>
      <c r="J47" t="s">
        <v>102</v>
      </c>
    </row>
    <row r="48" spans="1:10" ht="16.8" x14ac:dyDescent="0.35">
      <c r="I48">
        <f>H42^2/B42+I42^2/C42+J42^2/D42</f>
        <v>604.79999999999995</v>
      </c>
      <c r="J48" t="s">
        <v>104</v>
      </c>
    </row>
    <row r="49" spans="1:11" x14ac:dyDescent="0.3">
      <c r="I49">
        <f>3*(C47+1)</f>
        <v>39</v>
      </c>
      <c r="J49" t="s">
        <v>103</v>
      </c>
    </row>
    <row r="51" spans="1:11" ht="15.6" x14ac:dyDescent="0.3">
      <c r="A51" s="36" t="s">
        <v>40</v>
      </c>
      <c r="B51" s="52" t="s">
        <v>41</v>
      </c>
      <c r="C51" s="52"/>
      <c r="D51" s="52"/>
      <c r="E51" s="52"/>
      <c r="F51" s="52"/>
      <c r="G51" s="52"/>
      <c r="H51" s="52"/>
      <c r="I51" s="52"/>
      <c r="J51" s="52"/>
      <c r="K51" s="52"/>
    </row>
    <row r="52" spans="1:11" ht="14.4" customHeight="1" x14ac:dyDescent="0.3">
      <c r="B52" s="53" t="str">
        <f>IF(I46&gt;=F28,"Reject the Null Hypothesis","Fail to reject the Null Hypothesis")</f>
        <v>Reject the Null Hypothesis</v>
      </c>
      <c r="C52" s="53"/>
      <c r="D52" s="53"/>
      <c r="E52" s="53"/>
      <c r="F52" s="49"/>
      <c r="G52" s="49"/>
      <c r="H52" s="49"/>
      <c r="I52" s="49"/>
      <c r="J52" s="49"/>
      <c r="K52" s="49"/>
    </row>
    <row r="53" spans="1:11" x14ac:dyDescent="0.3">
      <c r="F53" s="49"/>
      <c r="G53" s="49"/>
      <c r="H53" s="49"/>
      <c r="I53" s="49"/>
      <c r="J53" s="49"/>
      <c r="K53" s="49"/>
    </row>
  </sheetData>
  <mergeCells count="21">
    <mergeCell ref="B3:K3"/>
    <mergeCell ref="B7:K7"/>
    <mergeCell ref="B8:D8"/>
    <mergeCell ref="E8:K8"/>
    <mergeCell ref="B9:D9"/>
    <mergeCell ref="E9:K9"/>
    <mergeCell ref="B10:D10"/>
    <mergeCell ref="B12:K12"/>
    <mergeCell ref="D13:K13"/>
    <mergeCell ref="B22:K22"/>
    <mergeCell ref="B30:K30"/>
    <mergeCell ref="B52:E52"/>
    <mergeCell ref="E17:K17"/>
    <mergeCell ref="E18:K18"/>
    <mergeCell ref="E19:K19"/>
    <mergeCell ref="E20:K20"/>
    <mergeCell ref="B32:D32"/>
    <mergeCell ref="H32:J32"/>
    <mergeCell ref="F52:K53"/>
    <mergeCell ref="B24:K26"/>
    <mergeCell ref="B51:K51"/>
  </mergeCells>
  <pageMargins left="0.7" right="0.7" top="0.75" bottom="0.75" header="0.3" footer="0.3"/>
  <ignoredErrors>
    <ignoredError sqref="B42:D42" formulaRange="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Mann-Whitney U Test</vt:lpstr>
      <vt:lpstr>Sign Test</vt:lpstr>
      <vt:lpstr>Wilcoxon Signed Rank Test</vt:lpstr>
      <vt:lpstr>Kruskal-Wallis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Flores</dc:creator>
  <cp:lastModifiedBy>Bobby Flores</cp:lastModifiedBy>
  <cp:lastPrinted>2023-07-02T01:24:16Z</cp:lastPrinted>
  <dcterms:created xsi:type="dcterms:W3CDTF">2023-06-25T21:33:29Z</dcterms:created>
  <dcterms:modified xsi:type="dcterms:W3CDTF">2023-07-09T02:22:02Z</dcterms:modified>
</cp:coreProperties>
</file>