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wantirnacollege-my.sharepoint.com/personal/gla0008_wantirnacollege_vic_edu_au/Documents/Desktop/business_empire/excel/"/>
    </mc:Choice>
  </mc:AlternateContent>
  <xr:revisionPtr revIDLastSave="310" documentId="11_AF303127E46D3F1E103C51E712B2ADAEC8704B1B" xr6:coauthVersionLast="47" xr6:coauthVersionMax="47" xr10:uidLastSave="{8DC963AD-42AB-4CD0-8881-A1969F632DFB}"/>
  <bookViews>
    <workbookView xWindow="-108" yWindow="-108" windowWidth="23256" windowHeight="13896" activeTab="1" xr2:uid="{00000000-000D-0000-FFFF-FFFF00000000}"/>
  </bookViews>
  <sheets>
    <sheet name="shop" sheetId="1" r:id="rId1"/>
    <sheet name="Factory" sheetId="2" r:id="rId2"/>
    <sheet name="Propery Market" sheetId="3" r:id="rId3"/>
    <sheet name="taxiService" sheetId="4" r:id="rId4"/>
    <sheet name="Shipping Compan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2" l="1"/>
  <c r="AK3" i="2"/>
  <c r="U23" i="3"/>
  <c r="D23" i="3" s="1"/>
  <c r="U24" i="3"/>
  <c r="U25" i="3"/>
  <c r="U26" i="3"/>
  <c r="D26" i="3" s="1"/>
  <c r="U27" i="3"/>
  <c r="U28" i="3"/>
  <c r="U29" i="3"/>
  <c r="D29" i="3" s="1"/>
  <c r="U17" i="3"/>
  <c r="U18" i="3"/>
  <c r="U19" i="3"/>
  <c r="U20" i="3"/>
  <c r="U21" i="3"/>
  <c r="U22" i="3"/>
  <c r="D22" i="3" s="1"/>
  <c r="D24" i="3"/>
  <c r="D2" i="3"/>
  <c r="D4" i="3"/>
  <c r="G4" i="3" s="1"/>
  <c r="D5" i="3"/>
  <c r="G5" i="3" s="1"/>
  <c r="D6" i="3"/>
  <c r="D7" i="3"/>
  <c r="F7" i="3" s="1"/>
  <c r="D8" i="3"/>
  <c r="F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D16" i="3"/>
  <c r="D17" i="3"/>
  <c r="D18" i="3"/>
  <c r="F18" i="3" s="1"/>
  <c r="D19" i="3"/>
  <c r="G19" i="3" s="1"/>
  <c r="D20" i="3"/>
  <c r="D21" i="3"/>
  <c r="D28" i="3"/>
  <c r="D25" i="3"/>
  <c r="G25" i="3" s="1"/>
  <c r="D27" i="3"/>
  <c r="G27" i="3" s="1"/>
  <c r="G15" i="3"/>
  <c r="G16" i="3"/>
  <c r="G17" i="3"/>
  <c r="G18" i="3"/>
  <c r="G2" i="3"/>
  <c r="E4" i="3"/>
  <c r="F4" i="3" s="1"/>
  <c r="E2" i="3"/>
  <c r="E16" i="3"/>
  <c r="F16" i="3" s="1"/>
  <c r="U16" i="3"/>
  <c r="U15" i="3"/>
  <c r="U11" i="3"/>
  <c r="U12" i="3"/>
  <c r="U13" i="3"/>
  <c r="U14" i="3"/>
  <c r="AH2" i="2"/>
  <c r="AH3" i="2"/>
  <c r="AE3" i="2"/>
  <c r="I2" i="5"/>
  <c r="F3" i="5"/>
  <c r="I3" i="5" s="1"/>
  <c r="F4" i="5"/>
  <c r="I4" i="5" s="1"/>
  <c r="F5" i="5"/>
  <c r="I5" i="5" s="1"/>
  <c r="F6" i="5"/>
  <c r="I6" i="5" s="1"/>
  <c r="H6" i="5"/>
  <c r="G6" i="5"/>
  <c r="H5" i="5"/>
  <c r="G5" i="5"/>
  <c r="H4" i="5"/>
  <c r="G4" i="5"/>
  <c r="H3" i="5"/>
  <c r="G3" i="5"/>
  <c r="H2" i="5"/>
  <c r="G2" i="5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5" i="3"/>
  <c r="F15" i="3" s="1"/>
  <c r="E14" i="3"/>
  <c r="E13" i="3"/>
  <c r="E12" i="3"/>
  <c r="E11" i="3"/>
  <c r="U10" i="3"/>
  <c r="E10" i="3"/>
  <c r="U9" i="3"/>
  <c r="E9" i="3"/>
  <c r="U8" i="3"/>
  <c r="E8" i="3"/>
  <c r="U7" i="3"/>
  <c r="E7" i="3"/>
  <c r="U6" i="3"/>
  <c r="E6" i="3"/>
  <c r="U5" i="3"/>
  <c r="E5" i="3"/>
  <c r="F5" i="3" s="1"/>
  <c r="U4" i="3"/>
  <c r="U2" i="3"/>
  <c r="V3" i="2"/>
  <c r="Y3" i="2" s="1"/>
  <c r="AB3" i="2" s="1"/>
  <c r="S3" i="2"/>
  <c r="J3" i="2"/>
  <c r="M3" i="2" s="1"/>
  <c r="G3" i="2"/>
  <c r="D3" i="2"/>
  <c r="AE2" i="2"/>
  <c r="V2" i="2"/>
  <c r="S2" i="2"/>
  <c r="G2" i="2"/>
  <c r="J2" i="2" s="1"/>
  <c r="D2" i="2"/>
  <c r="AB4" i="1"/>
  <c r="Y4" i="1"/>
  <c r="G4" i="1"/>
  <c r="J4" i="1" s="1"/>
  <c r="M4" i="1" s="1"/>
  <c r="P4" i="1" s="1"/>
  <c r="S4" i="1" s="1"/>
  <c r="D4" i="1"/>
  <c r="S3" i="1"/>
  <c r="V3" i="1" s="1"/>
  <c r="Y3" i="1" s="1"/>
  <c r="AB3" i="1" s="1"/>
  <c r="AE3" i="1" s="1"/>
  <c r="G3" i="1"/>
  <c r="J3" i="1" s="1"/>
  <c r="M3" i="1" s="1"/>
  <c r="D3" i="1"/>
  <c r="AE2" i="1"/>
  <c r="S2" i="1"/>
  <c r="V2" i="1" s="1"/>
  <c r="Y2" i="1" s="1"/>
  <c r="J2" i="1"/>
  <c r="M2" i="1" s="1"/>
  <c r="H2" i="1"/>
  <c r="D2" i="1"/>
  <c r="F6" i="3" l="1"/>
  <c r="G7" i="3"/>
  <c r="F2" i="3"/>
  <c r="G6" i="3"/>
  <c r="F9" i="3"/>
  <c r="F10" i="3"/>
  <c r="F11" i="3"/>
  <c r="G8" i="3"/>
  <c r="F28" i="3"/>
  <c r="F17" i="3"/>
  <c r="F27" i="3"/>
  <c r="F25" i="3"/>
  <c r="F23" i="3"/>
  <c r="F29" i="3"/>
  <c r="G29" i="3"/>
  <c r="G26" i="3"/>
  <c r="F26" i="3"/>
  <c r="G28" i="3"/>
  <c r="F24" i="3"/>
  <c r="G24" i="3"/>
  <c r="G23" i="3"/>
  <c r="G22" i="3"/>
  <c r="F22" i="3"/>
  <c r="F21" i="3"/>
  <c r="G21" i="3"/>
  <c r="G20" i="3"/>
  <c r="F20" i="3"/>
  <c r="F12" i="3"/>
  <c r="F14" i="3"/>
  <c r="F13" i="3"/>
  <c r="F19" i="3"/>
</calcChain>
</file>

<file path=xl/sharedStrings.xml><?xml version="1.0" encoding="utf-8"?>
<sst xmlns="http://schemas.openxmlformats.org/spreadsheetml/2006/main" count="339" uniqueCount="159">
  <si>
    <t>Store Type</t>
  </si>
  <si>
    <t>Initial Investment</t>
  </si>
  <si>
    <t>Total Investment</t>
  </si>
  <si>
    <t>ROI hours</t>
  </si>
  <si>
    <t>Stage 1 income</t>
  </si>
  <si>
    <t>Stage 2 Price</t>
  </si>
  <si>
    <t>Stage 2 income</t>
  </si>
  <si>
    <t>Stage 2 Growth</t>
  </si>
  <si>
    <t>Stage 3 Price</t>
  </si>
  <si>
    <t>Stage 3 income</t>
  </si>
  <si>
    <t>Stage 3 Growth</t>
  </si>
  <si>
    <t>Stage 4 Price</t>
  </si>
  <si>
    <t>Stage 4 income</t>
  </si>
  <si>
    <t>Stage 4 Growth</t>
  </si>
  <si>
    <t>Stage 5 Price</t>
  </si>
  <si>
    <t>Stage 5 income</t>
  </si>
  <si>
    <t>Stage 5 Growth</t>
  </si>
  <si>
    <t>Stage 6 Price</t>
  </si>
  <si>
    <t>Stage 6 income</t>
  </si>
  <si>
    <t>Stage 6 Growth</t>
  </si>
  <si>
    <t>Stage 7 Price</t>
  </si>
  <si>
    <t>Stage 7 income</t>
  </si>
  <si>
    <t>Stage 7 Growth</t>
  </si>
  <si>
    <t>Stage 8 Price</t>
  </si>
  <si>
    <t>Stage 8 income</t>
  </si>
  <si>
    <t>Stage 8 Growth</t>
  </si>
  <si>
    <t>Stage 9 Price</t>
  </si>
  <si>
    <t>Stage 9 income</t>
  </si>
  <si>
    <t>Stage 9 Growth</t>
  </si>
  <si>
    <t>Stage 10 Price</t>
  </si>
  <si>
    <t>Stage 10 income</t>
  </si>
  <si>
    <t>Stage 10 Growth</t>
  </si>
  <si>
    <t>Local Shop</t>
  </si>
  <si>
    <t xml:space="preserve">Small Chain </t>
  </si>
  <si>
    <t>Large Chain</t>
  </si>
  <si>
    <t>Factory Type</t>
  </si>
  <si>
    <t>Stage 11 Price</t>
  </si>
  <si>
    <t>Stage 11 income</t>
  </si>
  <si>
    <t>Stage 11 Growth</t>
  </si>
  <si>
    <t>Stage 12 Price</t>
  </si>
  <si>
    <t>Stage 12 income</t>
  </si>
  <si>
    <t>Stage 12 Growth</t>
  </si>
  <si>
    <t>Stage 13 Price</t>
  </si>
  <si>
    <t>Stage 13 income</t>
  </si>
  <si>
    <t>Stage 13 Growth</t>
  </si>
  <si>
    <t>Stage 14 Price</t>
  </si>
  <si>
    <t>Stage 14 income</t>
  </si>
  <si>
    <t>Stage 14 Growth</t>
  </si>
  <si>
    <t>Stage 15 Price</t>
  </si>
  <si>
    <t>Stage 15 income</t>
  </si>
  <si>
    <t>Stage 15 Growth</t>
  </si>
  <si>
    <t>Stage 16 Price</t>
  </si>
  <si>
    <t>Stage 16 income</t>
  </si>
  <si>
    <t>Stage 16 Growth</t>
  </si>
  <si>
    <t>Stage 17 Price</t>
  </si>
  <si>
    <t>Stage 17 income</t>
  </si>
  <si>
    <t>Stage 17 Growth</t>
  </si>
  <si>
    <t>Stage 18 Price</t>
  </si>
  <si>
    <t>Stage 18 income</t>
  </si>
  <si>
    <t>Stage 18 Growth</t>
  </si>
  <si>
    <t>Stage 19 Price</t>
  </si>
  <si>
    <t>Stage 19 income</t>
  </si>
  <si>
    <t>Stage 19 Growth</t>
  </si>
  <si>
    <t>Stage 20 Price</t>
  </si>
  <si>
    <t>Stage 20 income</t>
  </si>
  <si>
    <t>Stage 20 Growth</t>
  </si>
  <si>
    <t>Small Factory</t>
  </si>
  <si>
    <t>Large factory</t>
  </si>
  <si>
    <t>Property:</t>
  </si>
  <si>
    <t>Cost:</t>
  </si>
  <si>
    <t>Base income:</t>
  </si>
  <si>
    <t>Final Value:</t>
  </si>
  <si>
    <t>Final income:</t>
  </si>
  <si>
    <t>Upgrade 1 Name:</t>
  </si>
  <si>
    <t>Upgrade 1 price:</t>
  </si>
  <si>
    <t>Upgrade 1 income:</t>
  </si>
  <si>
    <t>Upgrade 2 Name:</t>
  </si>
  <si>
    <t>Upgrade 2 price:</t>
  </si>
  <si>
    <t>Upgrade 2 income:</t>
  </si>
  <si>
    <t>Upgrade 3 Name:</t>
  </si>
  <si>
    <t>Upgrade 3 price:</t>
  </si>
  <si>
    <t>Upgrade 3 income:</t>
  </si>
  <si>
    <t>Upgrade 4 Name:</t>
  </si>
  <si>
    <t>Upgrade 4 price:</t>
  </si>
  <si>
    <t>Upgrade 4 income:</t>
  </si>
  <si>
    <t>Upgrade 5 Name:</t>
  </si>
  <si>
    <t>Upgrade 5 price:</t>
  </si>
  <si>
    <t>Upgrade 5 income:</t>
  </si>
  <si>
    <t>Detroit, Michigan</t>
  </si>
  <si>
    <t>Parking lot</t>
  </si>
  <si>
    <t>High-speed Internet</t>
  </si>
  <si>
    <t>Refresh furniture</t>
  </si>
  <si>
    <t>Improve appliances</t>
  </si>
  <si>
    <t>Cosmetic Repair</t>
  </si>
  <si>
    <t>Baltimore, Maryland</t>
  </si>
  <si>
    <t>Mexico City, Mexico</t>
  </si>
  <si>
    <t>Montgomery, Alabama</t>
  </si>
  <si>
    <t>Kansas City, Kansas</t>
  </si>
  <si>
    <t>Cape Town, South Africa</t>
  </si>
  <si>
    <t>Santo Domingo, Dominican Rebublic</t>
  </si>
  <si>
    <t>Bogota, Colombia</t>
  </si>
  <si>
    <t>Memphis, Tennessee</t>
  </si>
  <si>
    <t>Car:</t>
  </si>
  <si>
    <t>Range:</t>
  </si>
  <si>
    <t>Income/h $:</t>
  </si>
  <si>
    <t>Price:</t>
  </si>
  <si>
    <t>Profit:</t>
  </si>
  <si>
    <t>Class:</t>
  </si>
  <si>
    <t>Cost per Kilomer of range:</t>
  </si>
  <si>
    <t>ROI hours :</t>
  </si>
  <si>
    <t>Renolt Logon</t>
  </si>
  <si>
    <t>Economy</t>
  </si>
  <si>
    <t>Hendaji Solaer</t>
  </si>
  <si>
    <t>Vada Grand</t>
  </si>
  <si>
    <t>Skotta Octavian</t>
  </si>
  <si>
    <t>Comfort</t>
  </si>
  <si>
    <t>Hendaji Elintra</t>
  </si>
  <si>
    <t>Toyota Samry</t>
  </si>
  <si>
    <t>Comfort+</t>
  </si>
  <si>
    <t>Hendaji Sontair</t>
  </si>
  <si>
    <t>Marcedes-Benc E-class</t>
  </si>
  <si>
    <t>Business</t>
  </si>
  <si>
    <t>DMW 5</t>
  </si>
  <si>
    <t>Auddi A6</t>
  </si>
  <si>
    <t>Marcedes-Benc S-class</t>
  </si>
  <si>
    <t>Premier</t>
  </si>
  <si>
    <t>DMW 7</t>
  </si>
  <si>
    <t>Auddi A8</t>
  </si>
  <si>
    <t>Marcedes-Maybech S-Class</t>
  </si>
  <si>
    <t>Elite</t>
  </si>
  <si>
    <t>Vehicle:</t>
  </si>
  <si>
    <t>Dazelee New Age</t>
  </si>
  <si>
    <t>City</t>
  </si>
  <si>
    <t>Fort Transeet</t>
  </si>
  <si>
    <t>Volgswagon Kraftar</t>
  </si>
  <si>
    <t>CAF ZF</t>
  </si>
  <si>
    <t>Long distance</t>
  </si>
  <si>
    <t>Scannea M Series</t>
  </si>
  <si>
    <t>Profit/K:</t>
  </si>
  <si>
    <t>Buenos Aires, Argentina</t>
  </si>
  <si>
    <t>Houston, Texas</t>
  </si>
  <si>
    <t>London, UK</t>
  </si>
  <si>
    <t>Santiago, Chile</t>
  </si>
  <si>
    <t>Vancouver, Canada</t>
  </si>
  <si>
    <t>Pittsburgh, Pennsylvania</t>
  </si>
  <si>
    <t>San Juan, Puerto Rico</t>
  </si>
  <si>
    <t>Sale Price:</t>
  </si>
  <si>
    <t>ROI hours:</t>
  </si>
  <si>
    <t>Lyon, France</t>
  </si>
  <si>
    <t>Cancun, Mexico</t>
  </si>
  <si>
    <t>Columbus, Indiana</t>
  </si>
  <si>
    <t>Munich, Germany</t>
  </si>
  <si>
    <t>Rio De Janerio, Brazil</t>
  </si>
  <si>
    <t>Dublin, Ireland</t>
  </si>
  <si>
    <t>Atlanta, Georgia</t>
  </si>
  <si>
    <t>TODO</t>
  </si>
  <si>
    <t>Cleveland, Ohio</t>
  </si>
  <si>
    <t>Champlin, Minnesota</t>
  </si>
  <si>
    <t>Lisbon, 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</si>
</sst>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2" borderId="0" xfId="0" applyNumberFormat="1" applyFont="1" applyFill="1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5" fillId="0" borderId="0" xfId="0" applyFont="1"/>
    <xf numFmtId="4" fontId="0" fillId="0" borderId="0" xfId="0" applyNumberFormat="1"/>
    <xf numFmtId="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"/>
  <sheetViews>
    <sheetView workbookViewId="0"/>
  </sheetViews>
  <sheetFormatPr defaultColWidth="12.6640625" defaultRowHeight="15.75" customHeight="1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3" t="s">
        <v>32</v>
      </c>
      <c r="B2" s="4">
        <v>4899</v>
      </c>
      <c r="C2" s="5">
        <v>51951.44</v>
      </c>
      <c r="D2" s="3">
        <f>C2/1520.06</f>
        <v>34.177229846190286</v>
      </c>
      <c r="E2" s="3">
        <v>102.06</v>
      </c>
      <c r="F2" s="5">
        <v>1469.7</v>
      </c>
      <c r="G2" s="3">
        <v>137.78</v>
      </c>
      <c r="H2" s="3">
        <f>G2-E2</f>
        <v>35.72</v>
      </c>
      <c r="I2" s="5">
        <v>1910.61</v>
      </c>
      <c r="J2" s="3">
        <f t="shared" ref="J2:J4" si="0">G2+K2</f>
        <v>186</v>
      </c>
      <c r="K2" s="3">
        <v>48.22</v>
      </c>
      <c r="L2" s="5">
        <v>2483.79</v>
      </c>
      <c r="M2" s="3">
        <f t="shared" ref="M2:M4" si="1">J2+N2</f>
        <v>251.11</v>
      </c>
      <c r="N2" s="3">
        <v>65.11</v>
      </c>
      <c r="O2" s="5">
        <v>3228.93</v>
      </c>
      <c r="P2" s="3">
        <v>338.99</v>
      </c>
      <c r="Q2" s="3">
        <v>87.89</v>
      </c>
      <c r="R2" s="5">
        <v>4197.6099999999997</v>
      </c>
      <c r="S2" s="3">
        <f t="shared" ref="S2:S4" si="2">P2+T2</f>
        <v>457.64</v>
      </c>
      <c r="T2" s="3">
        <v>118.65</v>
      </c>
      <c r="U2" s="5">
        <v>5456.89</v>
      </c>
      <c r="V2" s="3">
        <f t="shared" ref="V2:V3" si="3">S2+W2</f>
        <v>617.80999999999995</v>
      </c>
      <c r="W2" s="3">
        <v>160.16999999999999</v>
      </c>
      <c r="X2" s="5">
        <v>7093.96</v>
      </c>
      <c r="Y2" s="3">
        <f t="shared" ref="Y2:Y4" si="4">V2+Z2</f>
        <v>834.05</v>
      </c>
      <c r="Z2" s="3">
        <v>216.24</v>
      </c>
      <c r="AA2" s="5">
        <v>9222.15</v>
      </c>
      <c r="AB2" s="5">
        <v>1125.97</v>
      </c>
      <c r="AC2" s="3">
        <v>291.92</v>
      </c>
      <c r="AD2" s="5">
        <v>11988.79</v>
      </c>
      <c r="AE2" s="5">
        <f t="shared" ref="AE2:AE3" si="5">AB2+AF2</f>
        <v>1520.06</v>
      </c>
      <c r="AF2" s="3">
        <v>394.09</v>
      </c>
    </row>
    <row r="3" spans="1:32" x14ac:dyDescent="0.25">
      <c r="A3" s="3" t="s">
        <v>33</v>
      </c>
      <c r="B3" s="4">
        <v>12999</v>
      </c>
      <c r="C3" s="5">
        <v>137847.87</v>
      </c>
      <c r="D3" s="3">
        <f>C3/5898.68</f>
        <v>23.369274142689548</v>
      </c>
      <c r="E3" s="3">
        <v>324.97000000000003</v>
      </c>
      <c r="F3" s="5">
        <v>3899.7</v>
      </c>
      <c r="G3" s="3">
        <f t="shared" ref="G3:G4" si="6">E3+H3</f>
        <v>448.46000000000004</v>
      </c>
      <c r="H3" s="3">
        <v>123.49</v>
      </c>
      <c r="I3" s="5">
        <v>5069.6099999999997</v>
      </c>
      <c r="J3" s="3">
        <f t="shared" si="0"/>
        <v>618.87</v>
      </c>
      <c r="K3" s="3">
        <v>170.41</v>
      </c>
      <c r="L3" s="6">
        <v>6590.49</v>
      </c>
      <c r="M3" s="3">
        <f t="shared" si="1"/>
        <v>854.04</v>
      </c>
      <c r="N3" s="3">
        <v>235.17</v>
      </c>
      <c r="O3" s="5">
        <v>8567.64</v>
      </c>
      <c r="P3" s="5">
        <v>1178.58</v>
      </c>
      <c r="Q3" s="3">
        <v>324.54000000000002</v>
      </c>
      <c r="R3" s="5">
        <v>11137.93</v>
      </c>
      <c r="S3" s="5">
        <f t="shared" si="2"/>
        <v>1626.44</v>
      </c>
      <c r="T3" s="3">
        <v>447.86</v>
      </c>
      <c r="U3" s="5">
        <v>14479.31</v>
      </c>
      <c r="V3" s="5">
        <f t="shared" si="3"/>
        <v>2244.4899999999998</v>
      </c>
      <c r="W3" s="3">
        <v>618.04999999999995</v>
      </c>
      <c r="X3" s="5">
        <v>18823.11</v>
      </c>
      <c r="Y3" s="5">
        <f t="shared" si="4"/>
        <v>3097.3999999999996</v>
      </c>
      <c r="Z3" s="3">
        <v>852.91</v>
      </c>
      <c r="AA3" s="5">
        <v>24470.04</v>
      </c>
      <c r="AB3" s="5">
        <f t="shared" ref="AB3:AB4" si="7">Y3+AC3</f>
        <v>4274.41</v>
      </c>
      <c r="AC3" s="5">
        <v>1177.01</v>
      </c>
      <c r="AD3" s="5">
        <v>31811.05</v>
      </c>
      <c r="AE3" s="5">
        <f t="shared" si="5"/>
        <v>5898.68</v>
      </c>
      <c r="AF3" s="5">
        <v>1624.27</v>
      </c>
    </row>
    <row r="4" spans="1:32" x14ac:dyDescent="0.25">
      <c r="A4" s="3" t="s">
        <v>34</v>
      </c>
      <c r="B4" s="4">
        <v>54999</v>
      </c>
      <c r="C4" s="5">
        <v>583236.86</v>
      </c>
      <c r="D4" s="3">
        <f>C4/35863.06</f>
        <v>16.262886100628336</v>
      </c>
      <c r="E4" s="5">
        <v>1527.75</v>
      </c>
      <c r="F4" s="5">
        <v>16499.7</v>
      </c>
      <c r="G4" s="5">
        <f t="shared" si="6"/>
        <v>2169.41</v>
      </c>
      <c r="H4" s="3">
        <v>641.66</v>
      </c>
      <c r="I4" s="5">
        <v>21449.61</v>
      </c>
      <c r="J4" s="5">
        <f t="shared" si="0"/>
        <v>3080.56</v>
      </c>
      <c r="K4" s="3">
        <v>911.15</v>
      </c>
      <c r="L4" s="5">
        <v>27884.49</v>
      </c>
      <c r="M4" s="5">
        <f t="shared" si="1"/>
        <v>4374.3899999999994</v>
      </c>
      <c r="N4" s="5">
        <v>1293.83</v>
      </c>
      <c r="O4" s="5">
        <v>36249.839999999997</v>
      </c>
      <c r="P4" s="5">
        <f>M4+Q4</f>
        <v>6211.6299999999992</v>
      </c>
      <c r="Q4" s="5">
        <v>1837.24</v>
      </c>
      <c r="R4" s="5">
        <v>47124.79</v>
      </c>
      <c r="S4" s="5">
        <f t="shared" si="2"/>
        <v>8820.5199999999986</v>
      </c>
      <c r="T4" s="5">
        <v>2608.89</v>
      </c>
      <c r="U4" s="5">
        <v>61262.23</v>
      </c>
      <c r="V4" s="5">
        <v>12525.13</v>
      </c>
      <c r="W4" s="5">
        <v>3704.62</v>
      </c>
      <c r="X4" s="5">
        <v>79640.899999999994</v>
      </c>
      <c r="Y4" s="5">
        <f t="shared" si="4"/>
        <v>17785.689999999999</v>
      </c>
      <c r="Z4" s="5">
        <v>5260.56</v>
      </c>
      <c r="AA4" s="5">
        <v>103533.17</v>
      </c>
      <c r="AB4" s="5">
        <f t="shared" si="7"/>
        <v>25255.68</v>
      </c>
      <c r="AC4" s="5">
        <v>7469.99</v>
      </c>
      <c r="AD4" s="5">
        <v>134593.12</v>
      </c>
      <c r="AE4" s="5">
        <v>35863.06</v>
      </c>
      <c r="AF4" s="5">
        <v>10607.39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4"/>
  <sheetViews>
    <sheetView tabSelected="1" topLeftCell="Z1" workbookViewId="0">
      <selection activeCell="AK3" sqref="AK3"/>
    </sheetView>
  </sheetViews>
  <sheetFormatPr defaultColWidth="12.6640625" defaultRowHeight="15.75" customHeight="1" x14ac:dyDescent="0.25"/>
  <sheetData>
    <row r="1" spans="1:62" x14ac:dyDescent="0.25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</row>
    <row r="2" spans="1:62" x14ac:dyDescent="0.25">
      <c r="A2" s="3" t="s">
        <v>66</v>
      </c>
      <c r="B2" s="4">
        <v>24999</v>
      </c>
      <c r="C2" s="5"/>
      <c r="D2" s="3">
        <f>C2/1520.06</f>
        <v>0</v>
      </c>
      <c r="E2" s="3">
        <v>520</v>
      </c>
      <c r="F2" s="5">
        <v>299.88</v>
      </c>
      <c r="G2" s="5">
        <f t="shared" ref="G2:G3" si="0">E2+H2</f>
        <v>603.20000000000005</v>
      </c>
      <c r="H2" s="5">
        <v>83.2</v>
      </c>
      <c r="I2" s="5">
        <v>3359.87</v>
      </c>
      <c r="J2" s="5">
        <f t="shared" ref="J2:J3" si="1">G2+K2</f>
        <v>699.71</v>
      </c>
      <c r="K2" s="5">
        <v>96.51</v>
      </c>
      <c r="L2" s="5">
        <v>3763.05</v>
      </c>
      <c r="M2" s="5">
        <v>811.67</v>
      </c>
      <c r="N2" s="5">
        <v>111.95</v>
      </c>
      <c r="O2" s="5">
        <v>4214.62</v>
      </c>
      <c r="P2" s="5">
        <v>941.53</v>
      </c>
      <c r="Q2" s="5">
        <v>129.87</v>
      </c>
      <c r="R2" s="5">
        <v>4720.37</v>
      </c>
      <c r="S2" s="5">
        <f t="shared" ref="S2:S3" si="2">P2+T2</f>
        <v>1092.18</v>
      </c>
      <c r="T2" s="5">
        <v>150.65</v>
      </c>
      <c r="U2" s="5">
        <v>5286.81</v>
      </c>
      <c r="V2" s="5">
        <f t="shared" ref="V2:V3" si="3">S2+W2</f>
        <v>1266.93</v>
      </c>
      <c r="W2" s="5">
        <v>174.75</v>
      </c>
      <c r="X2" s="5">
        <v>5921.23</v>
      </c>
      <c r="Y2" s="5">
        <v>1469.63</v>
      </c>
      <c r="Z2" s="5">
        <v>202.71</v>
      </c>
      <c r="AA2" s="5">
        <v>6631.78</v>
      </c>
      <c r="AB2" s="5">
        <v>1704.78</v>
      </c>
      <c r="AC2" s="5">
        <v>235.14</v>
      </c>
      <c r="AD2" s="5">
        <v>7427.59</v>
      </c>
      <c r="AE2" s="5">
        <f t="shared" ref="AE2:AE3" si="4">AB2+AF2</f>
        <v>1977.54</v>
      </c>
      <c r="AF2" s="5">
        <v>272.76</v>
      </c>
      <c r="AG2" s="5">
        <v>8318.9</v>
      </c>
      <c r="AH2" s="5">
        <f>AE2+AI2</f>
        <v>2293.9499999999998</v>
      </c>
      <c r="AI2" s="3">
        <v>316.41000000000003</v>
      </c>
      <c r="AJ2" s="5">
        <v>9317.17</v>
      </c>
      <c r="AK2" s="5">
        <f>AH2+AL2</f>
        <v>2660.9799999999996</v>
      </c>
      <c r="AL2" s="3">
        <v>367.03</v>
      </c>
      <c r="AM2" s="5"/>
      <c r="AN2" s="3"/>
      <c r="AO2" s="3"/>
      <c r="AP2" s="5"/>
      <c r="AQ2" s="3"/>
      <c r="AR2" s="3"/>
      <c r="AS2" s="5"/>
      <c r="AT2" s="3"/>
      <c r="AU2" s="3"/>
      <c r="AV2" s="5"/>
      <c r="AW2" s="3"/>
      <c r="AX2" s="3"/>
      <c r="AY2" s="5"/>
      <c r="AZ2" s="3"/>
      <c r="BA2" s="3"/>
      <c r="BB2" s="5"/>
      <c r="BC2" s="5"/>
      <c r="BD2" s="3"/>
      <c r="BE2" s="5"/>
      <c r="BF2" s="3"/>
      <c r="BG2" s="3"/>
      <c r="BH2" s="3"/>
      <c r="BI2" s="3"/>
      <c r="BJ2" s="3"/>
    </row>
    <row r="3" spans="1:62" x14ac:dyDescent="0.25">
      <c r="A3" s="3" t="s">
        <v>67</v>
      </c>
      <c r="B3" s="4">
        <v>184990</v>
      </c>
      <c r="C3" s="5"/>
      <c r="D3" s="3">
        <f>C3/5898.68</f>
        <v>0</v>
      </c>
      <c r="E3" s="4">
        <v>3853</v>
      </c>
      <c r="F3" s="5">
        <v>27748.5</v>
      </c>
      <c r="G3" s="5">
        <f t="shared" si="0"/>
        <v>4508.01</v>
      </c>
      <c r="H3" s="5">
        <v>655.01</v>
      </c>
      <c r="I3" s="5">
        <v>31910.78</v>
      </c>
      <c r="J3" s="5">
        <f t="shared" si="1"/>
        <v>5274.37</v>
      </c>
      <c r="K3" s="5">
        <v>766.36</v>
      </c>
      <c r="L3" s="5">
        <v>36697.39</v>
      </c>
      <c r="M3" s="5">
        <f>J3+N3</f>
        <v>6171.01</v>
      </c>
      <c r="N3" s="5">
        <v>896.64</v>
      </c>
      <c r="O3" s="5">
        <v>42202</v>
      </c>
      <c r="P3" s="5">
        <v>7220.09</v>
      </c>
      <c r="Q3" s="5">
        <v>1049.07</v>
      </c>
      <c r="R3" s="5">
        <v>48532.3</v>
      </c>
      <c r="S3" s="5">
        <f t="shared" si="2"/>
        <v>8447.5</v>
      </c>
      <c r="T3" s="5">
        <v>1227.4100000000001</v>
      </c>
      <c r="U3" s="5">
        <v>55812.15</v>
      </c>
      <c r="V3" s="5">
        <f t="shared" si="3"/>
        <v>9883.58</v>
      </c>
      <c r="W3" s="5">
        <v>1436.08</v>
      </c>
      <c r="X3" s="5">
        <v>64183.97</v>
      </c>
      <c r="Y3" s="5">
        <f>V3+Z3</f>
        <v>11563.79</v>
      </c>
      <c r="Z3" s="5">
        <v>1680.21</v>
      </c>
      <c r="AA3" s="5">
        <v>73811.56</v>
      </c>
      <c r="AB3" s="5">
        <f>Y3+AC3</f>
        <v>13529.630000000001</v>
      </c>
      <c r="AC3" s="5">
        <v>1965.84</v>
      </c>
      <c r="AD3" s="5">
        <v>84883.3</v>
      </c>
      <c r="AE3" s="5">
        <f>AB3+AF3</f>
        <v>15829.670000000002</v>
      </c>
      <c r="AF3" s="5">
        <v>2300.04</v>
      </c>
      <c r="AG3" s="5">
        <v>97615.79</v>
      </c>
      <c r="AH3" s="5">
        <f>AE3+AI3</f>
        <v>18520.710000000003</v>
      </c>
      <c r="AI3" s="5">
        <v>2691.04</v>
      </c>
      <c r="AJ3" s="5">
        <v>112258.16</v>
      </c>
      <c r="AK3" s="5">
        <f>AH3+AL3</f>
        <v>21669.230000000003</v>
      </c>
      <c r="AL3" s="3">
        <v>3148.52</v>
      </c>
      <c r="AM3" s="6"/>
      <c r="AN3" s="3"/>
      <c r="AO3" s="3"/>
      <c r="AP3" s="5"/>
      <c r="AQ3" s="5"/>
      <c r="AR3" s="3"/>
      <c r="AS3" s="5"/>
      <c r="AT3" s="3"/>
      <c r="AU3" s="3"/>
      <c r="AV3" s="5"/>
      <c r="AW3" s="3"/>
      <c r="AX3" s="3"/>
      <c r="AY3" s="5"/>
      <c r="AZ3" s="3"/>
      <c r="BA3" s="3"/>
      <c r="BB3" s="5"/>
      <c r="BC3" s="3"/>
      <c r="BD3" s="5"/>
      <c r="BE3" s="5"/>
      <c r="BF3" s="3"/>
      <c r="BG3" s="5"/>
      <c r="BH3" s="5"/>
      <c r="BI3" s="5"/>
      <c r="BJ3" s="5"/>
    </row>
    <row r="4" spans="1:62" x14ac:dyDescent="0.25">
      <c r="A4" s="3"/>
      <c r="B4" s="4"/>
      <c r="C4" s="5"/>
      <c r="D4" s="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3"/>
      <c r="AI4" s="3"/>
      <c r="AJ4" s="5"/>
      <c r="AK4" s="3"/>
      <c r="AL4" s="3"/>
      <c r="AM4" s="5"/>
      <c r="AN4" s="3"/>
      <c r="AO4" s="5"/>
      <c r="AP4" s="5"/>
      <c r="AQ4" s="3"/>
      <c r="AR4" s="5"/>
      <c r="AS4" s="5"/>
      <c r="AT4" s="3"/>
      <c r="AU4" s="5"/>
      <c r="AV4" s="5"/>
      <c r="AW4" s="5"/>
      <c r="AX4" s="5"/>
      <c r="AY4" s="5"/>
      <c r="AZ4" s="3"/>
      <c r="BA4" s="5"/>
      <c r="BB4" s="5"/>
      <c r="BC4" s="3"/>
      <c r="BD4" s="5"/>
      <c r="BE4" s="5"/>
      <c r="BF4" s="5"/>
      <c r="BG4" s="5"/>
      <c r="BH4" s="5"/>
      <c r="BI4" s="5"/>
      <c r="BJ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9"/>
  <sheetViews>
    <sheetView topLeftCell="A7" workbookViewId="0">
      <selection activeCell="A28" sqref="A28"/>
    </sheetView>
  </sheetViews>
  <sheetFormatPr defaultColWidth="12.6640625" defaultRowHeight="15.75" customHeight="1" x14ac:dyDescent="0.25"/>
  <sheetData>
    <row r="1" spans="1:22" x14ac:dyDescent="0.25">
      <c r="A1" s="16" t="s">
        <v>68</v>
      </c>
      <c r="B1" s="16" t="s">
        <v>69</v>
      </c>
      <c r="C1" s="16" t="s">
        <v>70</v>
      </c>
      <c r="D1" s="16" t="s">
        <v>71</v>
      </c>
      <c r="E1" s="16" t="s">
        <v>72</v>
      </c>
      <c r="F1" s="16" t="s">
        <v>147</v>
      </c>
      <c r="G1" s="16" t="s">
        <v>146</v>
      </c>
      <c r="H1" s="16" t="s">
        <v>73</v>
      </c>
      <c r="I1" s="16" t="s">
        <v>74</v>
      </c>
      <c r="J1" s="16" t="s">
        <v>75</v>
      </c>
      <c r="K1" s="16" t="s">
        <v>76</v>
      </c>
      <c r="L1" s="16" t="s">
        <v>77</v>
      </c>
      <c r="M1" s="16" t="s">
        <v>78</v>
      </c>
      <c r="N1" s="16" t="s">
        <v>79</v>
      </c>
      <c r="O1" s="16" t="s">
        <v>80</v>
      </c>
      <c r="P1" s="16" t="s">
        <v>81</v>
      </c>
      <c r="Q1" s="16" t="s">
        <v>82</v>
      </c>
      <c r="R1" s="16" t="s">
        <v>83</v>
      </c>
      <c r="S1" s="16" t="s">
        <v>84</v>
      </c>
      <c r="T1" s="16" t="s">
        <v>85</v>
      </c>
      <c r="U1" s="16" t="s">
        <v>86</v>
      </c>
      <c r="V1" s="16" t="s">
        <v>87</v>
      </c>
    </row>
    <row r="2" spans="1:22" x14ac:dyDescent="0.25">
      <c r="A2" s="7" t="s">
        <v>88</v>
      </c>
      <c r="B2" s="8">
        <v>25000</v>
      </c>
      <c r="C2" s="7">
        <v>395</v>
      </c>
      <c r="D2" s="12">
        <f t="shared" ref="D2:D20" si="0">(B2 * 2)+I2+L2+O2+R2</f>
        <v>65000</v>
      </c>
      <c r="E2" s="8">
        <f>V2</f>
        <v>1027</v>
      </c>
      <c r="F2" s="8">
        <f>D2/E2</f>
        <v>63.291139240506332</v>
      </c>
      <c r="G2" s="8">
        <f>D2*0.88</f>
        <v>57200</v>
      </c>
      <c r="H2" s="7" t="s">
        <v>89</v>
      </c>
      <c r="I2" s="8">
        <v>1250</v>
      </c>
      <c r="J2" s="7">
        <v>414.75</v>
      </c>
      <c r="K2" s="7" t="s">
        <v>90</v>
      </c>
      <c r="L2" s="8">
        <v>2500</v>
      </c>
      <c r="M2" s="7">
        <v>454.25</v>
      </c>
      <c r="N2" s="7" t="s">
        <v>91</v>
      </c>
      <c r="O2" s="8">
        <v>3750</v>
      </c>
      <c r="P2" s="7">
        <v>513.5</v>
      </c>
      <c r="Q2" s="7" t="s">
        <v>92</v>
      </c>
      <c r="R2" s="8">
        <v>7500</v>
      </c>
      <c r="S2" s="7">
        <v>632</v>
      </c>
      <c r="T2" s="7" t="s">
        <v>93</v>
      </c>
      <c r="U2" s="8">
        <f>B2</f>
        <v>25000</v>
      </c>
      <c r="V2" s="8">
        <v>1027</v>
      </c>
    </row>
    <row r="3" spans="1:22" x14ac:dyDescent="0.25">
      <c r="A3" s="13" t="s">
        <v>156</v>
      </c>
      <c r="B3" s="18" t="s">
        <v>155</v>
      </c>
      <c r="C3" s="7"/>
      <c r="D3" s="12"/>
      <c r="E3" s="8"/>
      <c r="F3" s="8"/>
      <c r="G3" s="8"/>
      <c r="H3" s="7"/>
      <c r="I3" s="8"/>
      <c r="J3" s="7"/>
      <c r="K3" s="7"/>
      <c r="L3" s="8"/>
      <c r="M3" s="7"/>
      <c r="N3" s="7"/>
      <c r="O3" s="8"/>
      <c r="P3" s="7"/>
      <c r="Q3" s="7"/>
      <c r="R3" s="8"/>
      <c r="S3" s="7"/>
      <c r="T3" s="7"/>
      <c r="U3" s="8"/>
      <c r="V3" s="8"/>
    </row>
    <row r="4" spans="1:22" x14ac:dyDescent="0.25">
      <c r="A4" s="7" t="s">
        <v>94</v>
      </c>
      <c r="B4" s="8">
        <v>39000</v>
      </c>
      <c r="C4" s="7">
        <v>616.20000000000005</v>
      </c>
      <c r="D4" s="12">
        <f t="shared" si="0"/>
        <v>101400</v>
      </c>
      <c r="E4" s="8">
        <f>V4</f>
        <v>1602.12</v>
      </c>
      <c r="F4" s="8">
        <f t="shared" ref="F4:F29" si="1">D4/E4</f>
        <v>63.291139240506332</v>
      </c>
      <c r="G4" s="8">
        <f t="shared" ref="G4:G29" si="2">D4*0.88</f>
        <v>89232</v>
      </c>
      <c r="H4" s="7" t="s">
        <v>89</v>
      </c>
      <c r="I4" s="8">
        <v>1950</v>
      </c>
      <c r="J4" s="7">
        <v>647.01</v>
      </c>
      <c r="K4" s="7" t="s">
        <v>90</v>
      </c>
      <c r="L4" s="8">
        <v>3900</v>
      </c>
      <c r="M4" s="7">
        <v>708.63</v>
      </c>
      <c r="N4" s="7" t="s">
        <v>91</v>
      </c>
      <c r="O4" s="8">
        <v>5850</v>
      </c>
      <c r="P4" s="7">
        <v>801.06</v>
      </c>
      <c r="Q4" s="7" t="s">
        <v>92</v>
      </c>
      <c r="R4" s="8">
        <v>11700</v>
      </c>
      <c r="S4" s="7">
        <v>985.92</v>
      </c>
      <c r="T4" s="7" t="s">
        <v>93</v>
      </c>
      <c r="U4" s="8">
        <f>B4</f>
        <v>39000</v>
      </c>
      <c r="V4" s="9">
        <v>1602.12</v>
      </c>
    </row>
    <row r="5" spans="1:22" x14ac:dyDescent="0.25">
      <c r="A5" s="7" t="s">
        <v>95</v>
      </c>
      <c r="B5" s="8">
        <v>42500</v>
      </c>
      <c r="C5" s="7">
        <v>671.5</v>
      </c>
      <c r="D5" s="12">
        <f t="shared" si="0"/>
        <v>110500</v>
      </c>
      <c r="E5" s="8">
        <f>V5</f>
        <v>1745.9</v>
      </c>
      <c r="F5" s="8">
        <f t="shared" si="1"/>
        <v>63.291139240506325</v>
      </c>
      <c r="G5" s="8">
        <f t="shared" si="2"/>
        <v>97240</v>
      </c>
      <c r="H5" s="7" t="s">
        <v>89</v>
      </c>
      <c r="I5" s="8">
        <v>2125</v>
      </c>
      <c r="J5" s="7">
        <v>705.08</v>
      </c>
      <c r="K5" s="7" t="s">
        <v>90</v>
      </c>
      <c r="L5" s="8">
        <v>4250</v>
      </c>
      <c r="M5" s="7">
        <v>772.23</v>
      </c>
      <c r="N5" s="7" t="s">
        <v>91</v>
      </c>
      <c r="O5" s="8">
        <v>6375</v>
      </c>
      <c r="P5" s="7">
        <v>872.95</v>
      </c>
      <c r="Q5" s="7" t="s">
        <v>92</v>
      </c>
      <c r="R5" s="8">
        <v>12750</v>
      </c>
      <c r="S5" s="9">
        <v>1074.4000000000001</v>
      </c>
      <c r="T5" s="7" t="s">
        <v>93</v>
      </c>
      <c r="U5" s="8">
        <f>B5</f>
        <v>42500</v>
      </c>
      <c r="V5" s="7">
        <v>1745.9</v>
      </c>
    </row>
    <row r="6" spans="1:22" x14ac:dyDescent="0.25">
      <c r="A6" s="7" t="s">
        <v>96</v>
      </c>
      <c r="B6" s="8">
        <v>47480</v>
      </c>
      <c r="C6" s="7">
        <v>750.18</v>
      </c>
      <c r="D6" s="12">
        <f t="shared" si="0"/>
        <v>123448</v>
      </c>
      <c r="E6" s="8">
        <f>V6</f>
        <v>1950.48</v>
      </c>
      <c r="F6" s="8">
        <f t="shared" si="1"/>
        <v>63.291087322095073</v>
      </c>
      <c r="G6" s="8">
        <f t="shared" si="2"/>
        <v>108634.24000000001</v>
      </c>
      <c r="H6" s="7" t="s">
        <v>89</v>
      </c>
      <c r="I6" s="8">
        <v>2374</v>
      </c>
      <c r="J6" s="7">
        <v>787.69</v>
      </c>
      <c r="K6" s="7" t="s">
        <v>90</v>
      </c>
      <c r="L6" s="8">
        <v>4748</v>
      </c>
      <c r="M6" s="7">
        <v>862.71</v>
      </c>
      <c r="N6" s="7" t="s">
        <v>91</v>
      </c>
      <c r="O6" s="8">
        <v>7122</v>
      </c>
      <c r="P6" s="7">
        <v>975.24</v>
      </c>
      <c r="Q6" s="7" t="s">
        <v>92</v>
      </c>
      <c r="R6" s="8">
        <v>14244</v>
      </c>
      <c r="S6" s="9">
        <v>1200.29</v>
      </c>
      <c r="T6" s="7" t="s">
        <v>93</v>
      </c>
      <c r="U6" s="8">
        <f>B6</f>
        <v>47480</v>
      </c>
      <c r="V6" s="9">
        <v>1950.48</v>
      </c>
    </row>
    <row r="7" spans="1:22" x14ac:dyDescent="0.25">
      <c r="A7" s="7" t="s">
        <v>97</v>
      </c>
      <c r="B7" s="8">
        <v>52000</v>
      </c>
      <c r="C7" s="7">
        <v>821.6</v>
      </c>
      <c r="D7" s="12">
        <f t="shared" si="0"/>
        <v>135200</v>
      </c>
      <c r="E7" s="8">
        <f>V7</f>
        <v>2136.16</v>
      </c>
      <c r="F7" s="8">
        <f t="shared" si="1"/>
        <v>63.291139240506332</v>
      </c>
      <c r="G7" s="8">
        <f t="shared" si="2"/>
        <v>118976</v>
      </c>
      <c r="H7" s="7" t="s">
        <v>89</v>
      </c>
      <c r="I7" s="8">
        <v>2600</v>
      </c>
      <c r="J7" s="7">
        <v>862.68</v>
      </c>
      <c r="K7" s="7" t="s">
        <v>90</v>
      </c>
      <c r="L7" s="8">
        <v>5200</v>
      </c>
      <c r="M7" s="7">
        <v>944.84</v>
      </c>
      <c r="N7" s="7" t="s">
        <v>91</v>
      </c>
      <c r="O7" s="8">
        <v>7800</v>
      </c>
      <c r="P7" s="9">
        <v>1068.08</v>
      </c>
      <c r="Q7" s="7" t="s">
        <v>92</v>
      </c>
      <c r="R7" s="8">
        <v>15600</v>
      </c>
      <c r="S7" s="9">
        <v>1314.56</v>
      </c>
      <c r="T7" s="7" t="s">
        <v>93</v>
      </c>
      <c r="U7" s="8">
        <f>B7</f>
        <v>52000</v>
      </c>
      <c r="V7" s="9">
        <v>2136.16</v>
      </c>
    </row>
    <row r="8" spans="1:22" x14ac:dyDescent="0.25">
      <c r="A8" s="7" t="s">
        <v>98</v>
      </c>
      <c r="B8" s="8">
        <v>55000</v>
      </c>
      <c r="C8" s="7">
        <v>869</v>
      </c>
      <c r="D8" s="12">
        <f t="shared" si="0"/>
        <v>143000</v>
      </c>
      <c r="E8" s="8">
        <f>V8</f>
        <v>2259.4</v>
      </c>
      <c r="F8" s="8">
        <f t="shared" si="1"/>
        <v>63.291139240506325</v>
      </c>
      <c r="G8" s="8">
        <f t="shared" si="2"/>
        <v>125840</v>
      </c>
      <c r="H8" s="7" t="s">
        <v>89</v>
      </c>
      <c r="I8" s="8">
        <v>2750</v>
      </c>
      <c r="J8" s="7">
        <v>912.45</v>
      </c>
      <c r="K8" s="7" t="s">
        <v>90</v>
      </c>
      <c r="L8" s="8">
        <v>5500</v>
      </c>
      <c r="M8" s="7">
        <v>999.35</v>
      </c>
      <c r="N8" s="7" t="s">
        <v>91</v>
      </c>
      <c r="O8" s="8">
        <v>8250</v>
      </c>
      <c r="P8" s="9">
        <v>1129.7</v>
      </c>
      <c r="Q8" s="7" t="s">
        <v>92</v>
      </c>
      <c r="R8" s="8">
        <v>16500</v>
      </c>
      <c r="S8" s="9">
        <v>1390.4</v>
      </c>
      <c r="T8" s="7" t="s">
        <v>93</v>
      </c>
      <c r="U8" s="8">
        <f>B8</f>
        <v>55000</v>
      </c>
      <c r="V8" s="9">
        <v>2259.4</v>
      </c>
    </row>
    <row r="9" spans="1:22" x14ac:dyDescent="0.25">
      <c r="A9" s="7" t="s">
        <v>99</v>
      </c>
      <c r="B9" s="8">
        <v>61200</v>
      </c>
      <c r="C9" s="7">
        <v>966.96</v>
      </c>
      <c r="D9" s="12">
        <f t="shared" si="0"/>
        <v>159120</v>
      </c>
      <c r="E9" s="8">
        <f>V9</f>
        <v>2514.1</v>
      </c>
      <c r="F9" s="8">
        <f t="shared" si="1"/>
        <v>63.291038542619624</v>
      </c>
      <c r="G9" s="8">
        <f t="shared" si="2"/>
        <v>140025.60000000001</v>
      </c>
      <c r="H9" s="7" t="s">
        <v>89</v>
      </c>
      <c r="I9" s="8">
        <v>3060</v>
      </c>
      <c r="J9" s="9">
        <v>1015.31</v>
      </c>
      <c r="K9" s="7" t="s">
        <v>90</v>
      </c>
      <c r="L9" s="8">
        <v>6120</v>
      </c>
      <c r="M9" s="8">
        <v>1112</v>
      </c>
      <c r="N9" s="7" t="s">
        <v>91</v>
      </c>
      <c r="O9" s="8">
        <v>9180</v>
      </c>
      <c r="P9" s="9">
        <v>1257.05</v>
      </c>
      <c r="Q9" s="7" t="s">
        <v>92</v>
      </c>
      <c r="R9" s="8">
        <v>18360</v>
      </c>
      <c r="S9" s="9">
        <v>1547.14</v>
      </c>
      <c r="T9" s="7" t="s">
        <v>93</v>
      </c>
      <c r="U9" s="8">
        <f>B9</f>
        <v>61200</v>
      </c>
      <c r="V9" s="9">
        <v>2514.1</v>
      </c>
    </row>
    <row r="10" spans="1:22" x14ac:dyDescent="0.25">
      <c r="A10" s="7" t="s">
        <v>100</v>
      </c>
      <c r="B10" s="8">
        <v>69500</v>
      </c>
      <c r="C10" s="9">
        <v>1098.0999999999999</v>
      </c>
      <c r="D10" s="12">
        <f t="shared" si="0"/>
        <v>180700</v>
      </c>
      <c r="E10" s="8">
        <f>V10</f>
        <v>2855.06</v>
      </c>
      <c r="F10" s="8">
        <f t="shared" si="1"/>
        <v>63.291139240506332</v>
      </c>
      <c r="G10" s="8">
        <f t="shared" si="2"/>
        <v>159016</v>
      </c>
      <c r="H10" s="7" t="s">
        <v>89</v>
      </c>
      <c r="I10" s="8">
        <v>3475</v>
      </c>
      <c r="J10" s="9">
        <v>1153.01</v>
      </c>
      <c r="K10" s="7" t="s">
        <v>90</v>
      </c>
      <c r="L10" s="8">
        <v>6950</v>
      </c>
      <c r="M10" s="9">
        <v>1262.82</v>
      </c>
      <c r="N10" s="7" t="s">
        <v>91</v>
      </c>
      <c r="O10" s="8">
        <v>10425</v>
      </c>
      <c r="P10" s="9">
        <v>1427.53</v>
      </c>
      <c r="Q10" s="7" t="s">
        <v>92</v>
      </c>
      <c r="R10" s="8">
        <v>20850</v>
      </c>
      <c r="S10" s="9">
        <v>1756.96</v>
      </c>
      <c r="T10" s="7" t="s">
        <v>93</v>
      </c>
      <c r="U10" s="8">
        <f>B10</f>
        <v>69500</v>
      </c>
      <c r="V10" s="9">
        <v>2855.06</v>
      </c>
    </row>
    <row r="11" spans="1:22" x14ac:dyDescent="0.25">
      <c r="A11" s="7" t="s">
        <v>101</v>
      </c>
      <c r="B11" s="8">
        <v>74000</v>
      </c>
      <c r="C11" s="9">
        <v>1168.2</v>
      </c>
      <c r="D11" s="12">
        <f t="shared" si="0"/>
        <v>192400</v>
      </c>
      <c r="E11" s="8">
        <f>V11</f>
        <v>3039.92</v>
      </c>
      <c r="F11" s="8">
        <f t="shared" si="1"/>
        <v>63.291139240506325</v>
      </c>
      <c r="G11" s="8">
        <f t="shared" si="2"/>
        <v>169312</v>
      </c>
      <c r="H11" s="7" t="s">
        <v>89</v>
      </c>
      <c r="I11" s="8">
        <v>3700</v>
      </c>
      <c r="J11" s="9">
        <v>1227.6600000000001</v>
      </c>
      <c r="K11" s="7" t="s">
        <v>90</v>
      </c>
      <c r="L11" s="8">
        <v>7400</v>
      </c>
      <c r="M11" s="9">
        <v>1344.58</v>
      </c>
      <c r="N11" s="7" t="s">
        <v>91</v>
      </c>
      <c r="O11" s="8">
        <v>11100</v>
      </c>
      <c r="P11" s="9">
        <v>1519.96</v>
      </c>
      <c r="Q11" s="7" t="s">
        <v>92</v>
      </c>
      <c r="R11" s="8">
        <v>22200</v>
      </c>
      <c r="S11" s="9">
        <v>1870.72</v>
      </c>
      <c r="T11" s="7" t="s">
        <v>93</v>
      </c>
      <c r="U11" s="8">
        <f>B11</f>
        <v>74000</v>
      </c>
      <c r="V11" s="9">
        <v>3039.92</v>
      </c>
    </row>
    <row r="12" spans="1:22" x14ac:dyDescent="0.25">
      <c r="A12" s="13" t="s">
        <v>139</v>
      </c>
      <c r="B12" s="12">
        <v>89200</v>
      </c>
      <c r="C12" s="14">
        <v>1409.36</v>
      </c>
      <c r="D12" s="12">
        <f t="shared" si="0"/>
        <v>231920</v>
      </c>
      <c r="E12" s="8">
        <f>V12</f>
        <v>3664.34</v>
      </c>
      <c r="F12" s="8">
        <f t="shared" si="1"/>
        <v>63.291070151787224</v>
      </c>
      <c r="G12" s="8">
        <f t="shared" si="2"/>
        <v>204089.60000000001</v>
      </c>
      <c r="H12" s="13" t="s">
        <v>89</v>
      </c>
      <c r="I12" s="12">
        <v>4460</v>
      </c>
      <c r="J12" s="14">
        <v>1479.83</v>
      </c>
      <c r="K12" s="13" t="s">
        <v>90</v>
      </c>
      <c r="L12" s="12">
        <v>8920</v>
      </c>
      <c r="M12" s="14">
        <v>1620.76</v>
      </c>
      <c r="N12" s="13" t="s">
        <v>91</v>
      </c>
      <c r="O12" s="12">
        <v>13380</v>
      </c>
      <c r="P12" s="15">
        <v>1832.17</v>
      </c>
      <c r="Q12" s="13" t="s">
        <v>92</v>
      </c>
      <c r="R12" s="12">
        <v>26760</v>
      </c>
      <c r="S12" s="14">
        <v>2254.98</v>
      </c>
      <c r="T12" s="13" t="s">
        <v>93</v>
      </c>
      <c r="U12" s="8">
        <f>B12</f>
        <v>89200</v>
      </c>
      <c r="V12" s="14">
        <v>3664.34</v>
      </c>
    </row>
    <row r="13" spans="1:22" x14ac:dyDescent="0.25">
      <c r="A13" s="13" t="s">
        <v>140</v>
      </c>
      <c r="B13" s="12">
        <v>99000</v>
      </c>
      <c r="C13" s="14">
        <v>1564.2</v>
      </c>
      <c r="D13" s="12">
        <f t="shared" si="0"/>
        <v>257400</v>
      </c>
      <c r="E13" s="8">
        <f>V13</f>
        <v>4066.92</v>
      </c>
      <c r="F13" s="8">
        <f t="shared" si="1"/>
        <v>63.291139240506325</v>
      </c>
      <c r="G13" s="8">
        <f t="shared" si="2"/>
        <v>226512</v>
      </c>
      <c r="H13" s="13" t="s">
        <v>89</v>
      </c>
      <c r="I13" s="12">
        <v>4950</v>
      </c>
      <c r="J13" s="14">
        <v>1642.41</v>
      </c>
      <c r="K13" s="13" t="s">
        <v>90</v>
      </c>
      <c r="L13" s="12">
        <v>9900</v>
      </c>
      <c r="M13" s="14">
        <v>1798.83</v>
      </c>
      <c r="N13" s="13" t="s">
        <v>91</v>
      </c>
      <c r="O13" s="12">
        <v>14850</v>
      </c>
      <c r="P13" s="14">
        <v>2033.46</v>
      </c>
      <c r="Q13" s="13" t="s">
        <v>92</v>
      </c>
      <c r="R13" s="12">
        <v>29700</v>
      </c>
      <c r="S13" s="15">
        <v>2502.7199999999998</v>
      </c>
      <c r="T13" s="13" t="s">
        <v>93</v>
      </c>
      <c r="U13" s="8">
        <f>B13</f>
        <v>99000</v>
      </c>
      <c r="V13" s="15">
        <v>4066.92</v>
      </c>
    </row>
    <row r="14" spans="1:22" x14ac:dyDescent="0.25">
      <c r="A14" s="13" t="s">
        <v>141</v>
      </c>
      <c r="B14" s="17">
        <v>105000</v>
      </c>
      <c r="C14" s="14">
        <v>1659</v>
      </c>
      <c r="D14" s="12">
        <f t="shared" si="0"/>
        <v>273000</v>
      </c>
      <c r="E14" s="8">
        <f>V14</f>
        <v>4313.3999999999996</v>
      </c>
      <c r="F14" s="8">
        <f t="shared" si="1"/>
        <v>63.291139240506332</v>
      </c>
      <c r="G14" s="8">
        <f t="shared" si="2"/>
        <v>240240</v>
      </c>
      <c r="H14" s="13" t="s">
        <v>89</v>
      </c>
      <c r="I14" s="17">
        <v>5250</v>
      </c>
      <c r="J14" s="15">
        <v>1741.95</v>
      </c>
      <c r="K14" s="13" t="s">
        <v>90</v>
      </c>
      <c r="L14" s="12">
        <v>10500</v>
      </c>
      <c r="M14" s="14">
        <v>1907.85</v>
      </c>
      <c r="N14" s="13" t="s">
        <v>91</v>
      </c>
      <c r="O14" s="17">
        <v>15750</v>
      </c>
      <c r="P14" s="14">
        <v>2156.6999999999998</v>
      </c>
      <c r="Q14" s="13" t="s">
        <v>92</v>
      </c>
      <c r="R14" s="12">
        <v>31500</v>
      </c>
      <c r="S14" s="14">
        <v>2654.4</v>
      </c>
      <c r="T14" s="13" t="s">
        <v>93</v>
      </c>
      <c r="U14" s="8">
        <f>B14</f>
        <v>105000</v>
      </c>
      <c r="V14" s="15">
        <v>4313.3999999999996</v>
      </c>
    </row>
    <row r="15" spans="1:22" x14ac:dyDescent="0.25">
      <c r="A15" s="13" t="s">
        <v>142</v>
      </c>
      <c r="B15" s="17">
        <v>115000</v>
      </c>
      <c r="C15" s="14">
        <v>1817</v>
      </c>
      <c r="D15" s="12">
        <f t="shared" si="0"/>
        <v>299000</v>
      </c>
      <c r="E15" s="8">
        <f>V15</f>
        <v>4724.2</v>
      </c>
      <c r="F15" s="8">
        <f t="shared" si="1"/>
        <v>63.291139240506332</v>
      </c>
      <c r="G15" s="8">
        <f t="shared" si="2"/>
        <v>263120</v>
      </c>
      <c r="H15" s="13" t="s">
        <v>89</v>
      </c>
      <c r="I15" s="12">
        <v>5750</v>
      </c>
      <c r="J15" s="15">
        <v>1907.85</v>
      </c>
      <c r="K15" s="13" t="s">
        <v>90</v>
      </c>
      <c r="L15" s="12">
        <v>11500</v>
      </c>
      <c r="M15" s="14">
        <v>2089.5500000000002</v>
      </c>
      <c r="N15" s="13" t="s">
        <v>91</v>
      </c>
      <c r="O15" s="17">
        <v>17250</v>
      </c>
      <c r="P15" s="15">
        <v>2362.1</v>
      </c>
      <c r="Q15" s="13" t="s">
        <v>92</v>
      </c>
      <c r="R15" s="12">
        <v>34500</v>
      </c>
      <c r="S15" s="15">
        <v>2907.2</v>
      </c>
      <c r="T15" s="13" t="s">
        <v>93</v>
      </c>
      <c r="U15" s="8">
        <f>B15</f>
        <v>115000</v>
      </c>
      <c r="V15" s="15">
        <v>4724.2</v>
      </c>
    </row>
    <row r="16" spans="1:22" x14ac:dyDescent="0.25">
      <c r="A16" s="13" t="s">
        <v>143</v>
      </c>
      <c r="B16" s="17">
        <v>124500</v>
      </c>
      <c r="C16" s="14">
        <v>1967.1</v>
      </c>
      <c r="D16" s="12">
        <f t="shared" si="0"/>
        <v>323700</v>
      </c>
      <c r="E16" s="8">
        <f>V16</f>
        <v>5114.46</v>
      </c>
      <c r="F16" s="8">
        <f t="shared" si="1"/>
        <v>63.291139240506325</v>
      </c>
      <c r="G16" s="8">
        <f t="shared" si="2"/>
        <v>284856</v>
      </c>
      <c r="H16" s="13" t="s">
        <v>89</v>
      </c>
      <c r="I16" s="12">
        <v>6225</v>
      </c>
      <c r="J16" s="15">
        <v>2065.46</v>
      </c>
      <c r="K16" s="13" t="s">
        <v>90</v>
      </c>
      <c r="L16" s="12">
        <v>12450</v>
      </c>
      <c r="M16" s="14">
        <v>2262.17</v>
      </c>
      <c r="N16" s="13" t="s">
        <v>91</v>
      </c>
      <c r="O16" s="17">
        <v>18675</v>
      </c>
      <c r="P16" s="15">
        <v>2557.23</v>
      </c>
      <c r="Q16" s="13" t="s">
        <v>92</v>
      </c>
      <c r="R16" s="12">
        <v>37350</v>
      </c>
      <c r="S16" s="14">
        <v>3147.36</v>
      </c>
      <c r="T16" s="13" t="s">
        <v>93</v>
      </c>
      <c r="U16" s="8">
        <f t="shared" ref="U16:U29" si="3">B16</f>
        <v>124500</v>
      </c>
      <c r="V16" s="15">
        <v>5114.46</v>
      </c>
    </row>
    <row r="17" spans="1:22" x14ac:dyDescent="0.25">
      <c r="A17" s="13" t="s">
        <v>144</v>
      </c>
      <c r="B17" s="17">
        <v>139900</v>
      </c>
      <c r="C17" s="14">
        <v>2210.42</v>
      </c>
      <c r="D17" s="12">
        <f t="shared" si="0"/>
        <v>363740</v>
      </c>
      <c r="E17" s="8">
        <f>V17</f>
        <v>5747.09</v>
      </c>
      <c r="F17" s="8">
        <f t="shared" si="1"/>
        <v>63.291161265962423</v>
      </c>
      <c r="G17" s="8">
        <f t="shared" si="2"/>
        <v>320091.2</v>
      </c>
      <c r="H17" s="13" t="s">
        <v>89</v>
      </c>
      <c r="I17" s="12">
        <v>6995</v>
      </c>
      <c r="J17" s="15">
        <v>2320.94</v>
      </c>
      <c r="K17" s="13" t="s">
        <v>90</v>
      </c>
      <c r="L17" s="12">
        <v>13990</v>
      </c>
      <c r="M17" s="14">
        <v>2541.98</v>
      </c>
      <c r="N17" s="13" t="s">
        <v>91</v>
      </c>
      <c r="O17" s="17">
        <v>20985</v>
      </c>
      <c r="P17" s="15">
        <v>2873.55</v>
      </c>
      <c r="Q17" s="13" t="s">
        <v>92</v>
      </c>
      <c r="R17" s="12">
        <v>41970</v>
      </c>
      <c r="S17" s="15">
        <v>3536.67</v>
      </c>
      <c r="T17" s="13" t="s">
        <v>93</v>
      </c>
      <c r="U17" s="8">
        <f t="shared" si="3"/>
        <v>139900</v>
      </c>
      <c r="V17" s="15">
        <v>5747.09</v>
      </c>
    </row>
    <row r="18" spans="1:22" x14ac:dyDescent="0.25">
      <c r="A18" s="13" t="s">
        <v>145</v>
      </c>
      <c r="B18" s="17">
        <v>148000</v>
      </c>
      <c r="C18" s="14">
        <v>2338.4</v>
      </c>
      <c r="D18" s="12">
        <f t="shared" si="0"/>
        <v>384800</v>
      </c>
      <c r="E18" s="8">
        <f>V18</f>
        <v>6079.84</v>
      </c>
      <c r="F18" s="8">
        <f t="shared" si="1"/>
        <v>63.291139240506325</v>
      </c>
      <c r="G18" s="8">
        <f t="shared" si="2"/>
        <v>338624</v>
      </c>
      <c r="H18" s="13" t="s">
        <v>89</v>
      </c>
      <c r="I18" s="12">
        <v>7400</v>
      </c>
      <c r="J18" s="15">
        <v>2455.3200000000002</v>
      </c>
      <c r="K18" s="13" t="s">
        <v>90</v>
      </c>
      <c r="L18" s="12">
        <v>14800</v>
      </c>
      <c r="M18" s="14">
        <v>2689.16</v>
      </c>
      <c r="N18" s="13" t="s">
        <v>91</v>
      </c>
      <c r="O18" s="17">
        <v>22200</v>
      </c>
      <c r="P18" s="15">
        <v>3039.92</v>
      </c>
      <c r="Q18" s="13" t="s">
        <v>92</v>
      </c>
      <c r="R18" s="12">
        <v>44400</v>
      </c>
      <c r="S18" s="14">
        <v>3741.44</v>
      </c>
      <c r="T18" s="13" t="s">
        <v>93</v>
      </c>
      <c r="U18" s="8">
        <f t="shared" si="3"/>
        <v>148000</v>
      </c>
      <c r="V18" s="15">
        <v>6079.84</v>
      </c>
    </row>
    <row r="19" spans="1:22" x14ac:dyDescent="0.25">
      <c r="A19" s="13" t="s">
        <v>148</v>
      </c>
      <c r="B19" s="17">
        <v>168000</v>
      </c>
      <c r="C19" s="14">
        <v>2654.4</v>
      </c>
      <c r="D19" s="12">
        <f t="shared" si="0"/>
        <v>436800</v>
      </c>
      <c r="E19" s="8">
        <f>V19</f>
        <v>6901.44</v>
      </c>
      <c r="F19" s="8">
        <f t="shared" si="1"/>
        <v>63.291139240506332</v>
      </c>
      <c r="G19" s="8">
        <f t="shared" si="2"/>
        <v>384384</v>
      </c>
      <c r="H19" s="13" t="s">
        <v>89</v>
      </c>
      <c r="I19" s="12">
        <v>8400</v>
      </c>
      <c r="J19" s="15">
        <v>2787.12</v>
      </c>
      <c r="K19" s="13" t="s">
        <v>90</v>
      </c>
      <c r="L19" s="12">
        <v>16800</v>
      </c>
      <c r="M19" s="14">
        <v>3052.56</v>
      </c>
      <c r="N19" s="13" t="s">
        <v>91</v>
      </c>
      <c r="O19" s="17">
        <v>25200</v>
      </c>
      <c r="P19" s="15">
        <v>3450.72</v>
      </c>
      <c r="Q19" s="13" t="s">
        <v>92</v>
      </c>
      <c r="R19" s="12">
        <v>50400</v>
      </c>
      <c r="S19" s="15">
        <v>4247.04</v>
      </c>
      <c r="T19" s="13" t="s">
        <v>93</v>
      </c>
      <c r="U19" s="8">
        <f t="shared" si="3"/>
        <v>168000</v>
      </c>
      <c r="V19" s="15">
        <v>6901.44</v>
      </c>
    </row>
    <row r="20" spans="1:22" x14ac:dyDescent="0.25">
      <c r="A20" s="13" t="s">
        <v>149</v>
      </c>
      <c r="B20" s="17">
        <v>174000</v>
      </c>
      <c r="C20" s="14">
        <v>2749.2</v>
      </c>
      <c r="D20" s="12">
        <f t="shared" si="0"/>
        <v>452400</v>
      </c>
      <c r="E20" s="8">
        <f>V20</f>
        <v>7147.92</v>
      </c>
      <c r="F20" s="8">
        <f t="shared" si="1"/>
        <v>63.291139240506325</v>
      </c>
      <c r="G20" s="8">
        <f t="shared" si="2"/>
        <v>398112</v>
      </c>
      <c r="H20" s="13" t="s">
        <v>89</v>
      </c>
      <c r="I20" s="12">
        <v>8700</v>
      </c>
      <c r="J20" s="15">
        <v>288.66000000000003</v>
      </c>
      <c r="K20" s="13" t="s">
        <v>90</v>
      </c>
      <c r="L20" s="12">
        <v>17400</v>
      </c>
      <c r="M20" s="14">
        <v>3161.58</v>
      </c>
      <c r="N20" s="13" t="s">
        <v>91</v>
      </c>
      <c r="O20" s="17">
        <v>26100</v>
      </c>
      <c r="P20" s="15">
        <v>3573.96</v>
      </c>
      <c r="Q20" s="13" t="s">
        <v>92</v>
      </c>
      <c r="R20" s="12">
        <v>52200</v>
      </c>
      <c r="S20" s="14">
        <v>4398.72</v>
      </c>
      <c r="T20" s="13" t="s">
        <v>93</v>
      </c>
      <c r="U20" s="8">
        <f t="shared" si="3"/>
        <v>174000</v>
      </c>
      <c r="V20" s="15">
        <v>7147.92</v>
      </c>
    </row>
    <row r="21" spans="1:22" x14ac:dyDescent="0.25">
      <c r="A21" s="13" t="s">
        <v>150</v>
      </c>
      <c r="B21" s="17">
        <v>199000</v>
      </c>
      <c r="C21" s="14">
        <v>3144.2</v>
      </c>
      <c r="D21" s="12">
        <f>(B21 * 2)+I21+L21+O21+R21</f>
        <v>517400</v>
      </c>
      <c r="E21" s="8">
        <f>V21</f>
        <v>8174.92</v>
      </c>
      <c r="F21" s="8">
        <f t="shared" si="1"/>
        <v>63.291139240506325</v>
      </c>
      <c r="G21" s="8">
        <f t="shared" si="2"/>
        <v>455312</v>
      </c>
      <c r="H21" s="13" t="s">
        <v>89</v>
      </c>
      <c r="I21" s="12">
        <v>9950</v>
      </c>
      <c r="J21" s="15">
        <v>3301.41</v>
      </c>
      <c r="K21" s="13" t="s">
        <v>90</v>
      </c>
      <c r="L21" s="12">
        <v>19900</v>
      </c>
      <c r="M21" s="14">
        <v>3615.83</v>
      </c>
      <c r="N21" s="13" t="s">
        <v>91</v>
      </c>
      <c r="O21" s="17">
        <v>29850</v>
      </c>
      <c r="P21" s="15">
        <v>4087.46</v>
      </c>
      <c r="Q21" s="13" t="s">
        <v>92</v>
      </c>
      <c r="R21" s="12">
        <v>59700</v>
      </c>
      <c r="S21" s="15">
        <v>5030.72</v>
      </c>
      <c r="T21" s="13" t="s">
        <v>93</v>
      </c>
      <c r="U21" s="8">
        <f t="shared" si="3"/>
        <v>199000</v>
      </c>
      <c r="V21" s="15">
        <v>8174.92</v>
      </c>
    </row>
    <row r="22" spans="1:22" x14ac:dyDescent="0.25">
      <c r="A22" s="13" t="s">
        <v>151</v>
      </c>
      <c r="B22" s="17">
        <v>210000</v>
      </c>
      <c r="C22" s="14">
        <v>3318</v>
      </c>
      <c r="D22" s="12">
        <f t="shared" ref="D22:D29" si="4">B22+I22+L22+O22+R22+U22</f>
        <v>546000</v>
      </c>
      <c r="E22" s="8">
        <f>V22</f>
        <v>8626.7999999999993</v>
      </c>
      <c r="F22" s="8">
        <f t="shared" si="1"/>
        <v>63.291139240506332</v>
      </c>
      <c r="G22" s="8">
        <f t="shared" si="2"/>
        <v>480480</v>
      </c>
      <c r="H22" s="13" t="s">
        <v>89</v>
      </c>
      <c r="I22" s="12">
        <v>10500</v>
      </c>
      <c r="J22" s="15">
        <v>3483.9</v>
      </c>
      <c r="K22" s="13" t="s">
        <v>90</v>
      </c>
      <c r="L22" s="12">
        <v>21000</v>
      </c>
      <c r="M22" s="14">
        <v>3815.7</v>
      </c>
      <c r="N22" s="13" t="s">
        <v>91</v>
      </c>
      <c r="O22" s="17">
        <v>31500</v>
      </c>
      <c r="P22" s="15">
        <v>4313.3999999999996</v>
      </c>
      <c r="Q22" s="13" t="s">
        <v>92</v>
      </c>
      <c r="R22" s="12">
        <v>63000</v>
      </c>
      <c r="S22" s="14">
        <v>5308.8</v>
      </c>
      <c r="T22" s="13" t="s">
        <v>93</v>
      </c>
      <c r="U22" s="8">
        <f t="shared" si="3"/>
        <v>210000</v>
      </c>
      <c r="V22" s="15">
        <v>8626.7999999999993</v>
      </c>
    </row>
    <row r="23" spans="1:22" x14ac:dyDescent="0.25">
      <c r="A23" s="13" t="s">
        <v>152</v>
      </c>
      <c r="B23" s="17">
        <v>290000</v>
      </c>
      <c r="C23" s="14">
        <v>4582</v>
      </c>
      <c r="D23" s="12">
        <f t="shared" si="4"/>
        <v>754000</v>
      </c>
      <c r="E23" s="8">
        <f>V23</f>
        <v>11913.2</v>
      </c>
      <c r="F23" s="8">
        <f t="shared" si="1"/>
        <v>63.291139240506325</v>
      </c>
      <c r="G23" s="8">
        <f t="shared" si="2"/>
        <v>663520</v>
      </c>
      <c r="H23" s="13" t="s">
        <v>89</v>
      </c>
      <c r="I23" s="12">
        <v>14500</v>
      </c>
      <c r="J23" s="15">
        <v>4811.1000000000004</v>
      </c>
      <c r="K23" s="13" t="s">
        <v>90</v>
      </c>
      <c r="L23" s="12">
        <v>29000</v>
      </c>
      <c r="M23" s="14">
        <v>5269.3</v>
      </c>
      <c r="N23" s="13" t="s">
        <v>91</v>
      </c>
      <c r="O23" s="17">
        <v>43500</v>
      </c>
      <c r="P23" s="15">
        <v>5956.6</v>
      </c>
      <c r="Q23" s="13" t="s">
        <v>92</v>
      </c>
      <c r="R23" s="12">
        <v>87000</v>
      </c>
      <c r="S23" s="15">
        <v>7331.2</v>
      </c>
      <c r="T23" s="13" t="s">
        <v>93</v>
      </c>
      <c r="U23" s="8">
        <f t="shared" si="3"/>
        <v>290000</v>
      </c>
      <c r="V23" s="15">
        <v>11913.2</v>
      </c>
    </row>
    <row r="24" spans="1:22" x14ac:dyDescent="0.25">
      <c r="A24" s="13" t="s">
        <v>153</v>
      </c>
      <c r="B24" s="17">
        <v>315000</v>
      </c>
      <c r="C24" s="14">
        <v>4977</v>
      </c>
      <c r="D24" s="12">
        <f t="shared" si="4"/>
        <v>819000</v>
      </c>
      <c r="E24" s="8">
        <f>V24</f>
        <v>12940.2</v>
      </c>
      <c r="F24" s="8">
        <f t="shared" si="1"/>
        <v>63.291139240506325</v>
      </c>
      <c r="G24" s="8">
        <f t="shared" si="2"/>
        <v>720720</v>
      </c>
      <c r="H24" s="13" t="s">
        <v>89</v>
      </c>
      <c r="I24" s="12">
        <v>15750</v>
      </c>
      <c r="J24" s="15">
        <v>5225.8500000000004</v>
      </c>
      <c r="K24" s="13" t="s">
        <v>90</v>
      </c>
      <c r="L24" s="12">
        <v>31500</v>
      </c>
      <c r="M24" s="14">
        <v>5723.55</v>
      </c>
      <c r="N24" s="13" t="s">
        <v>91</v>
      </c>
      <c r="O24" s="17">
        <v>47250</v>
      </c>
      <c r="P24" s="15">
        <v>6470.1</v>
      </c>
      <c r="Q24" s="13" t="s">
        <v>92</v>
      </c>
      <c r="R24" s="12">
        <v>94500</v>
      </c>
      <c r="S24" s="14">
        <v>7963.2</v>
      </c>
      <c r="T24" s="13" t="s">
        <v>93</v>
      </c>
      <c r="U24" s="8">
        <f t="shared" si="3"/>
        <v>315000</v>
      </c>
      <c r="V24" s="15">
        <v>12940.2</v>
      </c>
    </row>
    <row r="25" spans="1:22" x14ac:dyDescent="0.25">
      <c r="A25" s="13" t="s">
        <v>154</v>
      </c>
      <c r="B25" s="17">
        <v>317000</v>
      </c>
      <c r="C25" s="11" t="s">
        <v>155</v>
      </c>
      <c r="D25" s="12">
        <f t="shared" si="4"/>
        <v>824200</v>
      </c>
      <c r="E25" s="8">
        <f>V25</f>
        <v>13022.36</v>
      </c>
      <c r="F25" s="8">
        <f t="shared" si="1"/>
        <v>63.291139240506325</v>
      </c>
      <c r="G25" s="8">
        <f t="shared" si="2"/>
        <v>725296</v>
      </c>
      <c r="H25" s="13" t="s">
        <v>89</v>
      </c>
      <c r="I25" s="12">
        <v>15850</v>
      </c>
      <c r="J25" s="15">
        <v>5259.03</v>
      </c>
      <c r="K25" s="13" t="s">
        <v>90</v>
      </c>
      <c r="L25" s="12">
        <v>31700</v>
      </c>
      <c r="M25" s="14">
        <v>5759.89</v>
      </c>
      <c r="N25" s="13" t="s">
        <v>91</v>
      </c>
      <c r="O25" s="17">
        <v>47550</v>
      </c>
      <c r="P25" s="15">
        <v>6511.18</v>
      </c>
      <c r="Q25" s="13" t="s">
        <v>92</v>
      </c>
      <c r="R25" s="12">
        <v>95100</v>
      </c>
      <c r="S25" s="15">
        <v>8013.76</v>
      </c>
      <c r="T25" s="13" t="s">
        <v>93</v>
      </c>
      <c r="U25" s="8">
        <f t="shared" si="3"/>
        <v>317000</v>
      </c>
      <c r="V25" s="15">
        <v>13022.36</v>
      </c>
    </row>
    <row r="26" spans="1:22" x14ac:dyDescent="0.25">
      <c r="A26" s="13" t="s">
        <v>157</v>
      </c>
      <c r="B26" s="17">
        <v>405000</v>
      </c>
      <c r="C26" s="14">
        <v>6399</v>
      </c>
      <c r="D26" s="12">
        <f t="shared" si="4"/>
        <v>1053000</v>
      </c>
      <c r="E26" s="8">
        <f>V26</f>
        <v>16637.400000000001</v>
      </c>
      <c r="F26" s="8">
        <f t="shared" si="1"/>
        <v>63.291139240506325</v>
      </c>
      <c r="G26" s="8">
        <f t="shared" si="2"/>
        <v>926640</v>
      </c>
      <c r="H26" s="13" t="s">
        <v>89</v>
      </c>
      <c r="I26" s="12">
        <v>20250</v>
      </c>
      <c r="J26" s="15">
        <v>6718.95</v>
      </c>
      <c r="K26" s="13" t="s">
        <v>90</v>
      </c>
      <c r="L26" s="12">
        <v>40500</v>
      </c>
      <c r="M26" s="14">
        <v>7358.85</v>
      </c>
      <c r="N26" s="13" t="s">
        <v>91</v>
      </c>
      <c r="O26" s="17">
        <v>60750</v>
      </c>
      <c r="P26" s="15">
        <v>8318.7000000000007</v>
      </c>
      <c r="Q26" s="13" t="s">
        <v>92</v>
      </c>
      <c r="R26" s="12">
        <v>121500</v>
      </c>
      <c r="S26" s="14">
        <v>10238.4</v>
      </c>
      <c r="T26" s="13" t="s">
        <v>93</v>
      </c>
      <c r="U26" s="8">
        <f t="shared" si="3"/>
        <v>405000</v>
      </c>
      <c r="V26" s="15">
        <v>16637.400000000001</v>
      </c>
    </row>
    <row r="27" spans="1:22" x14ac:dyDescent="0.25">
      <c r="A27" s="13" t="s">
        <v>158</v>
      </c>
      <c r="B27" s="17">
        <v>480000</v>
      </c>
      <c r="C27" s="14">
        <v>7584</v>
      </c>
      <c r="D27" s="12">
        <f t="shared" si="4"/>
        <v>1248000</v>
      </c>
      <c r="E27" s="8">
        <f>V27</f>
        <v>19718.400000000001</v>
      </c>
      <c r="F27" s="8">
        <f t="shared" si="1"/>
        <v>63.291139240506325</v>
      </c>
      <c r="G27" s="8">
        <f t="shared" si="2"/>
        <v>1098240</v>
      </c>
      <c r="H27" s="13" t="s">
        <v>89</v>
      </c>
      <c r="I27" s="12">
        <v>24000</v>
      </c>
      <c r="J27" s="15">
        <v>7963.2</v>
      </c>
      <c r="K27" s="13" t="s">
        <v>90</v>
      </c>
      <c r="L27" s="12">
        <v>48000</v>
      </c>
      <c r="M27" s="14">
        <v>8721.6</v>
      </c>
      <c r="N27" s="13" t="s">
        <v>91</v>
      </c>
      <c r="O27" s="17">
        <v>72000</v>
      </c>
      <c r="P27" s="15">
        <v>9859.2000000000007</v>
      </c>
      <c r="Q27" s="13" t="s">
        <v>92</v>
      </c>
      <c r="R27" s="12">
        <v>144000</v>
      </c>
      <c r="S27" s="15">
        <v>12134.4</v>
      </c>
      <c r="T27" s="13" t="s">
        <v>93</v>
      </c>
      <c r="U27" s="8">
        <f t="shared" si="3"/>
        <v>480000</v>
      </c>
      <c r="V27" s="15">
        <v>19718.400000000001</v>
      </c>
    </row>
    <row r="28" spans="1:22" x14ac:dyDescent="0.25">
      <c r="D28" s="12">
        <f t="shared" si="4"/>
        <v>0</v>
      </c>
      <c r="E28" s="8">
        <f>V28</f>
        <v>0</v>
      </c>
      <c r="F28" s="8" t="e">
        <f t="shared" si="1"/>
        <v>#DIV/0!</v>
      </c>
      <c r="G28" s="8">
        <f t="shared" si="2"/>
        <v>0</v>
      </c>
      <c r="H28" s="13" t="s">
        <v>89</v>
      </c>
      <c r="K28" s="13" t="s">
        <v>90</v>
      </c>
      <c r="N28" s="13" t="s">
        <v>91</v>
      </c>
      <c r="Q28" s="13" t="s">
        <v>92</v>
      </c>
      <c r="T28" s="13" t="s">
        <v>93</v>
      </c>
      <c r="U28" s="8">
        <f t="shared" si="3"/>
        <v>0</v>
      </c>
    </row>
    <row r="29" spans="1:22" x14ac:dyDescent="0.25">
      <c r="D29" s="12">
        <f t="shared" si="4"/>
        <v>0</v>
      </c>
      <c r="E29" s="8">
        <f>V29</f>
        <v>0</v>
      </c>
      <c r="F29" s="8" t="e">
        <f t="shared" si="1"/>
        <v>#DIV/0!</v>
      </c>
      <c r="G29" s="8">
        <f t="shared" si="2"/>
        <v>0</v>
      </c>
      <c r="H29" s="13" t="s">
        <v>89</v>
      </c>
      <c r="K29" s="13" t="s">
        <v>90</v>
      </c>
      <c r="N29" s="13" t="s">
        <v>91</v>
      </c>
      <c r="Q29" s="13" t="s">
        <v>92</v>
      </c>
      <c r="T29" s="13" t="s">
        <v>93</v>
      </c>
      <c r="U29" s="8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6"/>
  <sheetViews>
    <sheetView workbookViewId="0"/>
  </sheetViews>
  <sheetFormatPr defaultColWidth="12.6640625" defaultRowHeight="15.75" customHeight="1" x14ac:dyDescent="0.25"/>
  <sheetData>
    <row r="1" spans="1:9" x14ac:dyDescent="0.25">
      <c r="A1" s="10" t="s">
        <v>102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0" t="s">
        <v>109</v>
      </c>
    </row>
    <row r="2" spans="1:9" x14ac:dyDescent="0.25">
      <c r="A2" s="7" t="s">
        <v>110</v>
      </c>
      <c r="B2" s="8">
        <v>520000</v>
      </c>
      <c r="C2" s="3">
        <v>560</v>
      </c>
      <c r="D2" s="8">
        <v>10800</v>
      </c>
      <c r="E2" s="3"/>
      <c r="F2" s="3" t="s">
        <v>111</v>
      </c>
      <c r="G2" s="7">
        <f t="shared" ref="G2:G15" si="0">B2/D2</f>
        <v>48.148148148148145</v>
      </c>
      <c r="H2" s="7">
        <f t="shared" ref="H2:H15" si="1">D2/C2</f>
        <v>19.285714285714285</v>
      </c>
      <c r="I2" s="10"/>
    </row>
    <row r="3" spans="1:9" x14ac:dyDescent="0.25">
      <c r="A3" s="7" t="s">
        <v>112</v>
      </c>
      <c r="B3" s="8">
        <v>480000</v>
      </c>
      <c r="C3" s="3">
        <v>560</v>
      </c>
      <c r="D3" s="8">
        <v>12262</v>
      </c>
      <c r="E3" s="3"/>
      <c r="F3" s="3" t="s">
        <v>111</v>
      </c>
      <c r="G3" s="7">
        <f t="shared" si="0"/>
        <v>39.145327026586202</v>
      </c>
      <c r="H3" s="7">
        <f t="shared" si="1"/>
        <v>21.896428571428572</v>
      </c>
      <c r="I3" s="3"/>
    </row>
    <row r="4" spans="1:9" x14ac:dyDescent="0.25">
      <c r="A4" s="7" t="s">
        <v>113</v>
      </c>
      <c r="B4" s="8">
        <v>300000</v>
      </c>
      <c r="C4" s="3">
        <v>560</v>
      </c>
      <c r="D4" s="8">
        <v>7853</v>
      </c>
      <c r="E4" s="5">
        <v>12553.036</v>
      </c>
      <c r="F4" s="3" t="s">
        <v>111</v>
      </c>
      <c r="G4" s="7">
        <f t="shared" si="0"/>
        <v>38.201961033999744</v>
      </c>
      <c r="H4" s="7">
        <f t="shared" si="1"/>
        <v>14.023214285714285</v>
      </c>
      <c r="I4" s="3"/>
    </row>
    <row r="5" spans="1:9" x14ac:dyDescent="0.25">
      <c r="A5" s="7" t="s">
        <v>114</v>
      </c>
      <c r="B5" s="8">
        <v>420000</v>
      </c>
      <c r="C5" s="7">
        <v>954</v>
      </c>
      <c r="D5" s="8">
        <v>22246</v>
      </c>
      <c r="E5" s="3"/>
      <c r="F5" s="3" t="s">
        <v>115</v>
      </c>
      <c r="G5" s="7">
        <f t="shared" si="0"/>
        <v>18.879798615481434</v>
      </c>
      <c r="H5" s="7">
        <f t="shared" si="1"/>
        <v>23.318658280922431</v>
      </c>
      <c r="I5" s="3"/>
    </row>
    <row r="6" spans="1:9" x14ac:dyDescent="0.25">
      <c r="A6" s="7" t="s">
        <v>116</v>
      </c>
      <c r="B6" s="8">
        <v>390000</v>
      </c>
      <c r="C6" s="7">
        <v>954</v>
      </c>
      <c r="D6" s="4">
        <v>20171</v>
      </c>
      <c r="E6" s="3"/>
      <c r="F6" s="3" t="s">
        <v>115</v>
      </c>
      <c r="G6" s="7">
        <f t="shared" si="0"/>
        <v>19.334688414059787</v>
      </c>
      <c r="H6" s="7">
        <f t="shared" si="1"/>
        <v>21.143605870020963</v>
      </c>
      <c r="I6" s="3"/>
    </row>
    <row r="7" spans="1:9" x14ac:dyDescent="0.25">
      <c r="A7" s="7" t="s">
        <v>117</v>
      </c>
      <c r="B7" s="8">
        <v>415000</v>
      </c>
      <c r="C7" s="8">
        <v>1180</v>
      </c>
      <c r="D7" s="4">
        <v>29375</v>
      </c>
      <c r="E7" s="3"/>
      <c r="F7" s="3" t="s">
        <v>118</v>
      </c>
      <c r="G7" s="7">
        <f t="shared" si="0"/>
        <v>14.127659574468085</v>
      </c>
      <c r="H7" s="7">
        <f t="shared" si="1"/>
        <v>24.89406779661017</v>
      </c>
      <c r="I7" s="3"/>
    </row>
    <row r="8" spans="1:9" x14ac:dyDescent="0.25">
      <c r="A8" s="7" t="s">
        <v>119</v>
      </c>
      <c r="B8" s="8">
        <v>410000</v>
      </c>
      <c r="C8" s="8">
        <v>1180</v>
      </c>
      <c r="D8" s="4">
        <v>26302</v>
      </c>
      <c r="E8" s="3"/>
      <c r="F8" s="3" t="s">
        <v>118</v>
      </c>
      <c r="G8" s="7">
        <f t="shared" si="0"/>
        <v>15.588168200136872</v>
      </c>
      <c r="H8" s="7">
        <f t="shared" si="1"/>
        <v>22.289830508474576</v>
      </c>
      <c r="I8" s="3"/>
    </row>
    <row r="9" spans="1:9" x14ac:dyDescent="0.25">
      <c r="A9" s="7" t="s">
        <v>120</v>
      </c>
      <c r="B9" s="8">
        <v>460000</v>
      </c>
      <c r="C9" s="8">
        <v>2420</v>
      </c>
      <c r="D9" s="4">
        <v>66000</v>
      </c>
      <c r="E9" s="3"/>
      <c r="F9" s="3" t="s">
        <v>121</v>
      </c>
      <c r="G9" s="7">
        <f t="shared" si="0"/>
        <v>6.9696969696969697</v>
      </c>
      <c r="H9" s="7">
        <f t="shared" si="1"/>
        <v>27.272727272727273</v>
      </c>
      <c r="I9" s="3"/>
    </row>
    <row r="10" spans="1:9" x14ac:dyDescent="0.25">
      <c r="A10" s="7" t="s">
        <v>122</v>
      </c>
      <c r="B10" s="8">
        <v>450000</v>
      </c>
      <c r="C10" s="8">
        <v>2420</v>
      </c>
      <c r="D10" s="4">
        <v>62002</v>
      </c>
      <c r="E10" s="3"/>
      <c r="F10" s="3" t="s">
        <v>121</v>
      </c>
      <c r="G10" s="7">
        <f t="shared" si="0"/>
        <v>7.2578303925679819</v>
      </c>
      <c r="H10" s="7">
        <f t="shared" si="1"/>
        <v>25.620661157024795</v>
      </c>
      <c r="I10" s="3"/>
    </row>
    <row r="11" spans="1:9" x14ac:dyDescent="0.25">
      <c r="A11" s="7" t="s">
        <v>123</v>
      </c>
      <c r="B11" s="8">
        <v>440000</v>
      </c>
      <c r="C11" s="8">
        <v>2420</v>
      </c>
      <c r="D11" s="4">
        <v>57869</v>
      </c>
      <c r="E11" s="3"/>
      <c r="F11" s="3" t="s">
        <v>121</v>
      </c>
      <c r="G11" s="7">
        <f t="shared" si="0"/>
        <v>7.6033800480395373</v>
      </c>
      <c r="H11" s="7">
        <f t="shared" si="1"/>
        <v>23.912809917355371</v>
      </c>
      <c r="I11" s="3"/>
    </row>
    <row r="12" spans="1:9" x14ac:dyDescent="0.25">
      <c r="A12" s="7" t="s">
        <v>124</v>
      </c>
      <c r="B12" s="8">
        <v>305000</v>
      </c>
      <c r="C12" s="8">
        <v>5040</v>
      </c>
      <c r="D12" s="4">
        <v>137783</v>
      </c>
      <c r="E12" s="3"/>
      <c r="F12" s="3" t="s">
        <v>125</v>
      </c>
      <c r="G12" s="7">
        <f t="shared" si="0"/>
        <v>2.2136257738617973</v>
      </c>
      <c r="H12" s="7">
        <f t="shared" si="1"/>
        <v>27.337896825396825</v>
      </c>
      <c r="I12" s="3"/>
    </row>
    <row r="13" spans="1:9" x14ac:dyDescent="0.25">
      <c r="A13" s="7" t="s">
        <v>126</v>
      </c>
      <c r="B13" s="8">
        <v>300000</v>
      </c>
      <c r="C13" s="8">
        <v>5040</v>
      </c>
      <c r="D13" s="4">
        <v>124005</v>
      </c>
      <c r="E13" s="3"/>
      <c r="F13" s="3" t="s">
        <v>125</v>
      </c>
      <c r="G13" s="7">
        <f t="shared" si="0"/>
        <v>2.41925728801258</v>
      </c>
      <c r="H13" s="7">
        <f t="shared" si="1"/>
        <v>24.604166666666668</v>
      </c>
      <c r="I13" s="3"/>
    </row>
    <row r="14" spans="1:9" x14ac:dyDescent="0.25">
      <c r="A14" s="7" t="s">
        <v>127</v>
      </c>
      <c r="B14" s="8">
        <v>298000</v>
      </c>
      <c r="C14" s="8">
        <v>5040</v>
      </c>
      <c r="D14" s="4">
        <v>122274</v>
      </c>
      <c r="E14" s="3"/>
      <c r="F14" s="3" t="s">
        <v>125</v>
      </c>
      <c r="G14" s="7">
        <f t="shared" si="0"/>
        <v>2.4371493530922357</v>
      </c>
      <c r="H14" s="7">
        <f t="shared" si="1"/>
        <v>24.260714285714286</v>
      </c>
      <c r="I14" s="3"/>
    </row>
    <row r="15" spans="1:9" x14ac:dyDescent="0.25">
      <c r="A15" s="7" t="s">
        <v>128</v>
      </c>
      <c r="B15" s="8">
        <v>600000</v>
      </c>
      <c r="C15" s="8">
        <v>13050</v>
      </c>
      <c r="D15" s="4">
        <v>262000</v>
      </c>
      <c r="E15" s="3"/>
      <c r="F15" s="3" t="s">
        <v>129</v>
      </c>
      <c r="G15" s="7">
        <f t="shared" si="0"/>
        <v>2.2900763358778624</v>
      </c>
      <c r="H15" s="7">
        <f t="shared" si="1"/>
        <v>20.07662835249042</v>
      </c>
      <c r="I15" s="3"/>
    </row>
    <row r="16" spans="1:9" x14ac:dyDescent="0.25">
      <c r="D16" s="3"/>
      <c r="E16" s="3"/>
      <c r="F16" s="3"/>
      <c r="I16" s="3"/>
    </row>
    <row r="17" spans="4:9" x14ac:dyDescent="0.25">
      <c r="D17" s="3"/>
      <c r="E17" s="3"/>
      <c r="F17" s="3"/>
      <c r="I17" s="3"/>
    </row>
    <row r="18" spans="4:9" x14ac:dyDescent="0.25">
      <c r="D18" s="3"/>
      <c r="E18" s="3"/>
      <c r="F18" s="3"/>
      <c r="I18" s="3"/>
    </row>
    <row r="19" spans="4:9" x14ac:dyDescent="0.25">
      <c r="D19" s="3"/>
      <c r="E19" s="3"/>
      <c r="F19" s="3"/>
      <c r="I19" s="3"/>
    </row>
    <row r="20" spans="4:9" x14ac:dyDescent="0.25">
      <c r="D20" s="3"/>
      <c r="E20" s="3"/>
      <c r="F20" s="3"/>
      <c r="I20" s="3"/>
    </row>
    <row r="21" spans="4:9" x14ac:dyDescent="0.25">
      <c r="D21" s="3"/>
      <c r="E21" s="3"/>
      <c r="F21" s="3"/>
      <c r="I21" s="3"/>
    </row>
    <row r="22" spans="4:9" x14ac:dyDescent="0.25">
      <c r="D22" s="3"/>
      <c r="E22" s="3"/>
      <c r="F22" s="3"/>
      <c r="I22" s="3"/>
    </row>
    <row r="23" spans="4:9" x14ac:dyDescent="0.25">
      <c r="D23" s="3"/>
      <c r="E23" s="3"/>
      <c r="F23" s="3"/>
      <c r="I23" s="3"/>
    </row>
    <row r="24" spans="4:9" x14ac:dyDescent="0.25">
      <c r="D24" s="3"/>
      <c r="E24" s="3"/>
      <c r="F24" s="3"/>
      <c r="I24" s="3"/>
    </row>
    <row r="25" spans="4:9" x14ac:dyDescent="0.25">
      <c r="D25" s="3"/>
      <c r="E25" s="3"/>
      <c r="F25" s="3"/>
      <c r="I25" s="3"/>
    </row>
    <row r="26" spans="4:9" x14ac:dyDescent="0.25">
      <c r="D26" s="3"/>
      <c r="E26" s="3"/>
      <c r="F26" s="3"/>
      <c r="I26" s="3"/>
    </row>
    <row r="27" spans="4:9" x14ac:dyDescent="0.25">
      <c r="D27" s="3"/>
      <c r="E27" s="3"/>
      <c r="F27" s="3"/>
      <c r="I27" s="3"/>
    </row>
    <row r="28" spans="4:9" x14ac:dyDescent="0.25">
      <c r="D28" s="3"/>
      <c r="I28" s="3"/>
    </row>
    <row r="29" spans="4:9" x14ac:dyDescent="0.25">
      <c r="D29" s="3"/>
      <c r="I29" s="3"/>
    </row>
    <row r="30" spans="4:9" x14ac:dyDescent="0.25">
      <c r="D30" s="3"/>
      <c r="I30" s="3"/>
    </row>
    <row r="31" spans="4:9" x14ac:dyDescent="0.25">
      <c r="D31" s="3"/>
      <c r="I31" s="3"/>
    </row>
    <row r="32" spans="4:9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5"/>
  <sheetViews>
    <sheetView workbookViewId="0">
      <selection activeCell="I6" sqref="I6"/>
    </sheetView>
  </sheetViews>
  <sheetFormatPr defaultColWidth="12.6640625" defaultRowHeight="15.75" customHeight="1" x14ac:dyDescent="0.25"/>
  <sheetData>
    <row r="1" spans="1:9" x14ac:dyDescent="0.25">
      <c r="A1" s="10" t="s">
        <v>130</v>
      </c>
      <c r="B1" s="10" t="s">
        <v>107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108</v>
      </c>
      <c r="H1" s="10" t="s">
        <v>109</v>
      </c>
      <c r="I1" s="11" t="s">
        <v>138</v>
      </c>
    </row>
    <row r="2" spans="1:9" x14ac:dyDescent="0.25">
      <c r="A2" s="7" t="s">
        <v>131</v>
      </c>
      <c r="B2" s="3" t="s">
        <v>132</v>
      </c>
      <c r="C2" s="8">
        <v>750000</v>
      </c>
      <c r="D2" s="4">
        <v>1750</v>
      </c>
      <c r="E2" s="8">
        <v>29556</v>
      </c>
      <c r="F2" s="5">
        <v>43360.663999999997</v>
      </c>
      <c r="G2" s="7">
        <f t="shared" ref="G2:G6" si="0">C2/E2</f>
        <v>25.375558262281771</v>
      </c>
      <c r="H2" s="7">
        <f t="shared" ref="H2:H6" si="1">E2/D2</f>
        <v>16.889142857142858</v>
      </c>
      <c r="I2">
        <f>F2/C2</f>
        <v>5.781421866666666E-2</v>
      </c>
    </row>
    <row r="3" spans="1:9" x14ac:dyDescent="0.25">
      <c r="A3" s="7" t="s">
        <v>133</v>
      </c>
      <c r="B3" s="3" t="s">
        <v>132</v>
      </c>
      <c r="C3" s="8">
        <v>1280000</v>
      </c>
      <c r="D3" s="4">
        <v>1750</v>
      </c>
      <c r="E3" s="8">
        <v>37000</v>
      </c>
      <c r="F3" s="3">
        <f>(622222.17-(5*E3))/5</f>
        <v>87444.434000000008</v>
      </c>
      <c r="G3" s="7">
        <f t="shared" si="0"/>
        <v>34.594594594594597</v>
      </c>
      <c r="H3" s="7">
        <f t="shared" si="1"/>
        <v>21.142857142857142</v>
      </c>
      <c r="I3">
        <f t="shared" ref="I3:I6" si="2">F3/C3</f>
        <v>6.8315964062500012E-2</v>
      </c>
    </row>
    <row r="4" spans="1:9" x14ac:dyDescent="0.25">
      <c r="A4" s="7" t="s">
        <v>134</v>
      </c>
      <c r="B4" s="3" t="s">
        <v>132</v>
      </c>
      <c r="C4" s="8">
        <v>1340000</v>
      </c>
      <c r="D4" s="4">
        <v>1750</v>
      </c>
      <c r="E4" s="8">
        <v>41335</v>
      </c>
      <c r="F4" s="3">
        <f>(651388.83-(5*E4))/5</f>
        <v>88942.765999999989</v>
      </c>
      <c r="G4" s="7">
        <f t="shared" si="0"/>
        <v>32.418047659368575</v>
      </c>
      <c r="H4" s="7">
        <f t="shared" si="1"/>
        <v>23.62</v>
      </c>
      <c r="I4">
        <f t="shared" si="2"/>
        <v>6.6375198507462679E-2</v>
      </c>
    </row>
    <row r="5" spans="1:9" x14ac:dyDescent="0.25">
      <c r="A5" s="7" t="s">
        <v>135</v>
      </c>
      <c r="B5" s="3" t="s">
        <v>136</v>
      </c>
      <c r="C5" s="8">
        <v>1940000</v>
      </c>
      <c r="D5" s="8">
        <v>3800</v>
      </c>
      <c r="E5" s="8">
        <v>108617</v>
      </c>
      <c r="F5" s="3">
        <f>(1535832.15-(5*E5))/5</f>
        <v>198549.43</v>
      </c>
      <c r="G5" s="7">
        <f t="shared" si="0"/>
        <v>17.860924164725596</v>
      </c>
      <c r="H5" s="7">
        <f t="shared" si="1"/>
        <v>28.583421052631579</v>
      </c>
      <c r="I5">
        <f t="shared" si="2"/>
        <v>0.10234506701030928</v>
      </c>
    </row>
    <row r="6" spans="1:9" x14ac:dyDescent="0.25">
      <c r="A6" s="7" t="s">
        <v>137</v>
      </c>
      <c r="B6" s="3" t="s">
        <v>136</v>
      </c>
      <c r="C6" s="8">
        <v>2100000</v>
      </c>
      <c r="D6" s="8">
        <v>3800</v>
      </c>
      <c r="E6" s="4">
        <v>112402</v>
      </c>
      <c r="F6" s="3">
        <f>(1662498.86-(5*E6))/5</f>
        <v>220097.77200000003</v>
      </c>
      <c r="G6" s="7">
        <f t="shared" si="0"/>
        <v>18.682941584669312</v>
      </c>
      <c r="H6" s="7">
        <f t="shared" si="1"/>
        <v>29.579473684210527</v>
      </c>
      <c r="I6">
        <f t="shared" si="2"/>
        <v>0.10480846285714288</v>
      </c>
    </row>
    <row r="7" spans="1:9" x14ac:dyDescent="0.25">
      <c r="C7" s="8"/>
      <c r="D7" s="8"/>
      <c r="E7" s="4"/>
      <c r="F7" s="3"/>
    </row>
    <row r="8" spans="1:9" x14ac:dyDescent="0.25">
      <c r="C8" s="8"/>
      <c r="D8" s="8"/>
      <c r="E8" s="4"/>
      <c r="F8" s="3"/>
    </row>
    <row r="9" spans="1:9" x14ac:dyDescent="0.25">
      <c r="C9" s="8"/>
      <c r="D9" s="8"/>
      <c r="E9" s="4"/>
      <c r="F9" s="3"/>
    </row>
    <row r="10" spans="1:9" x14ac:dyDescent="0.25">
      <c r="C10" s="8"/>
      <c r="D10" s="8"/>
      <c r="E10" s="4"/>
      <c r="F10" s="3"/>
    </row>
    <row r="11" spans="1:9" x14ac:dyDescent="0.25">
      <c r="C11" s="8"/>
      <c r="D11" s="8"/>
      <c r="E11" s="4"/>
      <c r="F11" s="3"/>
    </row>
    <row r="12" spans="1:9" x14ac:dyDescent="0.25">
      <c r="C12" s="8"/>
      <c r="D12" s="8"/>
      <c r="E12" s="4"/>
      <c r="F12" s="3"/>
    </row>
    <row r="13" spans="1:9" x14ac:dyDescent="0.25">
      <c r="C13" s="8"/>
      <c r="D13" s="8"/>
      <c r="E13" s="4"/>
      <c r="F13" s="3"/>
    </row>
    <row r="14" spans="1:9" x14ac:dyDescent="0.25">
      <c r="C14" s="8"/>
      <c r="D14" s="8"/>
      <c r="E14" s="4"/>
      <c r="F14" s="3"/>
    </row>
    <row r="15" spans="1:9" x14ac:dyDescent="0.25">
      <c r="C15" s="8"/>
      <c r="D15" s="8"/>
      <c r="E15" s="4"/>
      <c r="F15" s="3"/>
    </row>
  </sheetData>
  <conditionalFormatting sqref="I2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</vt:lpstr>
      <vt:lpstr>Factory</vt:lpstr>
      <vt:lpstr>Propery Market</vt:lpstr>
      <vt:lpstr>taxiService</vt:lpstr>
      <vt:lpstr>Shipping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Glaister</cp:lastModifiedBy>
  <dcterms:modified xsi:type="dcterms:W3CDTF">2024-12-07T08:21:05Z</dcterms:modified>
</cp:coreProperties>
</file>