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8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3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4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5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6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37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8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12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13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14.xml" ContentType="application/vnd.openxmlformats-officedocument.drawing+xml"/>
  <Override PartName="/xl/charts/chart43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4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15.xml" ContentType="application/vnd.openxmlformats-officedocument.drawing+xml"/>
  <Override PartName="/xl/charts/chart45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6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16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17.xml" ContentType="application/vnd.openxmlformats-officedocument.drawing+xml"/>
  <Override PartName="/xl/charts/chart49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0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18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19.xml" ContentType="application/vnd.openxmlformats-officedocument.drawing+xml"/>
  <Override PartName="/xl/charts/chart53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20.xml" ContentType="application/vnd.openxmlformats-officedocument.drawing+xml"/>
  <Override PartName="/xl/charts/chart54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5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21.xml" ContentType="application/vnd.openxmlformats-officedocument.drawing+xml"/>
  <Override PartName="/xl/charts/chart56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7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22.xml" ContentType="application/vnd.openxmlformats-officedocument.drawing+xml"/>
  <Override PartName="/xl/charts/chart58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9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23.xml" ContentType="application/vnd.openxmlformats-officedocument.drawing+xml"/>
  <Override PartName="/xl/charts/chart60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1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li USB Backup\Special\Faith Based Representations GMC HEE\"/>
    </mc:Choice>
  </mc:AlternateContent>
  <xr:revisionPtr revIDLastSave="0" documentId="13_ncr:1_{EBCCA28A-08B7-4134-9260-7B37021B1EAE}" xr6:coauthVersionLast="46" xr6:coauthVersionMax="46" xr10:uidLastSave="{00000000-0000-0000-0000-000000000000}"/>
  <bookViews>
    <workbookView xWindow="22840" yWindow="5030" windowWidth="19340" windowHeight="10570" tabRatio="902" activeTab="4" xr2:uid="{00000000-000D-0000-FFFF-FFFF00000000}"/>
  </bookViews>
  <sheets>
    <sheet name="GMC data" sheetId="1" r:id="rId1"/>
    <sheet name=" GMC % by speciality" sheetId="20" r:id="rId2"/>
    <sheet name="GMC % by religion" sheetId="2" r:id="rId3"/>
    <sheet name="HEE data origional" sheetId="17" r:id="rId4"/>
    <sheet name="HEE data combined" sheetId="18" r:id="rId5"/>
    <sheet name="HEE data by speciality" sheetId="21" r:id="rId6"/>
    <sheet name="HEE data by religion" sheetId="19" r:id="rId7"/>
    <sheet name="athiests" sheetId="22" r:id="rId8"/>
    <sheet name="budhists" sheetId="23" r:id="rId9"/>
    <sheet name="christianity" sheetId="24" r:id="rId10"/>
    <sheet name="islam" sheetId="26" r:id="rId11"/>
    <sheet name="judaism" sheetId="27" r:id="rId12"/>
    <sheet name="hindu" sheetId="25" r:id="rId13"/>
    <sheet name="sikh" sheetId="28" r:id="rId14"/>
    <sheet name=" other religion" sheetId="29" r:id="rId15"/>
    <sheet name="Anaesthesia" sheetId="3" r:id="rId16"/>
    <sheet name="EM" sheetId="4" r:id="rId17"/>
    <sheet name="GP" sheetId="5" r:id="rId18"/>
    <sheet name="Medicine" sheetId="7" r:id="rId19"/>
    <sheet name="OG" sheetId="8" r:id="rId20"/>
    <sheet name="Public health" sheetId="13" r:id="rId21"/>
    <sheet name="Psychiatry" sheetId="12" r:id="rId22"/>
    <sheet name="Opthalmology" sheetId="9" r:id="rId23"/>
    <sheet name="Surgery" sheetId="10" r:id="rId24"/>
    <sheet name="Occupational" sheetId="6" r:id="rId25"/>
    <sheet name="Paeds" sheetId="11" r:id="rId26"/>
    <sheet name="Other" sheetId="14" r:id="rId27"/>
    <sheet name="Radiology" sheetId="15" r:id="rId28"/>
    <sheet name="Patholgy" sheetId="16" r:id="rId2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8" l="1"/>
  <c r="D28" i="18"/>
  <c r="E28" i="18"/>
  <c r="F28" i="18"/>
  <c r="G28" i="18"/>
  <c r="H28" i="18"/>
  <c r="I28" i="18"/>
  <c r="J28" i="18"/>
  <c r="K28" i="18"/>
  <c r="B28" i="18"/>
  <c r="I5" i="18" l="1"/>
  <c r="C24" i="18"/>
  <c r="C5" i="18" s="1"/>
  <c r="D24" i="18"/>
  <c r="D5" i="18" s="1"/>
  <c r="E24" i="18"/>
  <c r="E5" i="18" s="1"/>
  <c r="F24" i="18"/>
  <c r="J5" i="18" s="1"/>
  <c r="G24" i="18"/>
  <c r="F5" i="18" s="1"/>
  <c r="H24" i="18"/>
  <c r="I24" i="18"/>
  <c r="G5" i="18" s="1"/>
  <c r="J24" i="18"/>
  <c r="K24" i="18"/>
  <c r="B24" i="18"/>
  <c r="B5" i="18" s="1"/>
  <c r="C27" i="18"/>
  <c r="C8" i="18" s="1"/>
  <c r="D27" i="18"/>
  <c r="D8" i="18" s="1"/>
  <c r="E27" i="18"/>
  <c r="E35" i="18" s="1"/>
  <c r="E16" i="18" s="1"/>
  <c r="F27" i="18"/>
  <c r="J8" i="18" s="1"/>
  <c r="G27" i="18"/>
  <c r="F8" i="18" s="1"/>
  <c r="H27" i="18"/>
  <c r="I27" i="18"/>
  <c r="I35" i="18" s="1"/>
  <c r="G16" i="18" s="1"/>
  <c r="J27" i="18"/>
  <c r="I8" i="18" s="1"/>
  <c r="K27" i="18"/>
  <c r="H8" i="18" s="1"/>
  <c r="B27" i="18"/>
  <c r="B8" i="18" s="1"/>
  <c r="C33" i="18"/>
  <c r="C35" i="18" s="1"/>
  <c r="C16" i="18" s="1"/>
  <c r="D33" i="18"/>
  <c r="D14" i="18" s="1"/>
  <c r="E33" i="18"/>
  <c r="E14" i="18" s="1"/>
  <c r="F33" i="18"/>
  <c r="J14" i="18" s="1"/>
  <c r="G33" i="18"/>
  <c r="F14" i="18" s="1"/>
  <c r="H33" i="18"/>
  <c r="I33" i="18"/>
  <c r="G14" i="18" s="1"/>
  <c r="J33" i="18"/>
  <c r="I14" i="18" s="1"/>
  <c r="K33" i="18"/>
  <c r="H14" i="18" s="1"/>
  <c r="B33" i="18"/>
  <c r="B14" i="18" s="1"/>
  <c r="B30" i="18"/>
  <c r="B11" i="18" s="1"/>
  <c r="C30" i="18"/>
  <c r="C11" i="18" s="1"/>
  <c r="D30" i="18"/>
  <c r="D11" i="18" s="1"/>
  <c r="E30" i="18"/>
  <c r="E11" i="18" s="1"/>
  <c r="F30" i="18"/>
  <c r="J11" i="18" s="1"/>
  <c r="G30" i="18"/>
  <c r="F11" i="18" s="1"/>
  <c r="H30" i="18"/>
  <c r="I30" i="18"/>
  <c r="G11" i="18" s="1"/>
  <c r="J30" i="18"/>
  <c r="I11" i="18" s="1"/>
  <c r="K30" i="18"/>
  <c r="H11" i="18" s="1"/>
  <c r="C34" i="18"/>
  <c r="C15" i="18" s="1"/>
  <c r="D34" i="18"/>
  <c r="D15" i="18" s="1"/>
  <c r="E34" i="18"/>
  <c r="E15" i="18" s="1"/>
  <c r="F34" i="18"/>
  <c r="J15" i="18" s="1"/>
  <c r="G34" i="18"/>
  <c r="F15" i="18" s="1"/>
  <c r="H34" i="18"/>
  <c r="I34" i="18"/>
  <c r="G15" i="18" s="1"/>
  <c r="J34" i="18"/>
  <c r="I15" i="18" s="1"/>
  <c r="K34" i="18"/>
  <c r="H15" i="18" s="1"/>
  <c r="B34" i="18"/>
  <c r="L34" i="18" s="1"/>
  <c r="C32" i="18"/>
  <c r="C13" i="18" s="1"/>
  <c r="D32" i="18"/>
  <c r="D13" i="18" s="1"/>
  <c r="E32" i="18"/>
  <c r="E13" i="18" s="1"/>
  <c r="F32" i="18"/>
  <c r="L32" i="18" s="1"/>
  <c r="G32" i="18"/>
  <c r="F13" i="18" s="1"/>
  <c r="H32" i="18"/>
  <c r="I32" i="18"/>
  <c r="G13" i="18" s="1"/>
  <c r="J32" i="18"/>
  <c r="I13" i="18" s="1"/>
  <c r="K32" i="18"/>
  <c r="H13" i="18" s="1"/>
  <c r="B32" i="18"/>
  <c r="B13" i="18" s="1"/>
  <c r="C31" i="18"/>
  <c r="C12" i="18" s="1"/>
  <c r="D31" i="18"/>
  <c r="D12" i="18" s="1"/>
  <c r="E31" i="18"/>
  <c r="E12" i="18" s="1"/>
  <c r="F31" i="18"/>
  <c r="J12" i="18" s="1"/>
  <c r="G31" i="18"/>
  <c r="F12" i="18" s="1"/>
  <c r="H31" i="18"/>
  <c r="I31" i="18"/>
  <c r="G12" i="18" s="1"/>
  <c r="J31" i="18"/>
  <c r="I12" i="18" s="1"/>
  <c r="K31" i="18"/>
  <c r="H12" i="18" s="1"/>
  <c r="B31" i="18"/>
  <c r="L31" i="18" s="1"/>
  <c r="C29" i="18"/>
  <c r="C10" i="18" s="1"/>
  <c r="D29" i="18"/>
  <c r="D10" i="18" s="1"/>
  <c r="E29" i="18"/>
  <c r="L29" i="18" s="1"/>
  <c r="F29" i="18"/>
  <c r="J10" i="18" s="1"/>
  <c r="G29" i="18"/>
  <c r="F10" i="18" s="1"/>
  <c r="H29" i="18"/>
  <c r="I29" i="18"/>
  <c r="G10" i="18" s="1"/>
  <c r="J29" i="18"/>
  <c r="I10" i="18" s="1"/>
  <c r="K29" i="18"/>
  <c r="H10" i="18" s="1"/>
  <c r="B29" i="18"/>
  <c r="B10" i="18" s="1"/>
  <c r="C9" i="18"/>
  <c r="D9" i="18"/>
  <c r="E9" i="18"/>
  <c r="J9" i="18"/>
  <c r="F9" i="18"/>
  <c r="G9" i="18"/>
  <c r="I9" i="18"/>
  <c r="H9" i="18"/>
  <c r="L28" i="18"/>
  <c r="C26" i="18"/>
  <c r="C7" i="18" s="1"/>
  <c r="D26" i="18"/>
  <c r="D7" i="18" s="1"/>
  <c r="E26" i="18"/>
  <c r="E7" i="18" s="1"/>
  <c r="F26" i="18"/>
  <c r="J7" i="18" s="1"/>
  <c r="G26" i="18"/>
  <c r="F7" i="18" s="1"/>
  <c r="H26" i="18"/>
  <c r="I26" i="18"/>
  <c r="G7" i="18" s="1"/>
  <c r="J26" i="18"/>
  <c r="I7" i="18" s="1"/>
  <c r="K26" i="18"/>
  <c r="H7" i="18" s="1"/>
  <c r="B26" i="18"/>
  <c r="L26" i="18" s="1"/>
  <c r="C25" i="18"/>
  <c r="C6" i="18" s="1"/>
  <c r="D25" i="18"/>
  <c r="D6" i="18" s="1"/>
  <c r="E25" i="18"/>
  <c r="E6" i="18" s="1"/>
  <c r="F25" i="18"/>
  <c r="J6" i="18" s="1"/>
  <c r="G25" i="18"/>
  <c r="F6" i="18" s="1"/>
  <c r="H25" i="18"/>
  <c r="I25" i="18"/>
  <c r="G6" i="18" s="1"/>
  <c r="J25" i="18"/>
  <c r="I6" i="18" s="1"/>
  <c r="K25" i="18"/>
  <c r="H6" i="18" s="1"/>
  <c r="B25" i="18"/>
  <c r="B6" i="18" s="1"/>
  <c r="C23" i="18"/>
  <c r="C4" i="18" s="1"/>
  <c r="D23" i="18"/>
  <c r="D4" i="18" s="1"/>
  <c r="E23" i="18"/>
  <c r="L23" i="18" s="1"/>
  <c r="F23" i="18"/>
  <c r="J4" i="18" s="1"/>
  <c r="G23" i="18"/>
  <c r="F4" i="18" s="1"/>
  <c r="H23" i="18"/>
  <c r="I23" i="18"/>
  <c r="G4" i="18" s="1"/>
  <c r="J23" i="18"/>
  <c r="I4" i="18" s="1"/>
  <c r="K23" i="18"/>
  <c r="H4" i="18" s="1"/>
  <c r="B23" i="18"/>
  <c r="B4" i="18" s="1"/>
  <c r="C22" i="18"/>
  <c r="C3" i="18" s="1"/>
  <c r="D22" i="18"/>
  <c r="D3" i="18" s="1"/>
  <c r="E22" i="18"/>
  <c r="E3" i="18" s="1"/>
  <c r="F22" i="18"/>
  <c r="J3" i="18" s="1"/>
  <c r="G22" i="18"/>
  <c r="F3" i="18" s="1"/>
  <c r="H22" i="18"/>
  <c r="H35" i="18" s="1"/>
  <c r="I22" i="18"/>
  <c r="G3" i="18" s="1"/>
  <c r="J22" i="18"/>
  <c r="I3" i="18" s="1"/>
  <c r="K22" i="18"/>
  <c r="H3" i="18" s="1"/>
  <c r="B22" i="18"/>
  <c r="L22" i="18" s="1"/>
  <c r="C21" i="18"/>
  <c r="C2" i="18" s="1"/>
  <c r="D21" i="18"/>
  <c r="D35" i="18" s="1"/>
  <c r="D16" i="18" s="1"/>
  <c r="E21" i="18"/>
  <c r="E2" i="18" s="1"/>
  <c r="F21" i="18"/>
  <c r="J2" i="18" s="1"/>
  <c r="G21" i="18"/>
  <c r="G35" i="18" s="1"/>
  <c r="F16" i="18" s="1"/>
  <c r="H21" i="18"/>
  <c r="I21" i="18"/>
  <c r="G2" i="18" s="1"/>
  <c r="J21" i="18"/>
  <c r="I2" i="18" s="1"/>
  <c r="K21" i="18"/>
  <c r="H2" i="18" s="1"/>
  <c r="B21" i="18"/>
  <c r="L21" i="18" s="1"/>
  <c r="K35" i="18" l="1"/>
  <c r="H16" i="18" s="1"/>
  <c r="B2" i="18"/>
  <c r="B9" i="18"/>
  <c r="D2" i="18"/>
  <c r="C14" i="18"/>
  <c r="E10" i="18"/>
  <c r="J35" i="18"/>
  <c r="I16" i="18" s="1"/>
  <c r="F2" i="18"/>
  <c r="G8" i="18"/>
  <c r="J13" i="18"/>
  <c r="B12" i="18"/>
  <c r="B15" i="18"/>
  <c r="B7" i="18"/>
  <c r="B3" i="18"/>
  <c r="E8" i="18"/>
  <c r="E4" i="18"/>
  <c r="L25" i="18"/>
  <c r="L30" i="18"/>
  <c r="L33" i="18"/>
  <c r="B35" i="18"/>
  <c r="B16" i="18" s="1"/>
  <c r="H5" i="18"/>
  <c r="L27" i="18"/>
  <c r="L24" i="18"/>
  <c r="L35" i="18" s="1"/>
  <c r="F35" i="18"/>
  <c r="J16" i="18" s="1"/>
  <c r="K9" i="18" l="1"/>
  <c r="K3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F15" i="11" l="1"/>
  <c r="E24" i="10"/>
  <c r="E12" i="4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5" i="22"/>
  <c r="K6" i="22"/>
  <c r="K7" i="22"/>
  <c r="K8" i="22"/>
  <c r="K9" i="22"/>
  <c r="K10" i="22"/>
  <c r="K11" i="22"/>
  <c r="K12" i="22"/>
  <c r="K13" i="22"/>
  <c r="K14" i="22"/>
  <c r="K15" i="22"/>
  <c r="K16" i="22"/>
  <c r="K17" i="22"/>
  <c r="K18" i="22"/>
  <c r="K5" i="22"/>
  <c r="G6" i="22"/>
  <c r="G7" i="22"/>
  <c r="G9" i="22"/>
  <c r="G11" i="22"/>
  <c r="G12" i="22"/>
  <c r="G14" i="22"/>
  <c r="G15" i="22"/>
  <c r="G17" i="22"/>
  <c r="G5" i="22"/>
  <c r="E6" i="22"/>
  <c r="E7" i="22"/>
  <c r="E8" i="22"/>
  <c r="E10" i="22"/>
  <c r="E13" i="22"/>
  <c r="E14" i="22"/>
  <c r="E15" i="22"/>
  <c r="E16" i="22"/>
  <c r="E17" i="22"/>
  <c r="E18" i="22"/>
  <c r="E5" i="22"/>
  <c r="D12" i="16"/>
  <c r="E12" i="16"/>
  <c r="F12" i="16"/>
  <c r="G12" i="16"/>
  <c r="H12" i="16"/>
  <c r="I12" i="16"/>
  <c r="J12" i="16"/>
  <c r="K12" i="16"/>
  <c r="C12" i="16"/>
  <c r="D9" i="16"/>
  <c r="E9" i="16"/>
  <c r="F9" i="16"/>
  <c r="G9" i="16"/>
  <c r="H9" i="16"/>
  <c r="I9" i="16"/>
  <c r="J9" i="16"/>
  <c r="K9" i="16"/>
  <c r="C9" i="16"/>
  <c r="D12" i="15"/>
  <c r="E12" i="15"/>
  <c r="E16" i="15" s="1"/>
  <c r="F12" i="15"/>
  <c r="G12" i="15"/>
  <c r="H12" i="15"/>
  <c r="I12" i="15"/>
  <c r="J12" i="15"/>
  <c r="K12" i="15"/>
  <c r="C12" i="15"/>
  <c r="D9" i="15"/>
  <c r="E9" i="15"/>
  <c r="F9" i="15"/>
  <c r="G9" i="15"/>
  <c r="H9" i="15"/>
  <c r="I9" i="15"/>
  <c r="J9" i="15"/>
  <c r="K9" i="15"/>
  <c r="C9" i="15"/>
  <c r="D20" i="14"/>
  <c r="E20" i="14"/>
  <c r="F20" i="14"/>
  <c r="G20" i="14"/>
  <c r="H20" i="14"/>
  <c r="I20" i="14"/>
  <c r="J20" i="14"/>
  <c r="C20" i="14"/>
  <c r="D17" i="14"/>
  <c r="E17" i="14"/>
  <c r="F17" i="14"/>
  <c r="G17" i="14"/>
  <c r="H17" i="14"/>
  <c r="I17" i="14"/>
  <c r="J17" i="14"/>
  <c r="C17" i="14"/>
  <c r="D18" i="11"/>
  <c r="E18" i="11"/>
  <c r="F18" i="11"/>
  <c r="G18" i="11"/>
  <c r="H18" i="11"/>
  <c r="I18" i="11"/>
  <c r="J18" i="11"/>
  <c r="K18" i="11"/>
  <c r="C18" i="11"/>
  <c r="D13" i="11"/>
  <c r="E13" i="11"/>
  <c r="E15" i="11" s="1"/>
  <c r="F13" i="11"/>
  <c r="F17" i="11" s="1"/>
  <c r="G13" i="11"/>
  <c r="H13" i="11"/>
  <c r="I13" i="11"/>
  <c r="I17" i="11" s="1"/>
  <c r="J13" i="11"/>
  <c r="K13" i="11"/>
  <c r="C13" i="11"/>
  <c r="C17" i="11" s="1"/>
  <c r="D12" i="6"/>
  <c r="E12" i="6"/>
  <c r="F12" i="6"/>
  <c r="G12" i="6"/>
  <c r="H12" i="6"/>
  <c r="I12" i="6"/>
  <c r="J12" i="6"/>
  <c r="K12" i="6"/>
  <c r="C12" i="6"/>
  <c r="K7" i="6"/>
  <c r="D7" i="6"/>
  <c r="E7" i="6"/>
  <c r="E9" i="6" s="1"/>
  <c r="F7" i="6"/>
  <c r="G7" i="6"/>
  <c r="H7" i="6"/>
  <c r="I7" i="6"/>
  <c r="J7" i="6"/>
  <c r="C7" i="6"/>
  <c r="D25" i="10"/>
  <c r="E25" i="10"/>
  <c r="F25" i="10"/>
  <c r="G25" i="10"/>
  <c r="H25" i="10"/>
  <c r="I25" i="10"/>
  <c r="J25" i="10"/>
  <c r="K25" i="10"/>
  <c r="C25" i="10"/>
  <c r="D20" i="10"/>
  <c r="E20" i="10"/>
  <c r="F20" i="10"/>
  <c r="F22" i="10" s="1"/>
  <c r="G20" i="10"/>
  <c r="G22" i="10" s="1"/>
  <c r="H20" i="10"/>
  <c r="I20" i="10"/>
  <c r="J20" i="10"/>
  <c r="K20" i="10"/>
  <c r="C20" i="10"/>
  <c r="C24" i="10" s="1"/>
  <c r="D15" i="9"/>
  <c r="E15" i="9"/>
  <c r="F15" i="9"/>
  <c r="G15" i="9"/>
  <c r="H15" i="9"/>
  <c r="I15" i="9"/>
  <c r="J15" i="9"/>
  <c r="K15" i="9"/>
  <c r="C15" i="9"/>
  <c r="D11" i="9"/>
  <c r="E11" i="9"/>
  <c r="E13" i="9" s="1"/>
  <c r="F11" i="9"/>
  <c r="G11" i="9"/>
  <c r="H11" i="9"/>
  <c r="I11" i="9"/>
  <c r="J11" i="9"/>
  <c r="K11" i="9"/>
  <c r="C11" i="9"/>
  <c r="E11" i="6" l="1"/>
  <c r="C22" i="10"/>
  <c r="E14" i="15"/>
  <c r="D24" i="12"/>
  <c r="E24" i="12"/>
  <c r="F24" i="12"/>
  <c r="G24" i="12"/>
  <c r="H24" i="12"/>
  <c r="I24" i="12"/>
  <c r="J24" i="12"/>
  <c r="K24" i="12"/>
  <c r="C24" i="12"/>
  <c r="D19" i="12"/>
  <c r="E19" i="12"/>
  <c r="E23" i="12" s="1"/>
  <c r="F19" i="12"/>
  <c r="G19" i="12"/>
  <c r="H19" i="12"/>
  <c r="I19" i="12"/>
  <c r="J19" i="12"/>
  <c r="J21" i="12" s="1"/>
  <c r="K19" i="12"/>
  <c r="C19" i="12"/>
  <c r="D14" i="13"/>
  <c r="E14" i="13"/>
  <c r="F14" i="13"/>
  <c r="G14" i="13"/>
  <c r="H14" i="13"/>
  <c r="I14" i="13"/>
  <c r="J14" i="13"/>
  <c r="J16" i="13" s="1"/>
  <c r="K14" i="13"/>
  <c r="C14" i="13"/>
  <c r="D9" i="13"/>
  <c r="E9" i="13"/>
  <c r="F9" i="13"/>
  <c r="F13" i="13" s="1"/>
  <c r="G9" i="13"/>
  <c r="H9" i="13"/>
  <c r="I9" i="13"/>
  <c r="J9" i="13"/>
  <c r="K9" i="13"/>
  <c r="C9" i="13"/>
  <c r="D14" i="8"/>
  <c r="E14" i="8"/>
  <c r="F14" i="8"/>
  <c r="G14" i="8"/>
  <c r="H14" i="8"/>
  <c r="I14" i="8"/>
  <c r="J14" i="8"/>
  <c r="K14" i="8"/>
  <c r="C14" i="8"/>
  <c r="D9" i="8"/>
  <c r="E9" i="8"/>
  <c r="E11" i="8" s="1"/>
  <c r="F9" i="8"/>
  <c r="G9" i="8"/>
  <c r="G11" i="8" s="1"/>
  <c r="H9" i="8"/>
  <c r="I9" i="8"/>
  <c r="J9" i="8"/>
  <c r="K9" i="8"/>
  <c r="C9" i="8"/>
  <c r="C13" i="8" s="1"/>
  <c r="D32" i="7"/>
  <c r="E32" i="7"/>
  <c r="F32" i="7"/>
  <c r="G32" i="7"/>
  <c r="H32" i="7"/>
  <c r="I32" i="7"/>
  <c r="J32" i="7"/>
  <c r="K32" i="7"/>
  <c r="C32" i="7"/>
  <c r="D27" i="7"/>
  <c r="E27" i="7"/>
  <c r="E29" i="7" s="1"/>
  <c r="F27" i="7"/>
  <c r="F29" i="7" s="1"/>
  <c r="G27" i="7"/>
  <c r="H27" i="7"/>
  <c r="H29" i="7" s="1"/>
  <c r="I27" i="7"/>
  <c r="J27" i="7"/>
  <c r="K27" i="7"/>
  <c r="C27" i="7"/>
  <c r="C29" i="7" s="1"/>
  <c r="D31" i="7" l="1"/>
  <c r="D29" i="7"/>
  <c r="F13" i="8"/>
  <c r="F11" i="8"/>
  <c r="G29" i="7"/>
  <c r="G31" i="7"/>
  <c r="C13" i="13"/>
  <c r="C11" i="13"/>
  <c r="F21" i="12"/>
  <c r="F23" i="12"/>
  <c r="C23" i="12"/>
  <c r="C21" i="12"/>
  <c r="H21" i="12"/>
  <c r="H23" i="12"/>
  <c r="E16" i="13"/>
  <c r="E18" i="13"/>
  <c r="C16" i="13"/>
  <c r="C18" i="13"/>
  <c r="C26" i="12"/>
  <c r="C28" i="12"/>
  <c r="G26" i="12"/>
  <c r="G28" i="12"/>
  <c r="G18" i="13"/>
  <c r="G16" i="13"/>
  <c r="C18" i="8"/>
  <c r="C16" i="8"/>
  <c r="G36" i="7"/>
  <c r="G34" i="7"/>
  <c r="E36" i="7"/>
  <c r="E34" i="7"/>
  <c r="D34" i="7"/>
  <c r="D36" i="7"/>
  <c r="D13" i="5"/>
  <c r="E13" i="5"/>
  <c r="F13" i="5"/>
  <c r="G13" i="5"/>
  <c r="H13" i="5"/>
  <c r="I13" i="5"/>
  <c r="J13" i="5"/>
  <c r="K13" i="5"/>
  <c r="C13" i="5"/>
  <c r="D8" i="5"/>
  <c r="E8" i="5"/>
  <c r="E10" i="5" s="1"/>
  <c r="F8" i="5"/>
  <c r="G8" i="5"/>
  <c r="G10" i="5" s="1"/>
  <c r="H8" i="5"/>
  <c r="H10" i="5" s="1"/>
  <c r="I8" i="5"/>
  <c r="J8" i="5"/>
  <c r="J10" i="5" s="1"/>
  <c r="K8" i="5"/>
  <c r="C8" i="5"/>
  <c r="C18" i="4"/>
  <c r="C16" i="4"/>
  <c r="C13" i="4"/>
  <c r="C14" i="4" s="1"/>
  <c r="C11" i="4"/>
  <c r="C12" i="4" s="1"/>
  <c r="D15" i="4"/>
  <c r="E15" i="4"/>
  <c r="E19" i="4" s="1"/>
  <c r="F15" i="4"/>
  <c r="G15" i="4"/>
  <c r="H15" i="4"/>
  <c r="I15" i="4"/>
  <c r="J15" i="4"/>
  <c r="K15" i="4"/>
  <c r="C15" i="4"/>
  <c r="F10" i="5" l="1"/>
  <c r="F12" i="5"/>
  <c r="I10" i="5"/>
  <c r="I12" i="5"/>
  <c r="C12" i="5"/>
  <c r="C10" i="5"/>
  <c r="D12" i="5"/>
  <c r="D10" i="5"/>
  <c r="E17" i="5"/>
  <c r="E15" i="5"/>
  <c r="C17" i="4"/>
  <c r="C19" i="4"/>
  <c r="C15" i="5"/>
  <c r="C17" i="5"/>
  <c r="H3" i="29" a="1"/>
  <c r="H3" i="29" s="1"/>
  <c r="C3" i="29" a="1"/>
  <c r="I3" i="28" a="1"/>
  <c r="I3" i="28" s="1"/>
  <c r="C3" i="28" a="1"/>
  <c r="I3" i="27" a="1"/>
  <c r="I3" i="27" s="1"/>
  <c r="C3" i="27" a="1"/>
  <c r="I3" i="25" a="1"/>
  <c r="I3" i="25" s="1"/>
  <c r="C3" i="25" a="1"/>
  <c r="I3" i="24" a="1"/>
  <c r="I3" i="24" s="1"/>
  <c r="C3" i="24" a="1"/>
  <c r="I3" i="23" a="1"/>
  <c r="I3" i="23" s="1"/>
  <c r="C3" i="23" a="1"/>
  <c r="C3" i="28" l="1"/>
  <c r="E5" i="28"/>
  <c r="G10" i="28"/>
  <c r="G5" i="28"/>
  <c r="C3" i="24"/>
  <c r="E3" i="24" s="1"/>
  <c r="G15" i="24"/>
  <c r="E6" i="24"/>
  <c r="E10" i="24"/>
  <c r="E16" i="24"/>
  <c r="G8" i="24"/>
  <c r="E8" i="24"/>
  <c r="E5" i="24"/>
  <c r="E14" i="24"/>
  <c r="G16" i="24"/>
  <c r="E7" i="24"/>
  <c r="E11" i="24"/>
  <c r="E4" i="24"/>
  <c r="E13" i="24"/>
  <c r="G12" i="24"/>
  <c r="E9" i="24"/>
  <c r="C3" i="27"/>
  <c r="E12" i="27"/>
  <c r="E5" i="27"/>
  <c r="G12" i="27"/>
  <c r="E6" i="27"/>
  <c r="C3" i="25"/>
  <c r="G12" i="25"/>
  <c r="E7" i="25"/>
  <c r="E5" i="25"/>
  <c r="G10" i="25"/>
  <c r="E15" i="25"/>
  <c r="G5" i="25"/>
  <c r="G13" i="25"/>
  <c r="E10" i="25"/>
  <c r="G7" i="25"/>
  <c r="E12" i="25"/>
  <c r="E6" i="25"/>
  <c r="C3" i="29"/>
  <c r="E12" i="29"/>
  <c r="E5" i="29"/>
  <c r="K3" i="23"/>
  <c r="M3" i="23"/>
  <c r="C3" i="23"/>
  <c r="G4" i="23"/>
  <c r="G8" i="23"/>
  <c r="G12" i="23"/>
  <c r="G16" i="23"/>
  <c r="E6" i="23"/>
  <c r="E10" i="23"/>
  <c r="E14" i="23"/>
  <c r="G5" i="23"/>
  <c r="G9" i="23"/>
  <c r="G13" i="23"/>
  <c r="E7" i="23"/>
  <c r="E11" i="23"/>
  <c r="E15" i="23"/>
  <c r="E13" i="23"/>
  <c r="G6" i="23"/>
  <c r="G10" i="23"/>
  <c r="G14" i="23"/>
  <c r="E4" i="23"/>
  <c r="E8" i="23"/>
  <c r="E12" i="23"/>
  <c r="E16" i="23"/>
  <c r="G7" i="23"/>
  <c r="G11" i="23"/>
  <c r="G15" i="23"/>
  <c r="E5" i="23"/>
  <c r="E9" i="23"/>
  <c r="H11" i="3"/>
  <c r="G11" i="3"/>
  <c r="C19" i="3"/>
  <c r="C17" i="3"/>
  <c r="G19" i="3"/>
  <c r="G17" i="3"/>
  <c r="G14" i="3"/>
  <c r="G12" i="3"/>
  <c r="F14" i="3"/>
  <c r="F12" i="3"/>
  <c r="C14" i="3"/>
  <c r="C12" i="3"/>
  <c r="C16" i="3" a="1"/>
  <c r="D11" i="3"/>
  <c r="E11" i="3"/>
  <c r="F11" i="3"/>
  <c r="I11" i="3"/>
  <c r="J11" i="3"/>
  <c r="K11" i="3"/>
  <c r="C11" i="3"/>
  <c r="L2" i="1"/>
  <c r="L2" i="2" s="1"/>
  <c r="I5" i="26" a="1"/>
  <c r="I5" i="26" s="1"/>
  <c r="C5" i="26" a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G3" i="25" l="1"/>
  <c r="E3" i="25"/>
  <c r="M5" i="26"/>
  <c r="K5" i="26"/>
  <c r="C16" i="3"/>
  <c r="C13" i="3"/>
  <c r="C15" i="3"/>
  <c r="F15" i="3"/>
  <c r="F13" i="3"/>
  <c r="G13" i="3"/>
  <c r="G15" i="3"/>
  <c r="C5" i="26"/>
  <c r="G6" i="26"/>
  <c r="G11" i="26"/>
  <c r="G15" i="26"/>
  <c r="E7" i="26"/>
  <c r="E11" i="26"/>
  <c r="E15" i="26"/>
  <c r="G8" i="26"/>
  <c r="G12" i="26"/>
  <c r="G16" i="26"/>
  <c r="E8" i="26"/>
  <c r="E12" i="26"/>
  <c r="E16" i="26"/>
  <c r="G9" i="26"/>
  <c r="G13" i="26"/>
  <c r="G18" i="26"/>
  <c r="E9" i="26"/>
  <c r="E13" i="26"/>
  <c r="E17" i="26"/>
  <c r="G10" i="26"/>
  <c r="G14" i="26"/>
  <c r="E6" i="26"/>
  <c r="E10" i="26"/>
  <c r="E14" i="26"/>
  <c r="E18" i="26"/>
  <c r="G3" i="23"/>
  <c r="E3" i="23"/>
  <c r="K3" i="18"/>
  <c r="A5" i="16"/>
  <c r="K3" i="16"/>
  <c r="A5" i="15"/>
  <c r="K3" i="15"/>
  <c r="A13" i="14"/>
  <c r="A12" i="14"/>
  <c r="A11" i="14"/>
  <c r="A10" i="14"/>
  <c r="A9" i="14"/>
  <c r="A8" i="14"/>
  <c r="A7" i="14"/>
  <c r="A6" i="14"/>
  <c r="A5" i="14"/>
  <c r="K3" i="14"/>
  <c r="A9" i="11"/>
  <c r="A8" i="11"/>
  <c r="A7" i="11"/>
  <c r="A6" i="11"/>
  <c r="A5" i="11"/>
  <c r="K3" i="11"/>
  <c r="A13" i="10"/>
  <c r="A12" i="10"/>
  <c r="A16" i="10"/>
  <c r="A15" i="10"/>
  <c r="A14" i="10"/>
  <c r="A11" i="10"/>
  <c r="A10" i="10"/>
  <c r="A9" i="10"/>
  <c r="A8" i="10"/>
  <c r="A7" i="10"/>
  <c r="A6" i="10"/>
  <c r="A5" i="10"/>
  <c r="K3" i="10"/>
  <c r="A7" i="9"/>
  <c r="A6" i="9"/>
  <c r="K3" i="9"/>
  <c r="A15" i="12"/>
  <c r="A14" i="12"/>
  <c r="A13" i="12"/>
  <c r="A12" i="12"/>
  <c r="A11" i="12"/>
  <c r="A10" i="12"/>
  <c r="A9" i="12"/>
  <c r="A8" i="12"/>
  <c r="A7" i="12"/>
  <c r="A6" i="12"/>
  <c r="A5" i="12"/>
  <c r="K3" i="12"/>
  <c r="A5" i="13"/>
  <c r="K3" i="13"/>
  <c r="A5" i="8"/>
  <c r="K3" i="8"/>
  <c r="A23" i="7"/>
  <c r="A21" i="7"/>
  <c r="A22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K3" i="7"/>
  <c r="A5" i="5"/>
  <c r="K3" i="5"/>
  <c r="A7" i="4"/>
  <c r="A5" i="4"/>
  <c r="A6" i="4"/>
  <c r="K3" i="4"/>
  <c r="H3" i="21" l="1"/>
  <c r="C20" i="3"/>
  <c r="C18" i="3"/>
  <c r="G5" i="26"/>
  <c r="E5" i="26"/>
  <c r="E9" i="21"/>
  <c r="K5" i="18"/>
  <c r="B5" i="21" s="1"/>
  <c r="K14" i="18"/>
  <c r="D14" i="21" s="1"/>
  <c r="B3" i="19"/>
  <c r="K2" i="18"/>
  <c r="G2" i="21" s="1"/>
  <c r="F2" i="19"/>
  <c r="C2" i="19"/>
  <c r="C3" i="3" s="1"/>
  <c r="K6" i="18"/>
  <c r="B6" i="21" s="1"/>
  <c r="F6" i="21"/>
  <c r="K8" i="18"/>
  <c r="B8" i="21" s="1"/>
  <c r="I3" i="21"/>
  <c r="D3" i="21"/>
  <c r="H6" i="21"/>
  <c r="K13" i="18"/>
  <c r="B13" i="21" s="1"/>
  <c r="K15" i="18"/>
  <c r="I15" i="21" s="1"/>
  <c r="G5" i="19"/>
  <c r="F9" i="21"/>
  <c r="G6" i="21"/>
  <c r="K10" i="18"/>
  <c r="I10" i="21" s="1"/>
  <c r="H2" i="19"/>
  <c r="H3" i="3" s="1"/>
  <c r="J12" i="19"/>
  <c r="E10" i="19"/>
  <c r="I3" i="19"/>
  <c r="D13" i="19"/>
  <c r="K4" i="18"/>
  <c r="C4" i="21" s="1"/>
  <c r="I6" i="21"/>
  <c r="K12" i="18"/>
  <c r="D12" i="21" s="1"/>
  <c r="K7" i="18"/>
  <c r="H7" i="21" s="1"/>
  <c r="G3" i="21"/>
  <c r="E3" i="21"/>
  <c r="B3" i="21"/>
  <c r="C3" i="21"/>
  <c r="J3" i="21"/>
  <c r="F3" i="21"/>
  <c r="K11" i="18"/>
  <c r="D11" i="21" s="1"/>
  <c r="C2" i="3"/>
  <c r="K3" i="2"/>
  <c r="K2" i="4" s="1"/>
  <c r="K4" i="2"/>
  <c r="K2" i="5" s="1"/>
  <c r="K5" i="2"/>
  <c r="K2" i="7" s="1"/>
  <c r="K6" i="2"/>
  <c r="K2" i="8" s="1"/>
  <c r="K7" i="2"/>
  <c r="K2" i="6" s="1"/>
  <c r="K8" i="2"/>
  <c r="K2" i="9" s="1"/>
  <c r="K9" i="2"/>
  <c r="K2" i="11" s="1"/>
  <c r="K10" i="2"/>
  <c r="K2" i="16" s="1"/>
  <c r="K11" i="2"/>
  <c r="K2" i="12" s="1"/>
  <c r="K12" i="2"/>
  <c r="K2" i="13" s="1"/>
  <c r="K13" i="2"/>
  <c r="K2" i="15" s="1"/>
  <c r="K14" i="2"/>
  <c r="K2" i="10" s="1"/>
  <c r="K15" i="2"/>
  <c r="K2" i="14" s="1"/>
  <c r="K2" i="2"/>
  <c r="K2" i="3" s="1"/>
  <c r="J3" i="2"/>
  <c r="J2" i="4" s="1"/>
  <c r="J4" i="2"/>
  <c r="J2" i="5" s="1"/>
  <c r="J5" i="2"/>
  <c r="J2" i="7" s="1"/>
  <c r="J6" i="2"/>
  <c r="J2" i="8" s="1"/>
  <c r="J7" i="2"/>
  <c r="J2" i="6" s="1"/>
  <c r="J8" i="2"/>
  <c r="J2" i="9" s="1"/>
  <c r="J9" i="2"/>
  <c r="J2" i="11" s="1"/>
  <c r="J10" i="2"/>
  <c r="J2" i="16" s="1"/>
  <c r="J11" i="2"/>
  <c r="J2" i="12" s="1"/>
  <c r="J12" i="2"/>
  <c r="J2" i="13" s="1"/>
  <c r="J13" i="2"/>
  <c r="J2" i="15" s="1"/>
  <c r="J14" i="2"/>
  <c r="J2" i="10" s="1"/>
  <c r="J15" i="2"/>
  <c r="J2" i="14" s="1"/>
  <c r="J2" i="2"/>
  <c r="J2" i="3" s="1"/>
  <c r="B2" i="4"/>
  <c r="B2" i="5"/>
  <c r="B2" i="7"/>
  <c r="B2" i="8"/>
  <c r="B2" i="6"/>
  <c r="B2" i="9"/>
  <c r="B2" i="11"/>
  <c r="B2" i="16"/>
  <c r="B2" i="12"/>
  <c r="B2" i="13"/>
  <c r="B2" i="15"/>
  <c r="B2" i="10"/>
  <c r="B2" i="14"/>
  <c r="B2" i="3"/>
  <c r="I3" i="2"/>
  <c r="I2" i="4" s="1"/>
  <c r="I4" i="2"/>
  <c r="I2" i="5" s="1"/>
  <c r="I5" i="2"/>
  <c r="I2" i="7" s="1"/>
  <c r="I6" i="2"/>
  <c r="I2" i="8" s="1"/>
  <c r="I7" i="2"/>
  <c r="I2" i="6" s="1"/>
  <c r="I8" i="2"/>
  <c r="I2" i="9" s="1"/>
  <c r="I9" i="2"/>
  <c r="I2" i="11" s="1"/>
  <c r="I10" i="2"/>
  <c r="I2" i="16" s="1"/>
  <c r="I11" i="2"/>
  <c r="I2" i="12" s="1"/>
  <c r="I12" i="2"/>
  <c r="I2" i="13" s="1"/>
  <c r="I13" i="2"/>
  <c r="I2" i="15" s="1"/>
  <c r="I14" i="2"/>
  <c r="I2" i="10" s="1"/>
  <c r="I15" i="2"/>
  <c r="I2" i="14" s="1"/>
  <c r="I2" i="2"/>
  <c r="I2" i="3" s="1"/>
  <c r="H3" i="2"/>
  <c r="H2" i="4" s="1"/>
  <c r="H4" i="2"/>
  <c r="H2" i="5" s="1"/>
  <c r="H5" i="2"/>
  <c r="H2" i="7" s="1"/>
  <c r="H6" i="2"/>
  <c r="H2" i="8" s="1"/>
  <c r="H7" i="2"/>
  <c r="H2" i="6" s="1"/>
  <c r="H8" i="2"/>
  <c r="H2" i="9" s="1"/>
  <c r="H9" i="2"/>
  <c r="H2" i="11" s="1"/>
  <c r="H10" i="2"/>
  <c r="H2" i="16" s="1"/>
  <c r="H11" i="2"/>
  <c r="H2" i="12" s="1"/>
  <c r="H12" i="2"/>
  <c r="H2" i="13" s="1"/>
  <c r="H13" i="2"/>
  <c r="H2" i="15" s="1"/>
  <c r="H14" i="2"/>
  <c r="H2" i="10" s="1"/>
  <c r="H15" i="2"/>
  <c r="H2" i="14" s="1"/>
  <c r="H2" i="2"/>
  <c r="H2" i="3" s="1"/>
  <c r="G3" i="2"/>
  <c r="G2" i="4" s="1"/>
  <c r="G4" i="2"/>
  <c r="G2" i="5" s="1"/>
  <c r="G5" i="2"/>
  <c r="G2" i="7" s="1"/>
  <c r="G6" i="2"/>
  <c r="G2" i="8" s="1"/>
  <c r="G7" i="2"/>
  <c r="G2" i="6" s="1"/>
  <c r="G8" i="2"/>
  <c r="G2" i="9" s="1"/>
  <c r="G9" i="2"/>
  <c r="G2" i="11" s="1"/>
  <c r="G10" i="2"/>
  <c r="G2" i="16" s="1"/>
  <c r="G11" i="2"/>
  <c r="G2" i="12" s="1"/>
  <c r="G12" i="2"/>
  <c r="G2" i="13" s="1"/>
  <c r="G13" i="2"/>
  <c r="G2" i="15" s="1"/>
  <c r="G14" i="2"/>
  <c r="G2" i="10" s="1"/>
  <c r="G15" i="2"/>
  <c r="G2" i="14" s="1"/>
  <c r="G2" i="2"/>
  <c r="G2" i="3" s="1"/>
  <c r="F3" i="2"/>
  <c r="F2" i="4" s="1"/>
  <c r="F4" i="2"/>
  <c r="F2" i="5" s="1"/>
  <c r="F5" i="2"/>
  <c r="F2" i="7" s="1"/>
  <c r="F6" i="2"/>
  <c r="F2" i="8" s="1"/>
  <c r="F7" i="2"/>
  <c r="F2" i="6" s="1"/>
  <c r="F8" i="2"/>
  <c r="F2" i="9" s="1"/>
  <c r="F9" i="2"/>
  <c r="F2" i="11" s="1"/>
  <c r="F10" i="2"/>
  <c r="F2" i="16" s="1"/>
  <c r="F11" i="2"/>
  <c r="F2" i="12" s="1"/>
  <c r="F12" i="2"/>
  <c r="F2" i="13" s="1"/>
  <c r="F13" i="2"/>
  <c r="F2" i="15" s="1"/>
  <c r="F14" i="2"/>
  <c r="F2" i="10" s="1"/>
  <c r="F15" i="2"/>
  <c r="F2" i="14" s="1"/>
  <c r="F2" i="2"/>
  <c r="E3" i="2"/>
  <c r="E2" i="4" s="1"/>
  <c r="E4" i="2"/>
  <c r="E2" i="5" s="1"/>
  <c r="E5" i="2"/>
  <c r="E2" i="7" s="1"/>
  <c r="E6" i="2"/>
  <c r="E2" i="8" s="1"/>
  <c r="E7" i="2"/>
  <c r="E2" i="6" s="1"/>
  <c r="E8" i="2"/>
  <c r="E2" i="9" s="1"/>
  <c r="E9" i="2"/>
  <c r="E2" i="11" s="1"/>
  <c r="E10" i="2"/>
  <c r="E2" i="16" s="1"/>
  <c r="E11" i="2"/>
  <c r="E2" i="12" s="1"/>
  <c r="E12" i="2"/>
  <c r="E2" i="13" s="1"/>
  <c r="E13" i="2"/>
  <c r="E2" i="15" s="1"/>
  <c r="E14" i="2"/>
  <c r="E2" i="10" s="1"/>
  <c r="E15" i="2"/>
  <c r="E2" i="14" s="1"/>
  <c r="E2" i="2"/>
  <c r="E2" i="3" s="1"/>
  <c r="D3" i="2"/>
  <c r="D2" i="4" s="1"/>
  <c r="D4" i="2"/>
  <c r="D2" i="5" s="1"/>
  <c r="D5" i="2"/>
  <c r="D2" i="7" s="1"/>
  <c r="D6" i="2"/>
  <c r="D2" i="8" s="1"/>
  <c r="D7" i="2"/>
  <c r="D2" i="6" s="1"/>
  <c r="D8" i="2"/>
  <c r="D2" i="9" s="1"/>
  <c r="D9" i="2"/>
  <c r="D2" i="11" s="1"/>
  <c r="D10" i="2"/>
  <c r="D2" i="16" s="1"/>
  <c r="D11" i="2"/>
  <c r="D2" i="12" s="1"/>
  <c r="D12" i="2"/>
  <c r="D2" i="13" s="1"/>
  <c r="D13" i="2"/>
  <c r="D2" i="15" s="1"/>
  <c r="D14" i="2"/>
  <c r="D2" i="10" s="1"/>
  <c r="D15" i="2"/>
  <c r="D2" i="14" s="1"/>
  <c r="D2" i="2"/>
  <c r="D2" i="3" s="1"/>
  <c r="C2" i="4"/>
  <c r="C2" i="5"/>
  <c r="C2" i="7"/>
  <c r="C2" i="8"/>
  <c r="C2" i="6"/>
  <c r="C2" i="9"/>
  <c r="C2" i="11"/>
  <c r="C2" i="16"/>
  <c r="C2" i="12"/>
  <c r="C2" i="13"/>
  <c r="C2" i="15"/>
  <c r="C2" i="10"/>
  <c r="C2" i="14"/>
  <c r="C16" i="2"/>
  <c r="N87" i="17"/>
  <c r="N86" i="17"/>
  <c r="N85" i="17"/>
  <c r="N84" i="17"/>
  <c r="N83" i="17"/>
  <c r="N82" i="17"/>
  <c r="N81" i="17"/>
  <c r="N80" i="17"/>
  <c r="N79" i="17"/>
  <c r="N78" i="17"/>
  <c r="N77" i="17"/>
  <c r="N76" i="17"/>
  <c r="N75" i="17"/>
  <c r="N74" i="17"/>
  <c r="N73" i="17"/>
  <c r="N72" i="17"/>
  <c r="N71" i="17"/>
  <c r="N70" i="17"/>
  <c r="N69" i="17"/>
  <c r="N68" i="17"/>
  <c r="N67" i="17"/>
  <c r="N66" i="17"/>
  <c r="N65" i="17"/>
  <c r="N64" i="17"/>
  <c r="N63" i="17"/>
  <c r="N62" i="17"/>
  <c r="N61" i="17"/>
  <c r="N60" i="17"/>
  <c r="N59" i="17"/>
  <c r="N58" i="17"/>
  <c r="N57" i="17"/>
  <c r="N56" i="17"/>
  <c r="N55" i="17"/>
  <c r="N54" i="17"/>
  <c r="N53" i="17"/>
  <c r="N52" i="17"/>
  <c r="N51" i="17"/>
  <c r="N50" i="17"/>
  <c r="N49" i="17"/>
  <c r="N48" i="17"/>
  <c r="N47" i="17"/>
  <c r="N46" i="17"/>
  <c r="N45" i="17"/>
  <c r="N44" i="17"/>
  <c r="N43" i="17"/>
  <c r="N42" i="17"/>
  <c r="AB41" i="17"/>
  <c r="Y41" i="17"/>
  <c r="X41" i="17"/>
  <c r="V41" i="17"/>
  <c r="U41" i="17"/>
  <c r="N41" i="17"/>
  <c r="N40" i="17"/>
  <c r="O39" i="17"/>
  <c r="N39" i="17"/>
  <c r="O38" i="17"/>
  <c r="N38" i="17"/>
  <c r="O37" i="17"/>
  <c r="N37" i="17"/>
  <c r="O36" i="17"/>
  <c r="N36" i="17"/>
  <c r="O35" i="17"/>
  <c r="N35" i="17"/>
  <c r="O34" i="17"/>
  <c r="N34" i="17"/>
  <c r="O33" i="17"/>
  <c r="N33" i="17"/>
  <c r="O32" i="17"/>
  <c r="N32" i="17"/>
  <c r="O31" i="17"/>
  <c r="N31" i="17"/>
  <c r="O30" i="17"/>
  <c r="N30" i="17"/>
  <c r="O29" i="17"/>
  <c r="N29" i="17"/>
  <c r="O28" i="17"/>
  <c r="N28" i="17"/>
  <c r="O27" i="17"/>
  <c r="N27" i="17"/>
  <c r="O26" i="17"/>
  <c r="N26" i="17"/>
  <c r="O25" i="17"/>
  <c r="N25" i="17"/>
  <c r="O24" i="17"/>
  <c r="N24" i="17"/>
  <c r="O23" i="17"/>
  <c r="N23" i="17"/>
  <c r="O22" i="17"/>
  <c r="N22" i="17"/>
  <c r="O21" i="17"/>
  <c r="N21" i="17"/>
  <c r="AC20" i="17"/>
  <c r="O20" i="17"/>
  <c r="N20" i="17"/>
  <c r="O19" i="17"/>
  <c r="N19" i="17"/>
  <c r="AB18" i="17"/>
  <c r="Y18" i="17"/>
  <c r="X18" i="17"/>
  <c r="V18" i="17"/>
  <c r="U18" i="17"/>
  <c r="T18" i="17"/>
  <c r="O18" i="17"/>
  <c r="N18" i="17"/>
  <c r="AC17" i="17"/>
  <c r="O17" i="17"/>
  <c r="N17" i="17"/>
  <c r="O16" i="17"/>
  <c r="N16" i="17"/>
  <c r="O15" i="17"/>
  <c r="N15" i="17"/>
  <c r="O14" i="17"/>
  <c r="N14" i="17"/>
  <c r="O13" i="17"/>
  <c r="N13" i="17"/>
  <c r="O12" i="17"/>
  <c r="N12" i="17"/>
  <c r="O11" i="17"/>
  <c r="N11" i="17"/>
  <c r="O10" i="17"/>
  <c r="N10" i="17"/>
  <c r="O9" i="17"/>
  <c r="N9" i="17"/>
  <c r="O8" i="17"/>
  <c r="N8" i="17"/>
  <c r="O7" i="17"/>
  <c r="N7" i="17"/>
  <c r="O6" i="17"/>
  <c r="N6" i="17"/>
  <c r="O5" i="17"/>
  <c r="N5" i="17"/>
  <c r="O4" i="17"/>
  <c r="N4" i="17"/>
  <c r="O3" i="17"/>
  <c r="N3" i="17"/>
  <c r="N2" i="17"/>
  <c r="J10" i="21" l="1"/>
  <c r="H10" i="21"/>
  <c r="G8" i="21"/>
  <c r="F10" i="21"/>
  <c r="F8" i="21"/>
  <c r="I8" i="21"/>
  <c r="G11" i="21"/>
  <c r="E13" i="21"/>
  <c r="C7" i="21"/>
  <c r="D7" i="21"/>
  <c r="E2" i="21"/>
  <c r="I7" i="21"/>
  <c r="B7" i="21"/>
  <c r="D8" i="21"/>
  <c r="J13" i="21"/>
  <c r="G13" i="21"/>
  <c r="H13" i="21"/>
  <c r="H8" i="21"/>
  <c r="F7" i="21"/>
  <c r="H11" i="21"/>
  <c r="H4" i="21"/>
  <c r="E8" i="21"/>
  <c r="B10" i="21"/>
  <c r="C13" i="21"/>
  <c r="I14" i="21"/>
  <c r="I11" i="21"/>
  <c r="G12" i="21"/>
  <c r="B14" i="21"/>
  <c r="E11" i="21"/>
  <c r="C12" i="21"/>
  <c r="H14" i="21"/>
  <c r="E14" i="21"/>
  <c r="H12" i="21"/>
  <c r="F14" i="21"/>
  <c r="C11" i="21"/>
  <c r="B11" i="21"/>
  <c r="F12" i="21"/>
  <c r="J14" i="21"/>
  <c r="C10" i="21"/>
  <c r="J8" i="21"/>
  <c r="C8" i="21"/>
  <c r="I13" i="21"/>
  <c r="C14" i="21"/>
  <c r="J2" i="21"/>
  <c r="D6" i="21"/>
  <c r="E6" i="21"/>
  <c r="J6" i="21"/>
  <c r="B10" i="19"/>
  <c r="J4" i="19"/>
  <c r="E15" i="21"/>
  <c r="D15" i="21"/>
  <c r="G15" i="21"/>
  <c r="F15" i="21"/>
  <c r="J15" i="21"/>
  <c r="B15" i="21"/>
  <c r="H15" i="21"/>
  <c r="C15" i="21"/>
  <c r="D6" i="19"/>
  <c r="E3" i="19"/>
  <c r="J5" i="19"/>
  <c r="J3" i="19"/>
  <c r="J9" i="19"/>
  <c r="J11" i="19"/>
  <c r="J14" i="19"/>
  <c r="B15" i="19"/>
  <c r="B8" i="19"/>
  <c r="B11" i="19"/>
  <c r="B7" i="19"/>
  <c r="B12" i="19"/>
  <c r="B4" i="19"/>
  <c r="B13" i="19"/>
  <c r="B2" i="19"/>
  <c r="B3" i="3" s="1"/>
  <c r="J15" i="19"/>
  <c r="H5" i="21"/>
  <c r="C7" i="19"/>
  <c r="F12" i="19"/>
  <c r="F10" i="19"/>
  <c r="F6" i="19"/>
  <c r="F14" i="19"/>
  <c r="F11" i="19"/>
  <c r="H10" i="19"/>
  <c r="H5" i="19"/>
  <c r="H3" i="19"/>
  <c r="C5" i="21"/>
  <c r="F5" i="21"/>
  <c r="F15" i="19"/>
  <c r="F13" i="19"/>
  <c r="F9" i="19"/>
  <c r="I5" i="21"/>
  <c r="G15" i="19"/>
  <c r="G13" i="19"/>
  <c r="G6" i="19"/>
  <c r="G3" i="19"/>
  <c r="G2" i="19"/>
  <c r="G3" i="3" s="1"/>
  <c r="G10" i="19"/>
  <c r="F8" i="19"/>
  <c r="F3" i="3"/>
  <c r="F7" i="19"/>
  <c r="F5" i="19"/>
  <c r="F3" i="19"/>
  <c r="H5" i="26" s="1" a="1"/>
  <c r="H5" i="26" s="1"/>
  <c r="D5" i="21"/>
  <c r="G5" i="21"/>
  <c r="C6" i="19"/>
  <c r="D3" i="19"/>
  <c r="E15" i="19"/>
  <c r="D8" i="19"/>
  <c r="E13" i="19"/>
  <c r="C5" i="19"/>
  <c r="C3" i="19"/>
  <c r="C15" i="19"/>
  <c r="E5" i="21"/>
  <c r="C11" i="19"/>
  <c r="D12" i="19"/>
  <c r="C13" i="19"/>
  <c r="C4" i="19"/>
  <c r="D11" i="19"/>
  <c r="C12" i="19"/>
  <c r="J5" i="21"/>
  <c r="D9" i="19"/>
  <c r="C9" i="19"/>
  <c r="C10" i="19"/>
  <c r="E4" i="19"/>
  <c r="E7" i="19"/>
  <c r="E11" i="19"/>
  <c r="C8" i="19"/>
  <c r="E9" i="19"/>
  <c r="B6" i="19"/>
  <c r="F2" i="3"/>
  <c r="B5" i="26" a="1"/>
  <c r="B5" i="26" s="1"/>
  <c r="H8" i="19"/>
  <c r="I10" i="19"/>
  <c r="F2" i="21"/>
  <c r="G7" i="21"/>
  <c r="H11" i="19"/>
  <c r="I8" i="19"/>
  <c r="I6" i="19"/>
  <c r="J4" i="21"/>
  <c r="I9" i="21"/>
  <c r="D2" i="19"/>
  <c r="D3" i="3" s="1"/>
  <c r="I2" i="21"/>
  <c r="E2" i="19"/>
  <c r="E3" i="3" s="1"/>
  <c r="J2" i="19"/>
  <c r="J3" i="3" s="1"/>
  <c r="H2" i="21"/>
  <c r="D7" i="19"/>
  <c r="H15" i="19"/>
  <c r="G8" i="19"/>
  <c r="I12" i="19"/>
  <c r="H13" i="19"/>
  <c r="E4" i="21"/>
  <c r="H9" i="21"/>
  <c r="I11" i="19"/>
  <c r="G7" i="19"/>
  <c r="E12" i="19"/>
  <c r="D10" i="19"/>
  <c r="J6" i="19"/>
  <c r="I4" i="21"/>
  <c r="D5" i="19"/>
  <c r="G11" i="19"/>
  <c r="J7" i="19"/>
  <c r="H12" i="19"/>
  <c r="G10" i="21"/>
  <c r="I13" i="19"/>
  <c r="F4" i="19"/>
  <c r="G9" i="19"/>
  <c r="C14" i="19"/>
  <c r="B14" i="19"/>
  <c r="G14" i="19"/>
  <c r="B9" i="21"/>
  <c r="K16" i="18"/>
  <c r="I9" i="19"/>
  <c r="I2" i="19"/>
  <c r="I3" i="3" s="1"/>
  <c r="C9" i="21"/>
  <c r="I7" i="19"/>
  <c r="I12" i="21"/>
  <c r="G4" i="21"/>
  <c r="H9" i="19"/>
  <c r="I14" i="19"/>
  <c r="J8" i="19"/>
  <c r="E12" i="21"/>
  <c r="D10" i="21"/>
  <c r="H6" i="19"/>
  <c r="D4" i="21"/>
  <c r="H7" i="19"/>
  <c r="I15" i="19"/>
  <c r="J12" i="21"/>
  <c r="E10" i="21"/>
  <c r="D13" i="21"/>
  <c r="F4" i="21"/>
  <c r="E5" i="19"/>
  <c r="G9" i="21"/>
  <c r="C2" i="21"/>
  <c r="B2" i="21"/>
  <c r="G14" i="21"/>
  <c r="D14" i="19"/>
  <c r="I4" i="19"/>
  <c r="J7" i="21"/>
  <c r="E7" i="21"/>
  <c r="F11" i="21"/>
  <c r="J11" i="21"/>
  <c r="B12" i="21"/>
  <c r="J10" i="19"/>
  <c r="H4" i="19"/>
  <c r="B4" i="21"/>
  <c r="D9" i="21"/>
  <c r="D2" i="21"/>
  <c r="H14" i="19"/>
  <c r="E14" i="19"/>
  <c r="E8" i="19"/>
  <c r="J13" i="19"/>
  <c r="E6" i="19"/>
  <c r="G4" i="19"/>
  <c r="J9" i="21"/>
  <c r="G12" i="19"/>
  <c r="F13" i="21"/>
  <c r="D4" i="19"/>
  <c r="I5" i="19"/>
  <c r="D15" i="19"/>
  <c r="C6" i="21"/>
  <c r="B5" i="19"/>
  <c r="B9" i="19"/>
  <c r="H3" i="27" l="1" a="1"/>
  <c r="H3" i="27" s="1"/>
  <c r="H3" i="25" a="1"/>
  <c r="H3" i="25" s="1"/>
  <c r="G3" i="29" a="1"/>
  <c r="G3" i="29" s="1"/>
  <c r="H3" i="23" a="1"/>
  <c r="H3" i="23" s="1"/>
  <c r="H3" i="28" a="1"/>
  <c r="H3" i="28" s="1"/>
  <c r="H3" i="24" a="1"/>
  <c r="H3" i="24" s="1"/>
  <c r="K8" i="21"/>
  <c r="K12" i="21"/>
  <c r="K15" i="21"/>
  <c r="C16" i="19"/>
  <c r="G16" i="19"/>
  <c r="F16" i="19"/>
  <c r="B16" i="19"/>
  <c r="J16" i="19"/>
  <c r="E16" i="19"/>
  <c r="H16" i="19"/>
  <c r="I16" i="19"/>
  <c r="D16" i="19"/>
  <c r="K11" i="21"/>
  <c r="K6" i="21"/>
  <c r="K9" i="21"/>
  <c r="K10" i="21"/>
  <c r="K13" i="21"/>
  <c r="K14" i="21"/>
  <c r="K3" i="21"/>
  <c r="K7" i="21"/>
  <c r="K5" i="21"/>
  <c r="K4" i="21"/>
  <c r="F3" i="15"/>
  <c r="F3" i="8"/>
  <c r="F3" i="5"/>
  <c r="F3" i="9"/>
  <c r="F3" i="10"/>
  <c r="F3" i="7"/>
  <c r="F3" i="13"/>
  <c r="F3" i="14"/>
  <c r="F3" i="16"/>
  <c r="F3" i="12"/>
  <c r="F3" i="11"/>
  <c r="E3" i="5"/>
  <c r="E3" i="12"/>
  <c r="E3" i="13"/>
  <c r="E3" i="10"/>
  <c r="E3" i="16"/>
  <c r="E3" i="7"/>
  <c r="E3" i="15"/>
  <c r="E3" i="9"/>
  <c r="E3" i="14"/>
  <c r="E3" i="8"/>
  <c r="E3" i="11"/>
  <c r="D3" i="5"/>
  <c r="D3" i="14"/>
  <c r="D3" i="11"/>
  <c r="D3" i="8"/>
  <c r="D3" i="10"/>
  <c r="D3" i="15"/>
  <c r="D3" i="12"/>
  <c r="D3" i="13"/>
  <c r="D3" i="7"/>
  <c r="D3" i="16"/>
  <c r="D3" i="9"/>
  <c r="H3" i="9"/>
  <c r="H3" i="7"/>
  <c r="H3" i="5"/>
  <c r="H3" i="13"/>
  <c r="H3" i="14"/>
  <c r="H3" i="10"/>
  <c r="H3" i="8"/>
  <c r="H3" i="12"/>
  <c r="H3" i="11"/>
  <c r="H3" i="16"/>
  <c r="H3" i="15"/>
  <c r="G3" i="10"/>
  <c r="G3" i="7"/>
  <c r="G3" i="11"/>
  <c r="G3" i="13"/>
  <c r="G3" i="8"/>
  <c r="G3" i="14"/>
  <c r="G3" i="15"/>
  <c r="G3" i="5"/>
  <c r="G3" i="16"/>
  <c r="G3" i="12"/>
  <c r="G3" i="9"/>
  <c r="J3" i="11"/>
  <c r="J3" i="8"/>
  <c r="J3" i="16"/>
  <c r="J3" i="9"/>
  <c r="J3" i="15"/>
  <c r="J3" i="13"/>
  <c r="J3" i="14"/>
  <c r="J3" i="5"/>
  <c r="J3" i="7"/>
  <c r="J3" i="10"/>
  <c r="J3" i="12"/>
  <c r="B3" i="8"/>
  <c r="B3" i="15"/>
  <c r="B3" i="13"/>
  <c r="B3" i="14"/>
  <c r="B3" i="7"/>
  <c r="B3" i="16"/>
  <c r="B3" i="9"/>
  <c r="B3" i="12"/>
  <c r="B3" i="11"/>
  <c r="B3" i="5"/>
  <c r="B3" i="10"/>
  <c r="C3" i="10"/>
  <c r="C3" i="16"/>
  <c r="C3" i="9"/>
  <c r="C3" i="11"/>
  <c r="C3" i="15"/>
  <c r="C3" i="12"/>
  <c r="C3" i="8"/>
  <c r="C3" i="7"/>
  <c r="C3" i="5"/>
  <c r="C3" i="13"/>
  <c r="C3" i="14"/>
  <c r="I3" i="11"/>
  <c r="I3" i="12"/>
  <c r="I3" i="5"/>
  <c r="I3" i="10"/>
  <c r="I3" i="15"/>
  <c r="I3" i="13"/>
  <c r="I3" i="14"/>
  <c r="I3" i="7"/>
  <c r="I3" i="8"/>
  <c r="I3" i="16"/>
  <c r="I3" i="9"/>
  <c r="D16" i="2"/>
  <c r="G16" i="2"/>
  <c r="E16" i="2"/>
  <c r="F16" i="2"/>
  <c r="I16" i="2"/>
  <c r="J16" i="2"/>
  <c r="H16" i="2"/>
  <c r="B16" i="2"/>
  <c r="K16" i="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5" i="22" l="1"/>
  <c r="E11" i="20"/>
  <c r="I11" i="20"/>
  <c r="F11" i="20"/>
  <c r="B11" i="20"/>
  <c r="G11" i="20"/>
  <c r="J11" i="20"/>
  <c r="K11" i="20"/>
  <c r="C11" i="20"/>
  <c r="D11" i="20"/>
  <c r="H11" i="20"/>
  <c r="D3" i="20"/>
  <c r="H3" i="20"/>
  <c r="K3" i="20"/>
  <c r="E3" i="20"/>
  <c r="I3" i="20"/>
  <c r="C3" i="20"/>
  <c r="F3" i="20"/>
  <c r="B3" i="20"/>
  <c r="G3" i="20"/>
  <c r="J3" i="20"/>
  <c r="D14" i="20"/>
  <c r="H14" i="20"/>
  <c r="K14" i="20"/>
  <c r="E14" i="20"/>
  <c r="I14" i="20"/>
  <c r="F14" i="20"/>
  <c r="B14" i="20"/>
  <c r="L14" i="20" s="1"/>
  <c r="G14" i="20"/>
  <c r="J14" i="20"/>
  <c r="C14" i="20"/>
  <c r="D10" i="20"/>
  <c r="G10" i="20"/>
  <c r="J10" i="20"/>
  <c r="H10" i="20"/>
  <c r="K10" i="20"/>
  <c r="E10" i="20"/>
  <c r="I10" i="20"/>
  <c r="C10" i="20"/>
  <c r="F10" i="20"/>
  <c r="B10" i="20"/>
  <c r="G6" i="20"/>
  <c r="J6" i="20"/>
  <c r="D6" i="20"/>
  <c r="H6" i="20"/>
  <c r="K6" i="20"/>
  <c r="E6" i="20"/>
  <c r="I6" i="20"/>
  <c r="C6" i="20"/>
  <c r="F6" i="20"/>
  <c r="B6" i="20"/>
  <c r="E15" i="20"/>
  <c r="I15" i="20"/>
  <c r="F15" i="20"/>
  <c r="B15" i="20"/>
  <c r="G15" i="20"/>
  <c r="J15" i="20"/>
  <c r="D15" i="20"/>
  <c r="C15" i="20"/>
  <c r="H15" i="20"/>
  <c r="K15" i="20"/>
  <c r="F9" i="20"/>
  <c r="B9" i="20"/>
  <c r="G9" i="20"/>
  <c r="J9" i="20"/>
  <c r="D9" i="20"/>
  <c r="H9" i="20"/>
  <c r="K9" i="20"/>
  <c r="E9" i="20"/>
  <c r="I9" i="20"/>
  <c r="C9" i="20"/>
  <c r="D7" i="20"/>
  <c r="H7" i="20"/>
  <c r="K7" i="20"/>
  <c r="E7" i="20"/>
  <c r="I7" i="20"/>
  <c r="C7" i="20"/>
  <c r="F7" i="20"/>
  <c r="B7" i="20"/>
  <c r="G7" i="20"/>
  <c r="J7" i="20"/>
  <c r="G13" i="20"/>
  <c r="J13" i="20"/>
  <c r="D13" i="20"/>
  <c r="H13" i="20"/>
  <c r="K13" i="20"/>
  <c r="E13" i="20"/>
  <c r="I13" i="20"/>
  <c r="F13" i="20"/>
  <c r="B13" i="20"/>
  <c r="C13" i="20"/>
  <c r="F5" i="20"/>
  <c r="B5" i="20"/>
  <c r="G5" i="20"/>
  <c r="J5" i="20"/>
  <c r="D5" i="20"/>
  <c r="H5" i="20"/>
  <c r="K5" i="20"/>
  <c r="E5" i="20"/>
  <c r="I5" i="20"/>
  <c r="C5" i="20"/>
  <c r="F2" i="20"/>
  <c r="B2" i="20"/>
  <c r="G2" i="20"/>
  <c r="J2" i="20"/>
  <c r="D2" i="20"/>
  <c r="H2" i="20"/>
  <c r="K2" i="20"/>
  <c r="E2" i="20"/>
  <c r="I2" i="20"/>
  <c r="C2" i="20"/>
  <c r="F12" i="20"/>
  <c r="B12" i="20"/>
  <c r="G12" i="20"/>
  <c r="J12" i="20"/>
  <c r="D12" i="20"/>
  <c r="H12" i="20"/>
  <c r="K12" i="20"/>
  <c r="E12" i="20"/>
  <c r="C12" i="20"/>
  <c r="I12" i="20"/>
  <c r="E8" i="20"/>
  <c r="I8" i="20"/>
  <c r="C8" i="20"/>
  <c r="F8" i="20"/>
  <c r="B8" i="20"/>
  <c r="G8" i="20"/>
  <c r="J8" i="20"/>
  <c r="D8" i="20"/>
  <c r="H8" i="20"/>
  <c r="K8" i="20"/>
  <c r="E4" i="20"/>
  <c r="I4" i="20"/>
  <c r="C4" i="20"/>
  <c r="F4" i="20"/>
  <c r="B4" i="20"/>
  <c r="L4" i="20" s="1"/>
  <c r="G4" i="20"/>
  <c r="J4" i="20"/>
  <c r="D4" i="20"/>
  <c r="H4" i="20"/>
  <c r="K4" i="20"/>
  <c r="C3" i="4"/>
  <c r="B3" i="4"/>
  <c r="J3" i="4"/>
  <c r="F3" i="4"/>
  <c r="H3" i="4"/>
  <c r="D3" i="4"/>
  <c r="I3" i="4"/>
  <c r="E3" i="4"/>
  <c r="G3" i="4"/>
  <c r="L2" i="20" l="1"/>
  <c r="L9" i="20"/>
  <c r="L15" i="20"/>
  <c r="L8" i="20"/>
  <c r="L13" i="20"/>
  <c r="L7" i="20"/>
  <c r="L6" i="20"/>
  <c r="L3" i="20"/>
  <c r="L12" i="20"/>
  <c r="L5" i="20"/>
  <c r="L10" i="20"/>
  <c r="L11" i="20"/>
  <c r="B3" i="29" a="1"/>
  <c r="B3" i="29" s="1"/>
  <c r="B3" i="27" a="1"/>
  <c r="B3" i="27" s="1"/>
  <c r="B3" i="24" a="1"/>
  <c r="B3" i="24" s="1"/>
  <c r="B3" i="23" a="1"/>
  <c r="B3" i="23" s="1"/>
  <c r="B3" i="25" a="1"/>
  <c r="B3" i="25" s="1"/>
  <c r="B3" i="28" a="1"/>
  <c r="B3" i="28" s="1"/>
  <c r="K2" i="21"/>
  <c r="J13" i="29" s="1"/>
  <c r="L15" i="27" s="1"/>
  <c r="M4" i="24" s="1"/>
  <c r="G18" i="3" l="1"/>
  <c r="G20" i="3"/>
  <c r="K8" i="26"/>
  <c r="M8" i="26"/>
  <c r="M14" i="26"/>
  <c r="K14" i="26"/>
  <c r="M15" i="26"/>
  <c r="K15" i="26"/>
  <c r="K6" i="23"/>
  <c r="M6" i="23"/>
  <c r="M14" i="23"/>
  <c r="K14" i="23"/>
  <c r="M11" i="23"/>
  <c r="K11" i="23"/>
  <c r="M4" i="23"/>
  <c r="K4" i="23"/>
  <c r="M16" i="23"/>
  <c r="K16" i="23"/>
  <c r="K10" i="23"/>
  <c r="M10" i="23"/>
  <c r="M6" i="24"/>
  <c r="K6" i="24"/>
  <c r="K14" i="24"/>
  <c r="M14" i="24"/>
  <c r="M7" i="23"/>
  <c r="K7" i="23"/>
  <c r="M15" i="23"/>
  <c r="K15" i="23"/>
  <c r="K8" i="23"/>
  <c r="M8" i="23"/>
  <c r="M12" i="23"/>
  <c r="K12" i="23"/>
  <c r="K5" i="23"/>
  <c r="M5" i="23"/>
  <c r="K9" i="23"/>
  <c r="M9" i="23"/>
  <c r="K13" i="23"/>
  <c r="M13" i="23"/>
  <c r="K5" i="24"/>
  <c r="M5" i="24"/>
  <c r="M13" i="24"/>
  <c r="K13" i="24"/>
  <c r="K16" i="3"/>
  <c r="J16" i="3"/>
  <c r="I16" i="3"/>
  <c r="H16" i="3"/>
  <c r="G16" i="3"/>
  <c r="F16" i="3"/>
  <c r="E16" i="3"/>
  <c r="D16" i="3"/>
  <c r="H16" i="29"/>
  <c r="H15" i="29"/>
  <c r="H14" i="29"/>
  <c r="H13" i="29"/>
  <c r="H12" i="29"/>
  <c r="H11" i="29"/>
  <c r="H10" i="29"/>
  <c r="H9" i="29"/>
  <c r="H8" i="29"/>
  <c r="H7" i="29"/>
  <c r="H6" i="29"/>
  <c r="H5" i="29"/>
  <c r="H4" i="29"/>
  <c r="G16" i="29"/>
  <c r="G15" i="29"/>
  <c r="G14" i="29"/>
  <c r="G13" i="29"/>
  <c r="G12" i="29"/>
  <c r="G11" i="29"/>
  <c r="G10" i="29"/>
  <c r="G9" i="29"/>
  <c r="G8" i="29"/>
  <c r="G7" i="29"/>
  <c r="G6" i="29"/>
  <c r="G5" i="29"/>
  <c r="G4" i="29"/>
  <c r="C16" i="29"/>
  <c r="C15" i="29"/>
  <c r="C14" i="29"/>
  <c r="C13" i="29"/>
  <c r="C12" i="29"/>
  <c r="C11" i="29"/>
  <c r="C10" i="29"/>
  <c r="C9" i="29"/>
  <c r="C8" i="29"/>
  <c r="C7" i="29"/>
  <c r="C6" i="29"/>
  <c r="C5" i="29"/>
  <c r="C4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I16" i="28"/>
  <c r="I15" i="28"/>
  <c r="I14" i="28"/>
  <c r="I13" i="28"/>
  <c r="I12" i="28"/>
  <c r="I11" i="28"/>
  <c r="I10" i="28"/>
  <c r="I9" i="28"/>
  <c r="I8" i="28"/>
  <c r="I7" i="28"/>
  <c r="I6" i="28"/>
  <c r="I5" i="28"/>
  <c r="I4" i="28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C16" i="28"/>
  <c r="C15" i="28"/>
  <c r="C14" i="28"/>
  <c r="C13" i="28"/>
  <c r="C12" i="28"/>
  <c r="C11" i="28"/>
  <c r="C10" i="28"/>
  <c r="C9" i="28"/>
  <c r="C8" i="28"/>
  <c r="C7" i="28"/>
  <c r="C6" i="28"/>
  <c r="C5" i="28"/>
  <c r="C4" i="28"/>
  <c r="B16" i="28"/>
  <c r="B15" i="28"/>
  <c r="B14" i="28"/>
  <c r="B13" i="28"/>
  <c r="B12" i="28"/>
  <c r="B11" i="28"/>
  <c r="B10" i="28"/>
  <c r="B9" i="28"/>
  <c r="B8" i="28"/>
  <c r="B7" i="28"/>
  <c r="B6" i="28"/>
  <c r="B5" i="28"/>
  <c r="B4" i="28"/>
  <c r="I17" i="25"/>
  <c r="I16" i="25"/>
  <c r="I15" i="25"/>
  <c r="I14" i="25"/>
  <c r="I13" i="25"/>
  <c r="I12" i="25"/>
  <c r="I11" i="25"/>
  <c r="I10" i="25"/>
  <c r="I9" i="25"/>
  <c r="I8" i="25"/>
  <c r="I7" i="25"/>
  <c r="I6" i="25"/>
  <c r="I5" i="25"/>
  <c r="I4" i="25"/>
  <c r="H16" i="25"/>
  <c r="H15" i="25"/>
  <c r="H14" i="25"/>
  <c r="H13" i="25"/>
  <c r="H12" i="25"/>
  <c r="H11" i="25"/>
  <c r="H10" i="25"/>
  <c r="H9" i="25"/>
  <c r="H8" i="25"/>
  <c r="H7" i="25"/>
  <c r="H6" i="25"/>
  <c r="H5" i="25"/>
  <c r="H4" i="25"/>
  <c r="C16" i="25"/>
  <c r="C15" i="25"/>
  <c r="C14" i="25"/>
  <c r="C13" i="25"/>
  <c r="C12" i="25"/>
  <c r="C11" i="25"/>
  <c r="C10" i="25"/>
  <c r="C9" i="25"/>
  <c r="C8" i="25"/>
  <c r="C7" i="25"/>
  <c r="C6" i="25"/>
  <c r="C5" i="25"/>
  <c r="C4" i="25"/>
  <c r="B16" i="25"/>
  <c r="B15" i="25"/>
  <c r="B14" i="25"/>
  <c r="B13" i="25"/>
  <c r="B12" i="25"/>
  <c r="B11" i="25"/>
  <c r="B10" i="25"/>
  <c r="B9" i="25"/>
  <c r="B8" i="25"/>
  <c r="B7" i="25"/>
  <c r="B6" i="25"/>
  <c r="B5" i="25"/>
  <c r="B4" i="25"/>
  <c r="I16" i="27"/>
  <c r="I15" i="27"/>
  <c r="I14" i="27"/>
  <c r="I13" i="27"/>
  <c r="I12" i="27"/>
  <c r="I11" i="27"/>
  <c r="I10" i="27"/>
  <c r="I9" i="27"/>
  <c r="I8" i="27"/>
  <c r="I7" i="27"/>
  <c r="I6" i="27"/>
  <c r="I5" i="27"/>
  <c r="I4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C17" i="27"/>
  <c r="C16" i="27"/>
  <c r="C15" i="27"/>
  <c r="C14" i="27"/>
  <c r="C13" i="27"/>
  <c r="C12" i="27"/>
  <c r="C11" i="27"/>
  <c r="C10" i="27"/>
  <c r="C9" i="27"/>
  <c r="C8" i="27"/>
  <c r="C7" i="27"/>
  <c r="C6" i="27"/>
  <c r="C5" i="27"/>
  <c r="C4" i="27"/>
  <c r="B16" i="27"/>
  <c r="B15" i="27"/>
  <c r="B14" i="27"/>
  <c r="B13" i="27"/>
  <c r="B12" i="27"/>
  <c r="B11" i="27"/>
  <c r="B10" i="27"/>
  <c r="B9" i="27"/>
  <c r="B8" i="27"/>
  <c r="B7" i="27"/>
  <c r="B6" i="27"/>
  <c r="B5" i="27"/>
  <c r="B4" i="27"/>
  <c r="I18" i="26"/>
  <c r="I17" i="26"/>
  <c r="I16" i="26"/>
  <c r="I15" i="26"/>
  <c r="I14" i="26"/>
  <c r="I13" i="26"/>
  <c r="I12" i="26"/>
  <c r="I11" i="26"/>
  <c r="I10" i="26"/>
  <c r="I9" i="26"/>
  <c r="I8" i="26"/>
  <c r="I7" i="26"/>
  <c r="I6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H16" i="24"/>
  <c r="H15" i="24"/>
  <c r="H14" i="24"/>
  <c r="H13" i="24"/>
  <c r="H12" i="24"/>
  <c r="H11" i="24"/>
  <c r="H10" i="24"/>
  <c r="H9" i="24"/>
  <c r="H8" i="24"/>
  <c r="H7" i="24"/>
  <c r="H6" i="24"/>
  <c r="H5" i="24"/>
  <c r="H4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<sst xmlns="http://schemas.openxmlformats.org/spreadsheetml/2006/main" count="1004" uniqueCount="155">
  <si>
    <t>speciality</t>
  </si>
  <si>
    <t>anaesthesia</t>
  </si>
  <si>
    <t>Emergency Medicine</t>
  </si>
  <si>
    <t>Medicine</t>
  </si>
  <si>
    <t>Obs&amp;gyne</t>
  </si>
  <si>
    <t>occupational medicine</t>
  </si>
  <si>
    <t>opthalmology</t>
  </si>
  <si>
    <t>other</t>
  </si>
  <si>
    <t>paediatrics</t>
  </si>
  <si>
    <t>pathology</t>
  </si>
  <si>
    <t>psychiatry</t>
  </si>
  <si>
    <t>publice health</t>
  </si>
  <si>
    <t>radiology</t>
  </si>
  <si>
    <t>surgery</t>
  </si>
  <si>
    <t>buddhist</t>
  </si>
  <si>
    <t>christian</t>
  </si>
  <si>
    <t>hindu</t>
  </si>
  <si>
    <t>jewish</t>
  </si>
  <si>
    <t>muslim</t>
  </si>
  <si>
    <t>no religion</t>
  </si>
  <si>
    <t>prefer not to say</t>
  </si>
  <si>
    <t>sikh</t>
  </si>
  <si>
    <t>unknown</t>
  </si>
  <si>
    <t>GP</t>
  </si>
  <si>
    <t>total</t>
  </si>
  <si>
    <t>Row Labels</t>
  </si>
  <si>
    <t>Atheism</t>
  </si>
  <si>
    <t>Buddhism</t>
  </si>
  <si>
    <t>Christianity</t>
  </si>
  <si>
    <t>Hinduism</t>
  </si>
  <si>
    <t>Not disclosed</t>
  </si>
  <si>
    <t>Islam</t>
  </si>
  <si>
    <t>Jainism</t>
  </si>
  <si>
    <t>Judaism</t>
  </si>
  <si>
    <t>Other</t>
  </si>
  <si>
    <t>Sikhism</t>
  </si>
  <si>
    <t>Grand Total</t>
  </si>
  <si>
    <t>Acute Care Common Stem - Emergency Medicine CT1_ST1, 2019 Round 1 - CT1/ST1 and Run Through &amp; Re-Advert</t>
  </si>
  <si>
    <t>2019 Round 1 - CT1/ST1 and Run Through</t>
  </si>
  <si>
    <t>2019 Round 1 Re Advert - CT1/ST1</t>
  </si>
  <si>
    <t>Acute Internal Medicine ST3, 2019 Round 2 - ST3/ST4+</t>
  </si>
  <si>
    <t>Allergy ST3, 2019 Round 2 - ST3/ST4+</t>
  </si>
  <si>
    <t>Anaesthetics CT1, 2019 Round 1 - CT1/ST1 and Run Through</t>
  </si>
  <si>
    <t>Anaesthetics ST3, 2019 Round 2 - ST3/ST4+</t>
  </si>
  <si>
    <t>Audio vestibular Medicine ST3, 2019 Round 2 - ST3/ST4+</t>
  </si>
  <si>
    <t>Cardiology ST3, 2019 Round 2 - ST3/ST4+</t>
  </si>
  <si>
    <t>Cardio-thoracic surgery ST1, 2019 Round 1 - CT1/ST1 and Run Through</t>
  </si>
  <si>
    <t>Cardio-thoracic surgery ST3, 2019 Round 1 - CT1/ST1 and Run Through</t>
  </si>
  <si>
    <t>Child and Adolescent Psychiatry ST1, 2019 Round 1 - CT1/ST1 and Run Through</t>
  </si>
  <si>
    <t>Child and Adolescent Psychiatry ST4, 2019 Round 2 - ST3/ST4+</t>
  </si>
  <si>
    <t>Clinical Genetics ST3, 2019 Round 2 - ST3/ST4+</t>
  </si>
  <si>
    <t>Clinical Neurophysiology ST3, 2019 Round 2 - ST3/ST4+</t>
  </si>
  <si>
    <t>Clinical Oncology ST3, 2019 Round 2 - ST3/ST4+</t>
  </si>
  <si>
    <t>Clinical Pharmacology and Therapeutics ST3, 2019 Round 2 - ST3/ST4+</t>
  </si>
  <si>
    <t>Clinical Radiology ST1, 2019 Round 1 - CT1/ST1 and Run Through</t>
  </si>
  <si>
    <t>Combined Infection Training ST3, 2019 Round 2 - ST3/ST4+</t>
  </si>
  <si>
    <t>Community Sexual and Reproductive Health ST1, 2019 Round 1 - CT1/ST1 and Run Through</t>
  </si>
  <si>
    <t>Core Psychiatry Training CT1, 2019 Round 1 - CT1/ST1 and Run Through &amp; Re-Advert</t>
  </si>
  <si>
    <t>Core Psych 2019 Round 1 - CT1/ST1 and Run Through</t>
  </si>
  <si>
    <t>Core Psych 2019 Round 1 Re Advert - CT1/ST1</t>
  </si>
  <si>
    <t>Core Surgical Training CT1, 2019 Round 1 - CT1/ST1 and Run Through</t>
  </si>
  <si>
    <t>Dermatology ST3, 2019 Round 2 - ST3/ST4+</t>
  </si>
  <si>
    <t>Diagnostic neuropathology ST3, 2019 Round 2 - ST3/ST4+</t>
  </si>
  <si>
    <t>&lt;5</t>
  </si>
  <si>
    <t>Emergency Medicine ST3, 2019 Round 2 - ST3/ST4+</t>
  </si>
  <si>
    <t>Emergency Medicine ST4, 2019 Round 1 - CT1/ST1 and Run Through</t>
  </si>
  <si>
    <t>Endocrinology and Diabetes Mellitus ST3, 2019 Round 2 - ST3/ST4+</t>
  </si>
  <si>
    <t>Forensic Psychiatry and Child and Adolescent Psychiatry ST4, 2019 Round 2 - ST3/ST4+</t>
  </si>
  <si>
    <t>Forensic Psychiatry ST4, 2019 Round 2 - ST3/ST4+</t>
  </si>
  <si>
    <t>Gastroenterology ST3, 2019 Round 2 - ST3/ST4+</t>
  </si>
  <si>
    <t>General and Vascular Surgery ST3, 2019 Round 2 - ST3/ST4+</t>
  </si>
  <si>
    <t>General Practice ST1, 2019 Round 1 - CT1/ST1 and Run Through &amp; Re-Advert</t>
  </si>
  <si>
    <t>General Psychiatry and Medical Psychotherapy ST4, 2019 Round 2 - ST3/ST4+</t>
  </si>
  <si>
    <t>General Psychiatry and Old Age Psychiatry ST4, 2019 Round 2 - ST3/ST4+</t>
  </si>
  <si>
    <t>General Psychiatry ST4, 2019 Round 2 - ST3/ST4+</t>
  </si>
  <si>
    <t>Genito-urinary Medicine ST3, 2019 Round 2 - ST3/ST4+</t>
  </si>
  <si>
    <t>Geriatric Medicine ST3, 2019 Round 2 - ST3/ST4+</t>
  </si>
  <si>
    <t>Haematology ST3, 2019 Round 2 - ST3/ST4+</t>
  </si>
  <si>
    <t>Histopathology ST1, 2019 Round 1 - CT1/ST1 and Run Through</t>
  </si>
  <si>
    <t>Immunology ST3, 2019 Round 2 - ST3/ST4+</t>
  </si>
  <si>
    <t>Intensive Care Medicine ST3, 2019 Round 2 - ST3/ST4+</t>
  </si>
  <si>
    <t>Internal Medicine Training CT1, 2019 Round 1 - CT1/ST1 and Run Through &amp; Re-Advert</t>
  </si>
  <si>
    <t>Medical Oncology ST3, 2019 Round 2 - ST3/ST4+</t>
  </si>
  <si>
    <t>Medical Ophthalmology ST3, 2019 Round 2 - ST3/ST4+</t>
  </si>
  <si>
    <t>Medical Psychotherapy ST4, 2019 Round 2 - ST3/ST4+</t>
  </si>
  <si>
    <t>Metabolic Medicine ST3, 2019 Round 2 - ST3/ST4+</t>
  </si>
  <si>
    <t>Neurology ST3, 2019 Round 2 - ST3/ST4+</t>
  </si>
  <si>
    <t>Neurosurgery ST1, 2019 Round 1 - CT1/ST1 and Run Through</t>
  </si>
  <si>
    <t>Neurosurgery ST3, 2019 Round 1 - CT1/ST1 and Run Through</t>
  </si>
  <si>
    <t>Nuclear Medicine ST3, 2019 Round 1 - CT1/ST1 and Run Through</t>
  </si>
  <si>
    <t>Obstetrics and Gynaecology ST1, 2019 Round 1 - CT1/ST1 and Run Through &amp; Re-Advert</t>
  </si>
  <si>
    <t>Obstetrics and Gynaecology ST3, 2019 Round 2 - ST3/ST4+</t>
  </si>
  <si>
    <t>Occupational Medicine ST3, 2019 Round 2 - ST3/ST4+</t>
  </si>
  <si>
    <t>Old Age Psychiatry ST4, 2019 Round 2 - ST3/ST4+</t>
  </si>
  <si>
    <t>Ophthalmology ST1, 2019 Round 1 - CT1/ST1 and Run Through</t>
  </si>
  <si>
    <t>Oral and Maxillo-facial Surgery ST1, 2019 Round 1 - CT1/ST1 and Run Through</t>
  </si>
  <si>
    <t>Oral and Maxillo-facial Surgery ST3, 2019 Round 1 - CT1/ST1 and Run Through</t>
  </si>
  <si>
    <t>Otolaryngology ST3, 2019 Round 2 - ST3/ST4+</t>
  </si>
  <si>
    <t>Paediatric and perinatal pathology ST3, 2019 Round 2 - ST3/ST4+</t>
  </si>
  <si>
    <t>Paediatric Cardiology ST4, 2019 Round 2 - ST3/ST4+</t>
  </si>
  <si>
    <t>Paediatric Surgery ST3, 2019 Round 2 - ST3/ST4+</t>
  </si>
  <si>
    <t>Paediatrics ST1, 2019 Round 1 - CT1/ST1 and Run Through &amp; Re-Advert</t>
  </si>
  <si>
    <t>Paediatrics ST3, 2019 Round 2 - ST3/ST4+</t>
  </si>
  <si>
    <t>Paediatrics ST4, 2019 Round 2 - ST3/ST4+</t>
  </si>
  <si>
    <t>Palliative Medicine ST3, 2019 Round 2 - ST3/ST4+</t>
  </si>
  <si>
    <t>Plastic Surgery ST3, 2019 Round 2 - ST3/ST4+</t>
  </si>
  <si>
    <t>Psychiatry of Learning Disability and Child and Adolescent Psychiatry ST4, 2019 Round 2 - ST3/ST4+</t>
  </si>
  <si>
    <t>Psychiatry of Learning Disability ST4, 2019 Round 2 - ST3/ST4+</t>
  </si>
  <si>
    <t>Public Health Medicine ST1, 2019 Round 1 - CT1/ST1 and Run Through</t>
  </si>
  <si>
    <t>Rehabilitation Medicine ST3, 2019 Round 2 - ST3/ST4+</t>
  </si>
  <si>
    <t>Renal Medicine ST3, 2019 Round 2 - ST3/ST4+</t>
  </si>
  <si>
    <t>Respiratory Medicine ST3, 2019 Round 2 - ST3/ST4+</t>
  </si>
  <si>
    <t>Rheumatology ST3, 2019 Round 2 - ST3/ST4+</t>
  </si>
  <si>
    <t>Sport and Exercise Medicine ST3, 2019 Round 2 - ST3/ST4+</t>
  </si>
  <si>
    <t>Trauma and Orthopaedic Surgery ST3, 2019 Round 2 - ST3/ST4+</t>
  </si>
  <si>
    <t>Urology ST3, 2019 Round 2 - ST3/ST4+</t>
  </si>
  <si>
    <t>Surgery</t>
  </si>
  <si>
    <t>Anaesthetics</t>
  </si>
  <si>
    <t>Pschiatry</t>
  </si>
  <si>
    <t>Paediatrics</t>
  </si>
  <si>
    <t>O&amp;G</t>
  </si>
  <si>
    <t>public health</t>
  </si>
  <si>
    <t>athiest</t>
  </si>
  <si>
    <t>judaism</t>
  </si>
  <si>
    <t>specialist register</t>
  </si>
  <si>
    <t>HEE applications to ST3</t>
  </si>
  <si>
    <t>islam</t>
  </si>
  <si>
    <t>Emergency medicine</t>
  </si>
  <si>
    <t>GMC</t>
  </si>
  <si>
    <t>HEE</t>
  </si>
  <si>
    <t>expected all data</t>
  </si>
  <si>
    <t>expected (not unknown)</t>
  </si>
  <si>
    <t>actual</t>
  </si>
  <si>
    <t>12% of all anaesthetists are athiest</t>
  </si>
  <si>
    <t>34% of all anaesthtic applications come from athiests</t>
  </si>
  <si>
    <t>gmc</t>
  </si>
  <si>
    <t>expected all</t>
  </si>
  <si>
    <t>expected (except unknown)</t>
  </si>
  <si>
    <t>Athiest</t>
  </si>
  <si>
    <t>no religion (atheist)</t>
  </si>
  <si>
    <t>no religion (athiest)</t>
  </si>
  <si>
    <t>chriatianity</t>
  </si>
  <si>
    <t>christianity</t>
  </si>
  <si>
    <t>diff all</t>
  </si>
  <si>
    <t>diff excluding</t>
  </si>
  <si>
    <t>difference all</t>
  </si>
  <si>
    <t>difference excluding</t>
  </si>
  <si>
    <t>Total</t>
  </si>
  <si>
    <t>Buddhist</t>
  </si>
  <si>
    <t>Christian</t>
  </si>
  <si>
    <t>Hindu</t>
  </si>
  <si>
    <t>Muslim</t>
  </si>
  <si>
    <t>Sikh</t>
  </si>
  <si>
    <t>GMC specialist register</t>
  </si>
  <si>
    <t>Anaesthetics and 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</si>
</sst>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quotePrefix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10" fontId="0" fillId="0" borderId="5" xfId="0" applyNumberFormat="1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0" fontId="0" fillId="0" borderId="12" xfId="0" applyNumberFormat="1" applyBorder="1"/>
    <xf numFmtId="0" fontId="0" fillId="0" borderId="12" xfId="0" applyBorder="1"/>
    <xf numFmtId="10" fontId="0" fillId="0" borderId="2" xfId="0" applyNumberFormat="1" applyBorder="1"/>
    <xf numFmtId="0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0" xfId="0" applyFill="1" applyBorder="1"/>
    <xf numFmtId="0" fontId="0" fillId="0" borderId="15" xfId="0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Atheism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speciality'!$B$1</c:f>
              <c:strCache>
                <c:ptCount val="1"/>
                <c:pt idx="0">
                  <c:v>Atheism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speciality'!$B$2:$B$14</c:f>
              <c:numCache>
                <c:formatCode>0.0%</c:formatCode>
                <c:ptCount val="13"/>
                <c:pt idx="0">
                  <c:v>0.33847850055126794</c:v>
                </c:pt>
                <c:pt idx="1">
                  <c:v>0.25020850708924103</c:v>
                </c:pt>
                <c:pt idx="2">
                  <c:v>0.13819518921403401</c:v>
                </c:pt>
                <c:pt idx="3">
                  <c:v>0.15680661577608143</c:v>
                </c:pt>
                <c:pt idx="4">
                  <c:v>0.12818003913894324</c:v>
                </c:pt>
                <c:pt idx="5">
                  <c:v>0.08</c:v>
                </c:pt>
                <c:pt idx="6">
                  <c:v>0.13764044943820225</c:v>
                </c:pt>
                <c:pt idx="7">
                  <c:v>0.15882967607105539</c:v>
                </c:pt>
                <c:pt idx="8">
                  <c:v>0.17934782608695651</c:v>
                </c:pt>
                <c:pt idx="9">
                  <c:v>0.22813036020583191</c:v>
                </c:pt>
                <c:pt idx="10">
                  <c:v>0.25355756791720568</c:v>
                </c:pt>
                <c:pt idx="11">
                  <c:v>0.15511892450879008</c:v>
                </c:pt>
                <c:pt idx="12">
                  <c:v>0.14767663908338638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9A-4A3B-B0E5-9628C20AB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632776"/>
        <c:axId val="243633168"/>
      </c:barChart>
      <c:catAx>
        <c:axId val="24363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3168"/>
        <c:crosses val="autoZero"/>
        <c:auto val="1"/>
        <c:lblAlgn val="ctr"/>
        <c:lblOffset val="100"/>
        <c:noMultiLvlLbl val="0"/>
      </c:catAx>
      <c:valAx>
        <c:axId val="2436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Athiets GMC</a:t>
            </a:r>
          </a:p>
        </c:rich>
      </c:tx>
      <c:layout>
        <c:manualLayout>
          <c:xMode val="edge"/>
          <c:yMode val="edge"/>
          <c:x val="0.4103611111111110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GMC % by speciality'!$B$1</c:f>
              <c:strCache>
                <c:ptCount val="1"/>
                <c:pt idx="0">
                  <c:v>no religion (atheist)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speciality'!$B$2:$B$15</c:f>
              <c:numCache>
                <c:formatCode>0.00%</c:formatCode>
                <c:ptCount val="14"/>
                <c:pt idx="0">
                  <c:v>0.12186516639649089</c:v>
                </c:pt>
                <c:pt idx="1">
                  <c:v>0.1532392026578073</c:v>
                </c:pt>
                <c:pt idx="2">
                  <c:v>8.231327882540132E-2</c:v>
                </c:pt>
                <c:pt idx="3">
                  <c:v>9.9226260257913243E-2</c:v>
                </c:pt>
                <c:pt idx="4">
                  <c:v>8.2063882063882057E-2</c:v>
                </c:pt>
                <c:pt idx="5">
                  <c:v>0.11992945326278659</c:v>
                </c:pt>
                <c:pt idx="6">
                  <c:v>7.7317385732592905E-2</c:v>
                </c:pt>
                <c:pt idx="7">
                  <c:v>9.7630173564753009E-2</c:v>
                </c:pt>
                <c:pt idx="8">
                  <c:v>0.10421506803849984</c:v>
                </c:pt>
                <c:pt idx="9">
                  <c:v>0.11403508771929824</c:v>
                </c:pt>
                <c:pt idx="10">
                  <c:v>0.13276026743075453</c:v>
                </c:pt>
                <c:pt idx="11">
                  <c:v>8.6341706870736987E-2</c:v>
                </c:pt>
                <c:pt idx="12">
                  <c:v>8.1229105910804469E-2</c:v>
                </c:pt>
                <c:pt idx="13">
                  <c:v>0.13157894736842105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6-4A68-9759-C1DD8C537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631992"/>
        <c:axId val="243632384"/>
      </c:barChart>
      <c:catAx>
        <c:axId val="24363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2384"/>
        <c:crosses val="autoZero"/>
        <c:auto val="1"/>
        <c:lblAlgn val="ctr"/>
        <c:lblOffset val="100"/>
        <c:noMultiLvlLbl val="0"/>
      </c:catAx>
      <c:valAx>
        <c:axId val="2436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Athiests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athiests!$E$3:$E$4</c:f>
              <c:strCache>
                <c:ptCount val="2"/>
                <c:pt idx="0">
                  <c:v>GMC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athiests!$A$5:$A$18</c15:sqref>
                  </c15:fullRef>
                </c:ext>
              </c:extLst>
              <c:f>(athiests!$A$5:$A$9,athiests!$A$11:$A$12,athiests!$A$14:$A$15,athiests!$A$17)</c:f>
              <c:strCache>
                <c:ptCount val="10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opthalmology</c:v>
                </c:pt>
                <c:pt idx="6">
                  <c:v>paediatrics</c:v>
                </c:pt>
                <c:pt idx="7">
                  <c:v>psychiatry</c:v>
                </c:pt>
                <c:pt idx="8">
                  <c:v>publice health</c:v>
                </c:pt>
                <c:pt idx="9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athiests!$E$5:$E$18</c15:sqref>
                  </c15:fullRef>
                </c:ext>
              </c:extLst>
              <c:f>(athiests!$E$5:$E$9,athiests!$E$11:$E$12,athiests!$E$14:$E$15,athiests!$E$17)</c:f>
              <c:numCache>
                <c:formatCode>General</c:formatCode>
                <c:ptCount val="10"/>
                <c:pt idx="0">
                  <c:v>310</c:v>
                </c:pt>
                <c:pt idx="1">
                  <c:v>147</c:v>
                </c:pt>
                <c:pt idx="2">
                  <c:v>-638</c:v>
                </c:pt>
                <c:pt idx="3">
                  <c:v>147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178</c:v>
                </c:pt>
                <c:pt idx="8">
                  <c:v>42</c:v>
                </c:pt>
                <c:pt idx="9">
                  <c:v>-156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D8-44FA-96D7-779D78BA9133}"/>
            </c:ext>
          </c:extLst>
        </c:ser>
        <c:ser>
          <c:idx val="5"/>
          <c:order val="5"/>
          <c:tx>
            <c:strRef>
              <c:f>athiests!$G$3:$G$4</c:f>
              <c:strCache>
                <c:ptCount val="2"/>
                <c:pt idx="0">
                  <c:v>GMC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athiests!$A$5:$A$18</c15:sqref>
                  </c15:fullRef>
                </c:ext>
              </c:extLst>
              <c:f>(athiests!$A$5:$A$9,athiests!$A$11:$A$12,athiests!$A$14:$A$15,athiests!$A$17)</c:f>
              <c:strCache>
                <c:ptCount val="10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opthalmology</c:v>
                </c:pt>
                <c:pt idx="6">
                  <c:v>paediatrics</c:v>
                </c:pt>
                <c:pt idx="7">
                  <c:v>psychiatry</c:v>
                </c:pt>
                <c:pt idx="8">
                  <c:v>publice health</c:v>
                </c:pt>
                <c:pt idx="9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athiests!$G$5:$G$18</c15:sqref>
                  </c15:fullRef>
                </c:ext>
              </c:extLst>
              <c:f>(athiests!$G$5:$G$9,athiests!$G$11:$G$12,athiests!$G$14:$G$15,athiests!$G$17)</c:f>
              <c:numCache>
                <c:formatCode>General</c:formatCode>
                <c:ptCount val="10"/>
                <c:pt idx="0">
                  <c:v>222</c:v>
                </c:pt>
                <c:pt idx="1">
                  <c:v>62</c:v>
                </c:pt>
                <c:pt idx="2">
                  <c:v>338</c:v>
                </c:pt>
                <c:pt idx="3">
                  <c:v>0</c:v>
                </c:pt>
                <c:pt idx="4">
                  <c:v>-155</c:v>
                </c:pt>
                <c:pt idx="5">
                  <c:v>-60</c:v>
                </c:pt>
                <c:pt idx="6">
                  <c:v>-130</c:v>
                </c:pt>
                <c:pt idx="7">
                  <c:v>90</c:v>
                </c:pt>
                <c:pt idx="8">
                  <c:v>35</c:v>
                </c:pt>
                <c:pt idx="9">
                  <c:v>-320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D8-44FA-96D7-779D78BA9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922056"/>
        <c:axId val="3049141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athiests!$B$3:$B$4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no religion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(athiests!$A$5:$A$9,athiests!$A$11:$A$12,athiests!$A$14:$A$15,athiests!$A$17)</c15:sqref>
                        </c15:formulaRef>
                      </c:ext>
                    </c:extLst>
                    <c:strCache>
                      <c:ptCount val="10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publice health</c:v>
                      </c:pt>
                      <c:pt idx="9">
                        <c:v>surgery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athiests!$B$5:$B$18</c15:sqref>
                        </c15:fullRef>
                        <c15:formulaRef>
                          <c15:sqref>(athiests!$B$5:$B$9,athiests!$B$11:$B$12,athiests!$B$14:$B$15,athiests!$B$17)</c15:sqref>
                        </c15:formulaRef>
                      </c:ext>
                    </c:extLst>
                    <c:numCache>
                      <c:formatCode>0.00%</c:formatCode>
                      <c:ptCount val="10"/>
                      <c:pt idx="0">
                        <c:v>0.12186516639649089</c:v>
                      </c:pt>
                      <c:pt idx="1">
                        <c:v>0.1532392026578073</c:v>
                      </c:pt>
                      <c:pt idx="2">
                        <c:v>8.231327882540132E-2</c:v>
                      </c:pt>
                      <c:pt idx="3">
                        <c:v>9.9226260257913243E-2</c:v>
                      </c:pt>
                      <c:pt idx="4">
                        <c:v>8.2063882063882057E-2</c:v>
                      </c:pt>
                      <c:pt idx="5">
                        <c:v>7.7317385732592905E-2</c:v>
                      </c:pt>
                      <c:pt idx="6">
                        <c:v>9.7630173564753009E-2</c:v>
                      </c:pt>
                      <c:pt idx="7">
                        <c:v>0.11403508771929824</c:v>
                      </c:pt>
                      <c:pt idx="8">
                        <c:v>0.13276026743075453</c:v>
                      </c:pt>
                      <c:pt idx="9">
                        <c:v>8.1229105910804469E-2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CD8-44FA-96D7-779D78BA913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athiests!$C$3:$C$4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(athiests!$A$5:$A$9,athiests!$A$11:$A$12,athiests!$A$14:$A$15,athiests!$A$17)</c15:sqref>
                        </c15:formulaRef>
                      </c:ext>
                    </c:extLst>
                    <c:strCache>
                      <c:ptCount val="10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publice health</c:v>
                      </c:pt>
                      <c:pt idx="9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athiests!$C$5:$C$18</c15:sqref>
                        </c15:fullRef>
                        <c15:formulaRef>
                          <c15:sqref>(athiests!$C$5:$C$9,athiests!$C$11:$C$12,athiests!$C$14:$C$15,athiests!$C$17)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1278</c:v>
                      </c:pt>
                      <c:pt idx="1">
                        <c:v>369</c:v>
                      </c:pt>
                      <c:pt idx="2">
                        <c:v>5225</c:v>
                      </c:pt>
                      <c:pt idx="3">
                        <c:v>2116</c:v>
                      </c:pt>
                      <c:pt idx="4">
                        <c:v>334</c:v>
                      </c:pt>
                      <c:pt idx="5">
                        <c:v>181</c:v>
                      </c:pt>
                      <c:pt idx="6">
                        <c:v>585</c:v>
                      </c:pt>
                      <c:pt idx="7">
                        <c:v>936</c:v>
                      </c:pt>
                      <c:pt idx="8">
                        <c:v>139</c:v>
                      </c:pt>
                      <c:pt idx="9">
                        <c:v>1142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CD8-44FA-96D7-779D78BA913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athiests!$D$3:$D$4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(athiests!$A$5:$A$9,athiests!$A$11:$A$12,athiests!$A$14:$A$15,athiests!$A$17)</c15:sqref>
                        </c15:formulaRef>
                      </c:ext>
                    </c:extLst>
                    <c:strCache>
                      <c:ptCount val="10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publice health</c:v>
                      </c:pt>
                      <c:pt idx="9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athiests!$D$5:$D$18</c15:sqref>
                        </c15:fullRef>
                        <c15:formulaRef>
                          <c15:sqref>(athiests!$D$5:$D$9,athiests!$D$11:$D$12,athiests!$D$14:$D$15,athiests!$D$17)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968</c:v>
                      </c:pt>
                      <c:pt idx="1">
                        <c:v>222</c:v>
                      </c:pt>
                      <c:pt idx="2">
                        <c:v>5863</c:v>
                      </c:pt>
                      <c:pt idx="3">
                        <c:v>1969</c:v>
                      </c:pt>
                      <c:pt idx="7">
                        <c:v>758</c:v>
                      </c:pt>
                      <c:pt idx="8">
                        <c:v>97</c:v>
                      </c:pt>
                      <c:pt idx="9">
                        <c:v>1298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CD8-44FA-96D7-779D78BA9133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athiests!$F$3:$F$4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(athiests!$A$5:$A$9,athiests!$A$11:$A$12,athiests!$A$14:$A$15,athiests!$A$17)</c15:sqref>
                        </c15:formulaRef>
                      </c:ext>
                    </c:extLst>
                    <c:strCache>
                      <c:ptCount val="10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publice health</c:v>
                      </c:pt>
                      <c:pt idx="9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athiests!$F$5:$F$18</c15:sqref>
                        </c15:fullRef>
                        <c15:formulaRef>
                          <c15:sqref>(athiests!$F$5:$F$9,athiests!$F$11:$F$12,athiests!$F$14:$F$15,athiests!$F$17)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1056</c:v>
                      </c:pt>
                      <c:pt idx="1">
                        <c:v>307</c:v>
                      </c:pt>
                      <c:pt idx="2">
                        <c:v>4887</c:v>
                      </c:pt>
                      <c:pt idx="4">
                        <c:v>489</c:v>
                      </c:pt>
                      <c:pt idx="5">
                        <c:v>241</c:v>
                      </c:pt>
                      <c:pt idx="6">
                        <c:v>715</c:v>
                      </c:pt>
                      <c:pt idx="7">
                        <c:v>846</c:v>
                      </c:pt>
                      <c:pt idx="8">
                        <c:v>104</c:v>
                      </c:pt>
                      <c:pt idx="9">
                        <c:v>1462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CD8-44FA-96D7-779D78BA9133}"/>
                  </c:ext>
                </c:extLst>
              </c15:ser>
            </c15:filteredBarSeries>
          </c:ext>
        </c:extLst>
      </c:barChart>
      <c:catAx>
        <c:axId val="304922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14184"/>
        <c:crosses val="autoZero"/>
        <c:auto val="1"/>
        <c:lblAlgn val="ctr"/>
        <c:lblOffset val="100"/>
        <c:noMultiLvlLbl val="0"/>
      </c:catAx>
      <c:valAx>
        <c:axId val="30491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92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Athiests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athiests!$K$3:$K$4</c:f>
              <c:strCache>
                <c:ptCount val="2"/>
                <c:pt idx="0">
                  <c:v>HEE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athiests!$A$5:$A$18</c15:sqref>
                  </c15:fullRef>
                </c:ext>
              </c:extLst>
              <c:f>(athiests!$A$5:$A$7,athiests!$A$9,athiests!$A$14:$A$15)</c:f>
              <c:strCache>
                <c:ptCount val="6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Obs&amp;gyne</c:v>
                </c:pt>
                <c:pt idx="4">
                  <c:v>psychiatry</c:v>
                </c:pt>
                <c:pt idx="5">
                  <c:v>publice health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athiests!$K$5:$K$18</c15:sqref>
                  </c15:fullRef>
                </c:ext>
              </c:extLst>
              <c:f>(athiests!$K$5:$K$7,athiests!$K$9,athiests!$K$14:$K$15)</c:f>
              <c:numCache>
                <c:formatCode>General</c:formatCode>
                <c:ptCount val="6"/>
                <c:pt idx="0">
                  <c:v>154</c:v>
                </c:pt>
                <c:pt idx="1">
                  <c:v>97</c:v>
                </c:pt>
                <c:pt idx="2">
                  <c:v>-202</c:v>
                </c:pt>
                <c:pt idx="3">
                  <c:v>-51</c:v>
                </c:pt>
                <c:pt idx="4">
                  <c:v>34</c:v>
                </c:pt>
                <c:pt idx="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4D-4EFE-9244-81B60BC5CFDA}"/>
            </c:ext>
          </c:extLst>
        </c:ser>
        <c:ser>
          <c:idx val="5"/>
          <c:order val="5"/>
          <c:tx>
            <c:strRef>
              <c:f>athiests!$M$3:$M$4</c:f>
              <c:strCache>
                <c:ptCount val="2"/>
                <c:pt idx="0">
                  <c:v>HEE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athiests!$A$5:$A$18</c15:sqref>
                  </c15:fullRef>
                </c:ext>
              </c:extLst>
              <c:f>(athiests!$A$5:$A$7,athiests!$A$9,athiests!$A$14:$A$15)</c:f>
              <c:strCache>
                <c:ptCount val="6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Obs&amp;gyne</c:v>
                </c:pt>
                <c:pt idx="4">
                  <c:v>psychiatry</c:v>
                </c:pt>
                <c:pt idx="5">
                  <c:v>publice health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athiests!$M$5:$M$18</c15:sqref>
                  </c15:fullRef>
                </c:ext>
              </c:extLst>
              <c:f>(athiests!$M$5:$M$7,athiests!$M$9,athiests!$M$14:$M$15)</c:f>
              <c:numCache>
                <c:formatCode>General</c:formatCode>
                <c:ptCount val="6"/>
                <c:pt idx="0">
                  <c:v>157</c:v>
                </c:pt>
                <c:pt idx="1">
                  <c:v>93</c:v>
                </c:pt>
                <c:pt idx="2">
                  <c:v>-214</c:v>
                </c:pt>
                <c:pt idx="3">
                  <c:v>-61</c:v>
                </c:pt>
                <c:pt idx="4">
                  <c:v>36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4D-4EFE-9244-81B60BC5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271952"/>
        <c:axId val="5122722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athiests!$H$3:$H$4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Atheism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(athiests!$A$5:$A$7,athiests!$A$9,athiests!$A$14:$A$15)</c15:sqref>
                        </c15:formulaRef>
                      </c:ext>
                    </c:extLst>
                    <c:strCache>
                      <c:ptCount val="6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Obs&amp;gyne</c:v>
                      </c:pt>
                      <c:pt idx="4">
                        <c:v>psychiatry</c:v>
                      </c:pt>
                      <c:pt idx="5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athiests!$H$5:$H$18</c15:sqref>
                        </c15:fullRef>
                        <c15:formulaRef>
                          <c15:sqref>(athiests!$H$5:$H$7,athiests!$H$9,athiests!$H$14:$H$15)</c15:sqref>
                        </c15:formulaRef>
                      </c:ext>
                    </c:extLst>
                    <c:numCache>
                      <c:formatCode>0.00%</c:formatCode>
                      <c:ptCount val="6"/>
                      <c:pt idx="0">
                        <c:v>0.33847850055126794</c:v>
                      </c:pt>
                      <c:pt idx="1">
                        <c:v>0.25020850708924103</c:v>
                      </c:pt>
                      <c:pt idx="2">
                        <c:v>0.13819518921403401</c:v>
                      </c:pt>
                      <c:pt idx="3">
                        <c:v>0.11501597444089456</c:v>
                      </c:pt>
                      <c:pt idx="4">
                        <c:v>0.22813036020583191</c:v>
                      </c:pt>
                      <c:pt idx="5">
                        <c:v>0.25355756791720568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D4D-4EFE-9244-81B60BC5CFD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athiests!$I$3:$I$4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(athiests!$A$5:$A$7,athiests!$A$9,athiests!$A$14:$A$15)</c15:sqref>
                        </c15:formulaRef>
                      </c:ext>
                    </c:extLst>
                    <c:strCache>
                      <c:ptCount val="6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Obs&amp;gyne</c:v>
                      </c:pt>
                      <c:pt idx="4">
                        <c:v>psychiatry</c:v>
                      </c:pt>
                      <c:pt idx="5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athiests!$I$5:$I$18</c15:sqref>
                        </c15:fullRef>
                        <c15:formulaRef>
                          <c15:sqref>(athiests!$I$5:$I$7,athiests!$I$9,athiests!$I$14:$I$15)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307</c:v>
                      </c:pt>
                      <c:pt idx="1">
                        <c:v>300</c:v>
                      </c:pt>
                      <c:pt idx="2">
                        <c:v>902</c:v>
                      </c:pt>
                      <c:pt idx="3">
                        <c:v>108</c:v>
                      </c:pt>
                      <c:pt idx="4">
                        <c:v>133</c:v>
                      </c:pt>
                      <c:pt idx="5">
                        <c:v>196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D4D-4EFE-9244-81B60BC5CFD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athiests!$J$3:$J$4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(athiests!$A$5:$A$7,athiests!$A$9,athiests!$A$14:$A$15)</c15:sqref>
                        </c15:formulaRef>
                      </c:ext>
                    </c:extLst>
                    <c:strCache>
                      <c:ptCount val="6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Obs&amp;gyne</c:v>
                      </c:pt>
                      <c:pt idx="4">
                        <c:v>psychiatry</c:v>
                      </c:pt>
                      <c:pt idx="5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athiests!$J$5:$J$18</c15:sqref>
                        </c15:fullRef>
                        <c15:formulaRef>
                          <c15:sqref>(athiests!$J$5:$J$7,athiests!$J$9,athiests!$J$14:$J$15)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153</c:v>
                      </c:pt>
                      <c:pt idx="1">
                        <c:v>203</c:v>
                      </c:pt>
                      <c:pt idx="2">
                        <c:v>1104</c:v>
                      </c:pt>
                      <c:pt idx="3">
                        <c:v>159</c:v>
                      </c:pt>
                      <c:pt idx="4">
                        <c:v>99</c:v>
                      </c:pt>
                      <c:pt idx="5">
                        <c:v>131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D4D-4EFE-9244-81B60BC5CFD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athiests!$L$3:$L$4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athiests!$A$5:$A$18</c15:sqref>
                        </c15:fullRef>
                        <c15:formulaRef>
                          <c15:sqref>(athiests!$A$5:$A$7,athiests!$A$9,athiests!$A$14:$A$15)</c15:sqref>
                        </c15:formulaRef>
                      </c:ext>
                    </c:extLst>
                    <c:strCache>
                      <c:ptCount val="6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Obs&amp;gyne</c:v>
                      </c:pt>
                      <c:pt idx="4">
                        <c:v>psychiatry</c:v>
                      </c:pt>
                      <c:pt idx="5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athiests!$L$5:$L$18</c15:sqref>
                        </c15:fullRef>
                        <c15:formulaRef>
                          <c15:sqref>(athiests!$L$5:$L$7,athiests!$L$9,athiests!$L$14:$L$15)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150</c:v>
                      </c:pt>
                      <c:pt idx="1">
                        <c:v>207</c:v>
                      </c:pt>
                      <c:pt idx="2">
                        <c:v>1116</c:v>
                      </c:pt>
                      <c:pt idx="3">
                        <c:v>169</c:v>
                      </c:pt>
                      <c:pt idx="4">
                        <c:v>97</c:v>
                      </c:pt>
                      <c:pt idx="5">
                        <c:v>119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D4D-4EFE-9244-81B60BC5CFDA}"/>
                  </c:ext>
                </c:extLst>
              </c15:ser>
            </c15:filteredBarSeries>
          </c:ext>
        </c:extLst>
      </c:barChart>
      <c:catAx>
        <c:axId val="51227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2280"/>
        <c:crosses val="autoZero"/>
        <c:auto val="1"/>
        <c:lblAlgn val="ctr"/>
        <c:lblOffset val="100"/>
        <c:noMultiLvlLbl val="0"/>
      </c:catAx>
      <c:valAx>
        <c:axId val="51227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27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buddhist 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GMC % by speciality'!$C$1</c:f>
              <c:strCache>
                <c:ptCount val="1"/>
                <c:pt idx="0">
                  <c:v>buddhist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speciality'!$C$2:$C$15</c:f>
              <c:numCache>
                <c:formatCode>0.00%</c:formatCode>
                <c:ptCount val="14"/>
                <c:pt idx="0">
                  <c:v>4.2910269857919332E-3</c:v>
                </c:pt>
                <c:pt idx="1">
                  <c:v>4.152823920265781E-3</c:v>
                </c:pt>
                <c:pt idx="2">
                  <c:v>2.7411503379176708E-3</c:v>
                </c:pt>
                <c:pt idx="3">
                  <c:v>6.6119577960140679E-3</c:v>
                </c:pt>
                <c:pt idx="4">
                  <c:v>4.6683046683046684E-3</c:v>
                </c:pt>
                <c:pt idx="5">
                  <c:v>0</c:v>
                </c:pt>
                <c:pt idx="6">
                  <c:v>5.9803502776591203E-3</c:v>
                </c:pt>
                <c:pt idx="7">
                  <c:v>6.3417890520694256E-3</c:v>
                </c:pt>
                <c:pt idx="8">
                  <c:v>6.9697975439761035E-3</c:v>
                </c:pt>
                <c:pt idx="9">
                  <c:v>6.2134502923976605E-3</c:v>
                </c:pt>
                <c:pt idx="10">
                  <c:v>9.5510983763132757E-4</c:v>
                </c:pt>
                <c:pt idx="11">
                  <c:v>5.9890201297621024E-3</c:v>
                </c:pt>
                <c:pt idx="12">
                  <c:v>2.9162813855893024E-3</c:v>
                </c:pt>
                <c:pt idx="13">
                  <c:v>1.3157894736842105E-2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B-4485-A41F-3B4B7AFE2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634344"/>
        <c:axId val="245364912"/>
      </c:barChart>
      <c:catAx>
        <c:axId val="243634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4912"/>
        <c:crosses val="autoZero"/>
        <c:auto val="1"/>
        <c:lblAlgn val="ctr"/>
        <c:lblOffset val="100"/>
        <c:noMultiLvlLbl val="0"/>
      </c:catAx>
      <c:valAx>
        <c:axId val="2453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63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Buddhism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speciality'!$C$1</c:f>
              <c:strCache>
                <c:ptCount val="1"/>
                <c:pt idx="0">
                  <c:v>Buddhism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speciality'!$C$2:$C$14</c:f>
              <c:numCache>
                <c:formatCode>0.0%</c:formatCode>
                <c:ptCount val="13"/>
                <c:pt idx="0">
                  <c:v>1.3230429988974642E-2</c:v>
                </c:pt>
                <c:pt idx="1">
                  <c:v>2.0016680567139282E-2</c:v>
                </c:pt>
                <c:pt idx="2">
                  <c:v>2.2828251876819364E-2</c:v>
                </c:pt>
                <c:pt idx="3">
                  <c:v>5.8524173027989825E-2</c:v>
                </c:pt>
                <c:pt idx="4">
                  <c:v>2.6418786692759294E-2</c:v>
                </c:pt>
                <c:pt idx="5">
                  <c:v>0</c:v>
                </c:pt>
                <c:pt idx="6">
                  <c:v>2.5280898876404494E-2</c:v>
                </c:pt>
                <c:pt idx="7">
                  <c:v>1.671891327063741E-2</c:v>
                </c:pt>
                <c:pt idx="8">
                  <c:v>1.0869565217391304E-2</c:v>
                </c:pt>
                <c:pt idx="9">
                  <c:v>2.9159519725557463E-2</c:v>
                </c:pt>
                <c:pt idx="10">
                  <c:v>1.034928848641656E-2</c:v>
                </c:pt>
                <c:pt idx="11">
                  <c:v>2.3784901758014478E-2</c:v>
                </c:pt>
                <c:pt idx="12">
                  <c:v>9.5480585614258432E-3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2-44CB-8806-D03CE5FB5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365696"/>
        <c:axId val="245368048"/>
      </c:barChart>
      <c:catAx>
        <c:axId val="24536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8048"/>
        <c:crosses val="autoZero"/>
        <c:auto val="1"/>
        <c:lblAlgn val="ctr"/>
        <c:lblOffset val="100"/>
        <c:noMultiLvlLbl val="0"/>
      </c:catAx>
      <c:valAx>
        <c:axId val="2453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Buddhist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budhists!$E$1:$E$2</c:f>
              <c:strCache>
                <c:ptCount val="2"/>
                <c:pt idx="0">
                  <c:v>GMC</c:v>
                </c:pt>
                <c:pt idx="1">
                  <c:v>difference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budhists!$A$3:$A$16</c15:sqref>
                  </c15:fullRef>
                </c:ext>
              </c:extLst>
              <c:f>budhists!$A$5:$A$6</c:f>
              <c:strCache>
                <c:ptCount val="2"/>
                <c:pt idx="0">
                  <c:v>GP</c:v>
                </c:pt>
                <c:pt idx="1">
                  <c:v>Medicine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budhists!$E$3:$E$16</c15:sqref>
                  </c15:fullRef>
                </c:ext>
              </c:extLst>
              <c:f>budhists!$E$5:$E$6</c:f>
              <c:numCache>
                <c:formatCode>General</c:formatCode>
                <c:ptCount val="2"/>
                <c:pt idx="0">
                  <c:v>-89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BE-427F-9988-3D6D43237265}"/>
            </c:ext>
          </c:extLst>
        </c:ser>
        <c:ser>
          <c:idx val="5"/>
          <c:order val="5"/>
          <c:tx>
            <c:strRef>
              <c:f>budhists!$G$1:$G$2</c:f>
              <c:strCache>
                <c:ptCount val="2"/>
                <c:pt idx="0">
                  <c:v>GMC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budhists!$A$3:$A$16</c15:sqref>
                  </c15:fullRef>
                </c:ext>
              </c:extLst>
              <c:f>budhists!$A$5:$A$6</c:f>
              <c:strCache>
                <c:ptCount val="2"/>
                <c:pt idx="0">
                  <c:v>GP</c:v>
                </c:pt>
                <c:pt idx="1">
                  <c:v>Medicine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budhists!$G$3:$G$16</c15:sqref>
                  </c15:fullRef>
                </c:ext>
              </c:extLst>
              <c:f>budhists!$G$5:$G$6</c:f>
              <c:numCache>
                <c:formatCode>General</c:formatCode>
                <c:ptCount val="2"/>
                <c:pt idx="0">
                  <c:v>-45</c:v>
                </c:pt>
                <c:pt idx="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BE-427F-9988-3D6D43237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45224"/>
        <c:axId val="509741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budhists!$B$1:$B$2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buddhist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budhists!$A$3:$A$16</c15:sqref>
                        </c15:fullRef>
                        <c15:formulaRef>
                          <c15:sqref>budhists!$A$5:$A$6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Medicine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budhists!$B$3:$B$16</c15:sqref>
                        </c15:fullRef>
                        <c15:formulaRef>
                          <c15:sqref>budhists!$B$5:$B$6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8.231327882540132E-2</c:v>
                      </c:pt>
                      <c:pt idx="1">
                        <c:v>9.9226260257913243E-2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1BE-427F-9988-3D6D4323726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budhists!$C$1:$C$2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budhists!$A$3:$A$16</c15:sqref>
                        </c15:fullRef>
                        <c15:formulaRef>
                          <c15:sqref>budhists!$A$5:$A$6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Medicine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budhists!$C$3:$C$16</c15:sqref>
                        </c15:fullRef>
                        <c15:formulaRef>
                          <c15:sqref>budhists!$C$5:$C$6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174</c:v>
                      </c:pt>
                      <c:pt idx="1">
                        <c:v>141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1BE-427F-9988-3D6D4323726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budhists!$D$1:$D$2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budhists!$A$3:$A$16</c15:sqref>
                        </c15:fullRef>
                        <c15:formulaRef>
                          <c15:sqref>budhists!$A$5:$A$6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Medicine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budhists!$D$3:$D$16</c15:sqref>
                        </c15:fullRef>
                        <c15:formulaRef>
                          <c15:sqref>budhists!$D$5:$D$6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263</c:v>
                      </c:pt>
                      <c:pt idx="1">
                        <c:v>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BE-427F-9988-3D6D4323726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budhists!$F$1:$F$2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budhists!$A$3:$A$16</c15:sqref>
                        </c15:fullRef>
                        <c15:formulaRef>
                          <c15:sqref>budhists!$A$5:$A$6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Medicine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budhists!$F$3:$F$16</c15:sqref>
                        </c15:fullRef>
                        <c15:formulaRef>
                          <c15:sqref>budhists!$F$5:$F$6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219</c:v>
                      </c:pt>
                      <c:pt idx="1">
                        <c:v>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1BE-427F-9988-3D6D43237265}"/>
                  </c:ext>
                </c:extLst>
              </c15:ser>
            </c15:filteredBarSeries>
          </c:ext>
        </c:extLst>
      </c:barChart>
      <c:catAx>
        <c:axId val="509745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41944"/>
        <c:crosses val="autoZero"/>
        <c:auto val="1"/>
        <c:lblAlgn val="ctr"/>
        <c:lblOffset val="100"/>
        <c:noMultiLvlLbl val="0"/>
      </c:catAx>
      <c:valAx>
        <c:axId val="509741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45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Buddhist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budhists!$K$1:$K$2</c:f>
              <c:strCache>
                <c:ptCount val="2"/>
                <c:pt idx="0">
                  <c:v>HEE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budhists!$A$3:$A$16</c15:sqref>
                  </c15:fullRef>
                </c:ext>
              </c:extLst>
              <c:f>(budhists!$A$6,budhists!$A$15)</c:f>
              <c:strCache>
                <c:ptCount val="2"/>
                <c:pt idx="0">
                  <c:v>Medicine</c:v>
                </c:pt>
                <c:pt idx="1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budhists!$K$3:$K$16</c15:sqref>
                  </c15:fullRef>
                </c:ext>
              </c:extLst>
              <c:f>(budhists!$K$6,budhists!$K$15)</c:f>
              <c:numCache>
                <c:formatCode>General</c:formatCode>
                <c:ptCount val="2"/>
                <c:pt idx="0">
                  <c:v>104</c:v>
                </c:pt>
                <c:pt idx="1">
                  <c:v>-27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1C-43CD-ABD6-16E74E9D9EB2}"/>
            </c:ext>
          </c:extLst>
        </c:ser>
        <c:ser>
          <c:idx val="5"/>
          <c:order val="5"/>
          <c:tx>
            <c:strRef>
              <c:f>budhists!$M$1:$M$2</c:f>
              <c:strCache>
                <c:ptCount val="2"/>
                <c:pt idx="0">
                  <c:v>HEE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budhists!$A$3:$A$16</c15:sqref>
                  </c15:fullRef>
                </c:ext>
              </c:extLst>
              <c:f>(budhists!$A$6,budhists!$A$15)</c:f>
              <c:strCache>
                <c:ptCount val="2"/>
                <c:pt idx="0">
                  <c:v>Medicine</c:v>
                </c:pt>
                <c:pt idx="1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budhists!$M$3:$M$16</c15:sqref>
                  </c15:fullRef>
                </c:ext>
              </c:extLst>
              <c:f>(budhists!$M$6,budhists!$M$15)</c:f>
              <c:numCache>
                <c:formatCode>General</c:formatCode>
                <c:ptCount val="2"/>
                <c:pt idx="0">
                  <c:v>103</c:v>
                </c:pt>
                <c:pt idx="1">
                  <c:v>-25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1C-43CD-ABD6-16E74E9D9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476752"/>
        <c:axId val="5104783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budhists!$H$1:$H$2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buddhist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budhists!$A$3:$A$16</c15:sqref>
                        </c15:fullRef>
                        <c15:formulaRef>
                          <c15:sqref>(budhists!$A$6,budhists!$A$15)</c15:sqref>
                        </c15:formulaRef>
                      </c:ext>
                    </c:extLst>
                    <c:strCache>
                      <c:ptCount val="2"/>
                      <c:pt idx="0">
                        <c:v>Medicine</c:v>
                      </c:pt>
                      <c:pt idx="1">
                        <c:v>surgery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budhists!$H$3:$H$16</c15:sqref>
                        </c15:fullRef>
                        <c15:formulaRef>
                          <c15:sqref>(budhists!$H$6,budhists!$H$15)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5.8524173027989825E-2</c:v>
                      </c:pt>
                      <c:pt idx="1">
                        <c:v>9.5480585614258432E-3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D1C-43CD-ABD6-16E74E9D9EB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budhists!$I$1:$I$2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budhists!$A$3:$A$16</c15:sqref>
                        </c15:fullRef>
                        <c15:formulaRef>
                          <c15:sqref>(budhists!$A$6,budhists!$A$15)</c15:sqref>
                        </c15:formulaRef>
                      </c:ext>
                    </c:extLst>
                    <c:strCache>
                      <c:ptCount val="2"/>
                      <c:pt idx="0">
                        <c:v>Medicine</c:v>
                      </c:pt>
                      <c:pt idx="1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budhists!$I$3:$I$16</c15:sqref>
                        </c15:fullRef>
                        <c15:formulaRef>
                          <c15:sqref>(budhists!$I$6,budhists!$I$15)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184</c:v>
                      </c:pt>
                      <c:pt idx="1">
                        <c:v>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1C-43CD-ABD6-16E74E9D9EB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budhists!$J$1:$J$2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budhists!$A$3:$A$16</c15:sqref>
                        </c15:fullRef>
                        <c15:formulaRef>
                          <c15:sqref>(budhists!$A$6,budhists!$A$15)</c15:sqref>
                        </c15:formulaRef>
                      </c:ext>
                    </c:extLst>
                    <c:strCache>
                      <c:ptCount val="2"/>
                      <c:pt idx="0">
                        <c:v>Medicine</c:v>
                      </c:pt>
                      <c:pt idx="1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budhists!$J$3:$J$16</c15:sqref>
                        </c15:fullRef>
                        <c15:formulaRef>
                          <c15:sqref>(budhists!$J$6,budhists!$J$15)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80</c:v>
                      </c:pt>
                      <c:pt idx="1">
                        <c:v>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1C-43CD-ABD6-16E74E9D9EB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budhists!$L$1:$L$2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budhists!$A$3:$A$16</c15:sqref>
                        </c15:fullRef>
                        <c15:formulaRef>
                          <c15:sqref>(budhists!$A$6,budhists!$A$15)</c15:sqref>
                        </c15:formulaRef>
                      </c:ext>
                    </c:extLst>
                    <c:strCache>
                      <c:ptCount val="2"/>
                      <c:pt idx="0">
                        <c:v>Medicine</c:v>
                      </c:pt>
                      <c:pt idx="1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budhists!$L$3:$L$16</c15:sqref>
                        </c15:fullRef>
                        <c15:formulaRef>
                          <c15:sqref>(budhists!$L$6,budhists!$L$15)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81</c:v>
                      </c:pt>
                      <c:pt idx="1">
                        <c:v>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D1C-43CD-ABD6-16E74E9D9EB2}"/>
                  </c:ext>
                </c:extLst>
              </c15:ser>
            </c15:filteredBarSeries>
          </c:ext>
        </c:extLst>
      </c:barChart>
      <c:catAx>
        <c:axId val="5104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78392"/>
        <c:crosses val="autoZero"/>
        <c:auto val="1"/>
        <c:lblAlgn val="ctr"/>
        <c:lblOffset val="100"/>
        <c:noMultiLvlLbl val="0"/>
      </c:catAx>
      <c:valAx>
        <c:axId val="51047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47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christian 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GMC % by speciality'!$D$1</c:f>
              <c:strCache>
                <c:ptCount val="1"/>
                <c:pt idx="0">
                  <c:v>christian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speciality'!$D$2:$D$15</c:f>
              <c:numCache>
                <c:formatCode>0.00%</c:formatCode>
                <c:ptCount val="14"/>
                <c:pt idx="0">
                  <c:v>0.14656241060360448</c:v>
                </c:pt>
                <c:pt idx="1">
                  <c:v>0.18646179401993354</c:v>
                </c:pt>
                <c:pt idx="2">
                  <c:v>0.12023252516659577</c:v>
                </c:pt>
                <c:pt idx="3">
                  <c:v>0.15709261430246191</c:v>
                </c:pt>
                <c:pt idx="4">
                  <c:v>0.19803439803439804</c:v>
                </c:pt>
                <c:pt idx="5">
                  <c:v>0.21164021164021163</c:v>
                </c:pt>
                <c:pt idx="6">
                  <c:v>0.17257582229816318</c:v>
                </c:pt>
                <c:pt idx="7">
                  <c:v>0.18691588785046728</c:v>
                </c:pt>
                <c:pt idx="8">
                  <c:v>0.13375373382011285</c:v>
                </c:pt>
                <c:pt idx="9">
                  <c:v>0.13084795321637427</c:v>
                </c:pt>
                <c:pt idx="10">
                  <c:v>0.16045845272206305</c:v>
                </c:pt>
                <c:pt idx="11">
                  <c:v>0.13674929296290134</c:v>
                </c:pt>
                <c:pt idx="12">
                  <c:v>0.1800270289494274</c:v>
                </c:pt>
                <c:pt idx="13">
                  <c:v>0.21052631578947367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7-4462-A4E4-B54A2AB30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366480"/>
        <c:axId val="245365304"/>
      </c:barChart>
      <c:catAx>
        <c:axId val="24536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5304"/>
        <c:crosses val="autoZero"/>
        <c:auto val="1"/>
        <c:lblAlgn val="ctr"/>
        <c:lblOffset val="100"/>
        <c:noMultiLvlLbl val="0"/>
      </c:catAx>
      <c:valAx>
        <c:axId val="24536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Christianity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speciality'!$D$1</c:f>
              <c:strCache>
                <c:ptCount val="1"/>
                <c:pt idx="0">
                  <c:v>Christianity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speciality'!$D$2:$D$14</c:f>
              <c:numCache>
                <c:formatCode>0.0%</c:formatCode>
                <c:ptCount val="13"/>
                <c:pt idx="0">
                  <c:v>0.26350606394707826</c:v>
                </c:pt>
                <c:pt idx="1">
                  <c:v>0.23603002502085071</c:v>
                </c:pt>
                <c:pt idx="2">
                  <c:v>0.31561207292783822</c:v>
                </c:pt>
                <c:pt idx="3">
                  <c:v>0.21469465648854963</c:v>
                </c:pt>
                <c:pt idx="4">
                  <c:v>0.31702544031311153</c:v>
                </c:pt>
                <c:pt idx="5">
                  <c:v>0.48</c:v>
                </c:pt>
                <c:pt idx="6">
                  <c:v>0.2556179775280899</c:v>
                </c:pt>
                <c:pt idx="7">
                  <c:v>0.31974921630094044</c:v>
                </c:pt>
                <c:pt idx="8">
                  <c:v>0.28260869565217389</c:v>
                </c:pt>
                <c:pt idx="9">
                  <c:v>0.28473413379073759</c:v>
                </c:pt>
                <c:pt idx="10">
                  <c:v>0.33635187580853815</c:v>
                </c:pt>
                <c:pt idx="11">
                  <c:v>0.19131334022750776</c:v>
                </c:pt>
                <c:pt idx="12">
                  <c:v>0.25270528325907066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2-4C2F-B6B9-CB2FDE4C9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368440"/>
        <c:axId val="245369224"/>
      </c:barChart>
      <c:catAx>
        <c:axId val="245368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9224"/>
        <c:crosses val="autoZero"/>
        <c:auto val="1"/>
        <c:lblAlgn val="ctr"/>
        <c:lblOffset val="100"/>
        <c:noMultiLvlLbl val="0"/>
      </c:catAx>
      <c:valAx>
        <c:axId val="24536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8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Christianity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christianity!$E$1:$E$2</c:f>
              <c:strCache>
                <c:ptCount val="2"/>
                <c:pt idx="0">
                  <c:v>GMC</c:v>
                </c:pt>
                <c:pt idx="1">
                  <c:v>difference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christianity!$A$3:$A$16</c15:sqref>
                  </c15:fullRef>
                </c:ext>
              </c:extLst>
              <c:f>(christianity!$A$4:$A$10,christianity!$A$12,christianity!$A$15)</c:f>
              <c:strCache>
                <c:ptCount val="9"/>
                <c:pt idx="0">
                  <c:v>Emergency Medicine</c:v>
                </c:pt>
                <c:pt idx="1">
                  <c:v>GP</c:v>
                </c:pt>
                <c:pt idx="2">
                  <c:v>Medicine</c:v>
                </c:pt>
                <c:pt idx="3">
                  <c:v>Obs&amp;gyne</c:v>
                </c:pt>
                <c:pt idx="4">
                  <c:v>occupational medicine</c:v>
                </c:pt>
                <c:pt idx="5">
                  <c:v>opthalmology</c:v>
                </c:pt>
                <c:pt idx="6">
                  <c:v>paediatrics</c:v>
                </c:pt>
                <c:pt idx="7">
                  <c:v>psychiatry</c:v>
                </c:pt>
                <c:pt idx="8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christianity!$E$3:$E$16</c15:sqref>
                  </c15:fullRef>
                </c:ext>
              </c:extLst>
              <c:f>(christianity!$E$4:$E$10,christianity!$E$12,christianity!$E$15)</c:f>
              <c:numCache>
                <c:formatCode>General</c:formatCode>
                <c:ptCount val="9"/>
                <c:pt idx="0">
                  <c:v>105</c:v>
                </c:pt>
                <c:pt idx="1">
                  <c:v>-1433</c:v>
                </c:pt>
                <c:pt idx="2">
                  <c:v>305</c:v>
                </c:pt>
                <c:pt idx="3">
                  <c:v>225</c:v>
                </c:pt>
                <c:pt idx="4">
                  <c:v>39</c:v>
                </c:pt>
                <c:pt idx="5">
                  <c:v>70</c:v>
                </c:pt>
                <c:pt idx="6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14-4253-B372-E199CE2D36CC}"/>
            </c:ext>
          </c:extLst>
        </c:ser>
        <c:ser>
          <c:idx val="5"/>
          <c:order val="5"/>
          <c:tx>
            <c:strRef>
              <c:f>christianity!$G$1:$G$2</c:f>
              <c:strCache>
                <c:ptCount val="2"/>
                <c:pt idx="0">
                  <c:v>GMC</c:v>
                </c:pt>
                <c:pt idx="1">
                  <c:v>difference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christianity!$A$3:$A$16</c15:sqref>
                  </c15:fullRef>
                </c:ext>
              </c:extLst>
              <c:f>(christianity!$A$4:$A$10,christianity!$A$12,christianity!$A$15)</c:f>
              <c:strCache>
                <c:ptCount val="9"/>
                <c:pt idx="0">
                  <c:v>Emergency Medicine</c:v>
                </c:pt>
                <c:pt idx="1">
                  <c:v>GP</c:v>
                </c:pt>
                <c:pt idx="2">
                  <c:v>Medicine</c:v>
                </c:pt>
                <c:pt idx="3">
                  <c:v>Obs&amp;gyne</c:v>
                </c:pt>
                <c:pt idx="4">
                  <c:v>occupational medicine</c:v>
                </c:pt>
                <c:pt idx="5">
                  <c:v>opthalmology</c:v>
                </c:pt>
                <c:pt idx="6">
                  <c:v>paediatrics</c:v>
                </c:pt>
                <c:pt idx="7">
                  <c:v>psychiatry</c:v>
                </c:pt>
                <c:pt idx="8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christianity!$G$3:$G$16</c15:sqref>
                  </c15:fullRef>
                </c:ext>
              </c:extLst>
              <c:f>(christianity!$G$4:$G$10,christianity!$G$12,christianity!$G$15)</c:f>
              <c:numCache>
                <c:formatCode>General</c:formatCode>
                <c:ptCount val="9"/>
                <c:pt idx="4">
                  <c:v>26</c:v>
                </c:pt>
                <c:pt idx="7">
                  <c:v>-234</c:v>
                </c:pt>
                <c:pt idx="8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14-4253-B372-E199CE2D3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56048"/>
        <c:axId val="5097570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christianity!$B$1:$B$2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chriatianity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(christianity!$A$4:$A$10,christianity!$A$12,christianity!$A$15)</c15:sqref>
                        </c15:formulaRef>
                      </c:ext>
                    </c:extLst>
                    <c:strCache>
                      <c:ptCount val="9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occupational medicine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surgery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christianity!$B$3:$B$16</c15:sqref>
                        </c15:fullRef>
                        <c15:formulaRef>
                          <c15:sqref>(christianity!$B$4:$B$10,christianity!$B$12,christianity!$B$15)</c15:sqref>
                        </c15:formulaRef>
                      </c:ext>
                    </c:extLst>
                    <c:numCache>
                      <c:formatCode>0.00%</c:formatCode>
                      <c:ptCount val="9"/>
                      <c:pt idx="0">
                        <c:v>0.18646179401993354</c:v>
                      </c:pt>
                      <c:pt idx="1">
                        <c:v>0.12023252516659577</c:v>
                      </c:pt>
                      <c:pt idx="2">
                        <c:v>0.15709261430246191</c:v>
                      </c:pt>
                      <c:pt idx="3">
                        <c:v>0.19803439803439804</c:v>
                      </c:pt>
                      <c:pt idx="4">
                        <c:v>0.21164021164021163</c:v>
                      </c:pt>
                      <c:pt idx="5">
                        <c:v>0.17257582229816318</c:v>
                      </c:pt>
                      <c:pt idx="6">
                        <c:v>0.18691588785046728</c:v>
                      </c:pt>
                      <c:pt idx="7">
                        <c:v>0.13084795321637427</c:v>
                      </c:pt>
                      <c:pt idx="8">
                        <c:v>0.1800270289494274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F14-4253-B372-E199CE2D36CC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christianity!$C$1:$C$2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(christianity!$A$4:$A$10,christianity!$A$12,christianity!$A$15)</c15:sqref>
                        </c15:formulaRef>
                      </c:ext>
                    </c:extLst>
                    <c:strCache>
                      <c:ptCount val="9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occupational medicine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christianity!$C$3:$C$16</c15:sqref>
                        </c15:fullRef>
                        <c15:formulaRef>
                          <c15:sqref>(christianity!$C$4:$C$10,christianity!$C$12,christianity!$C$15)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449</c:v>
                      </c:pt>
                      <c:pt idx="1">
                        <c:v>7632</c:v>
                      </c:pt>
                      <c:pt idx="2">
                        <c:v>3350</c:v>
                      </c:pt>
                      <c:pt idx="3">
                        <c:v>806</c:v>
                      </c:pt>
                      <c:pt idx="4">
                        <c:v>120</c:v>
                      </c:pt>
                      <c:pt idx="5">
                        <c:v>404</c:v>
                      </c:pt>
                      <c:pt idx="6">
                        <c:v>1120</c:v>
                      </c:pt>
                      <c:pt idx="7">
                        <c:v>1074</c:v>
                      </c:pt>
                      <c:pt idx="8">
                        <c:v>2531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F14-4253-B372-E199CE2D36C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christianity!$D$1:$D$2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(christianity!$A$4:$A$10,christianity!$A$12,christianity!$A$15)</c15:sqref>
                        </c15:formulaRef>
                      </c:ext>
                    </c:extLst>
                    <c:strCache>
                      <c:ptCount val="9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occupational medicine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christianity!$D$3:$D$16</c15:sqref>
                        </c15:fullRef>
                        <c15:formulaRef>
                          <c15:sqref>(christianity!$D$4:$D$10,christianity!$D$12,christianity!$D$15)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344</c:v>
                      </c:pt>
                      <c:pt idx="1">
                        <c:v>9065</c:v>
                      </c:pt>
                      <c:pt idx="2">
                        <c:v>3045</c:v>
                      </c:pt>
                      <c:pt idx="3">
                        <c:v>581</c:v>
                      </c:pt>
                      <c:pt idx="4">
                        <c:v>81</c:v>
                      </c:pt>
                      <c:pt idx="5">
                        <c:v>334</c:v>
                      </c:pt>
                      <c:pt idx="6">
                        <c:v>856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F14-4253-B372-E199CE2D36C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christianity!$F$1:$F$2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(christianity!$A$4:$A$10,christianity!$A$12,christianity!$A$15)</c15:sqref>
                        </c15:formulaRef>
                      </c:ext>
                    </c:extLst>
                    <c:strCache>
                      <c:ptCount val="9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occupational medicine</c:v>
                      </c:pt>
                      <c:pt idx="5">
                        <c:v>opthalmology</c:v>
                      </c:pt>
                      <c:pt idx="6">
                        <c:v>paediatrics</c:v>
                      </c:pt>
                      <c:pt idx="7">
                        <c:v>psychiatry</c:v>
                      </c:pt>
                      <c:pt idx="8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christianity!$F$3:$F$16</c15:sqref>
                        </c15:fullRef>
                        <c15:formulaRef>
                          <c15:sqref>(christianity!$F$4:$F$10,christianity!$F$12,christianity!$F$15)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4">
                        <c:v>94</c:v>
                      </c:pt>
                      <c:pt idx="7">
                        <c:v>1308</c:v>
                      </c:pt>
                      <c:pt idx="8">
                        <c:v>2261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F14-4253-B372-E199CE2D36CC}"/>
                  </c:ext>
                </c:extLst>
              </c15:ser>
            </c15:filteredBarSeries>
          </c:ext>
        </c:extLst>
      </c:barChart>
      <c:catAx>
        <c:axId val="50975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57032"/>
        <c:crosses val="autoZero"/>
        <c:auto val="1"/>
        <c:lblAlgn val="ctr"/>
        <c:lblOffset val="100"/>
        <c:noMultiLvlLbl val="0"/>
      </c:catAx>
      <c:valAx>
        <c:axId val="50975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5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Christianity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christianity!$K$1:$K$2</c:f>
              <c:strCache>
                <c:ptCount val="2"/>
                <c:pt idx="0">
                  <c:v>HEE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christianity!$A$3:$A$16</c15:sqref>
                  </c15:fullRef>
                </c:ext>
              </c:extLst>
              <c:f>(christianity!$A$4:$A$6,christianity!$A$13:$A$14)</c:f>
              <c:strCache>
                <c:ptCount val="5"/>
                <c:pt idx="0">
                  <c:v>Emergency Medicine</c:v>
                </c:pt>
                <c:pt idx="1">
                  <c:v>GP</c:v>
                </c:pt>
                <c:pt idx="2">
                  <c:v>Medicine</c:v>
                </c:pt>
                <c:pt idx="3">
                  <c:v>publice health</c:v>
                </c:pt>
                <c:pt idx="4">
                  <c:v>radiology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christianity!$K$3:$K$16</c15:sqref>
                  </c15:fullRef>
                </c:ext>
              </c:extLst>
              <c:f>(christianity!$K$4:$K$6,christianity!$K$13:$K$14)</c:f>
              <c:numCache>
                <c:formatCode>General</c:formatCode>
                <c:ptCount val="5"/>
                <c:pt idx="1">
                  <c:v>251</c:v>
                </c:pt>
                <c:pt idx="2">
                  <c:v>-152</c:v>
                </c:pt>
                <c:pt idx="3">
                  <c:v>46</c:v>
                </c:pt>
                <c:pt idx="4">
                  <c:v>-83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FE-4BB2-B679-5A53F253B9AA}"/>
            </c:ext>
          </c:extLst>
        </c:ser>
        <c:ser>
          <c:idx val="5"/>
          <c:order val="5"/>
          <c:tx>
            <c:strRef>
              <c:f>christianity!$M$1:$M$2</c:f>
              <c:strCache>
                <c:ptCount val="2"/>
                <c:pt idx="0">
                  <c:v>HEE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christianity!$A$3:$A$16</c15:sqref>
                  </c15:fullRef>
                </c:ext>
              </c:extLst>
              <c:f>(christianity!$A$4:$A$6,christianity!$A$13:$A$14)</c:f>
              <c:strCache>
                <c:ptCount val="5"/>
                <c:pt idx="0">
                  <c:v>Emergency Medicine</c:v>
                </c:pt>
                <c:pt idx="1">
                  <c:v>GP</c:v>
                </c:pt>
                <c:pt idx="2">
                  <c:v>Medicine</c:v>
                </c:pt>
                <c:pt idx="3">
                  <c:v>publice health</c:v>
                </c:pt>
                <c:pt idx="4">
                  <c:v>radiology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christianity!$M$3:$M$16</c15:sqref>
                  </c15:fullRef>
                </c:ext>
              </c:extLst>
              <c:f>(christianity!$M$4:$M$6,christianity!$M$13:$M$14)</c:f>
              <c:numCache>
                <c:formatCode>General</c:formatCode>
                <c:ptCount val="5"/>
                <c:pt idx="0">
                  <c:v>-57</c:v>
                </c:pt>
                <c:pt idx="1">
                  <c:v>230</c:v>
                </c:pt>
                <c:pt idx="2">
                  <c:v>-171</c:v>
                </c:pt>
                <c:pt idx="3">
                  <c:v>64</c:v>
                </c:pt>
                <c:pt idx="4">
                  <c:v>-63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FE-4BB2-B679-5A53F253B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341568"/>
        <c:axId val="510343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christianity!$H$1:$H$2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christianity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(christianity!$A$4:$A$6,christianity!$A$13:$A$14)</c15:sqref>
                        </c15:formulaRef>
                      </c:ext>
                    </c:extLst>
                    <c:strCache>
                      <c:ptCount val="5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publice health</c:v>
                      </c:pt>
                      <c:pt idx="4">
                        <c:v>radiology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christianity!$H$3:$H$16</c15:sqref>
                        </c15:fullRef>
                        <c15:formulaRef>
                          <c15:sqref>(christianity!$H$4:$H$6,christianity!$H$13:$H$14)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0.23603002502085071</c:v>
                      </c:pt>
                      <c:pt idx="1">
                        <c:v>0.31561207292783822</c:v>
                      </c:pt>
                      <c:pt idx="2">
                        <c:v>0.21469465648854963</c:v>
                      </c:pt>
                      <c:pt idx="3">
                        <c:v>0.33635187580853815</c:v>
                      </c:pt>
                      <c:pt idx="4">
                        <c:v>0.19131334022750776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1FE-4BB2-B679-5A53F253B9AA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christianity!$I$1:$I$2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(christianity!$A$4:$A$6,christianity!$A$13:$A$14)</c15:sqref>
                        </c15:formulaRef>
                      </c:ext>
                    </c:extLst>
                    <c:strCache>
                      <c:ptCount val="5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publice health</c:v>
                      </c:pt>
                      <c:pt idx="4">
                        <c:v>radiology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christianity!$I$3:$I$16</c15:sqref>
                        </c15:fullRef>
                        <c15:formulaRef>
                          <c15:sqref>(christianity!$I$4:$I$6,christianity!$I$13:$I$14)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283</c:v>
                      </c:pt>
                      <c:pt idx="1">
                        <c:v>2060</c:v>
                      </c:pt>
                      <c:pt idx="2">
                        <c:v>675</c:v>
                      </c:pt>
                      <c:pt idx="3">
                        <c:v>260</c:v>
                      </c:pt>
                      <c:pt idx="4">
                        <c:v>185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1FE-4BB2-B679-5A53F253B9AA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christianity!$J$1:$J$2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(christianity!$A$4:$A$6,christianity!$A$13:$A$14)</c15:sqref>
                        </c15:formulaRef>
                      </c:ext>
                    </c:extLst>
                    <c:strCache>
                      <c:ptCount val="5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publice health</c:v>
                      </c:pt>
                      <c:pt idx="4">
                        <c:v>radiology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christianity!$J$3:$J$16</c15:sqref>
                        </c15:fullRef>
                        <c15:formulaRef>
                          <c15:sqref>(christianity!$J$4:$J$6,christianity!$J$13:$J$14)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1">
                        <c:v>1809</c:v>
                      </c:pt>
                      <c:pt idx="2">
                        <c:v>827</c:v>
                      </c:pt>
                      <c:pt idx="3">
                        <c:v>214</c:v>
                      </c:pt>
                      <c:pt idx="4">
                        <c:v>268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1FE-4BB2-B679-5A53F253B9A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christianity!$L$1:$L$2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christianity!$A$3:$A$16</c15:sqref>
                        </c15:fullRef>
                        <c15:formulaRef>
                          <c15:sqref>(christianity!$A$4:$A$6,christianity!$A$13:$A$14)</c15:sqref>
                        </c15:formulaRef>
                      </c:ext>
                    </c:extLst>
                    <c:strCache>
                      <c:ptCount val="5"/>
                      <c:pt idx="0">
                        <c:v>Emergency Medicine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publice health</c:v>
                      </c:pt>
                      <c:pt idx="4">
                        <c:v>radiology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christianity!$L$3:$L$16</c15:sqref>
                        </c15:fullRef>
                        <c15:formulaRef>
                          <c15:sqref>(christianity!$L$4:$L$6,christianity!$L$13:$L$14)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340</c:v>
                      </c:pt>
                      <c:pt idx="1">
                        <c:v>1830</c:v>
                      </c:pt>
                      <c:pt idx="2">
                        <c:v>846</c:v>
                      </c:pt>
                      <c:pt idx="3">
                        <c:v>196</c:v>
                      </c:pt>
                      <c:pt idx="4">
                        <c:v>248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1FE-4BB2-B679-5A53F253B9AA}"/>
                  </c:ext>
                </c:extLst>
              </c15:ser>
            </c15:filteredBarSeries>
          </c:ext>
        </c:extLst>
      </c:barChart>
      <c:catAx>
        <c:axId val="5103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43864"/>
        <c:crosses val="autoZero"/>
        <c:auto val="1"/>
        <c:lblAlgn val="ctr"/>
        <c:lblOffset val="100"/>
        <c:noMultiLvlLbl val="0"/>
      </c:catAx>
      <c:valAx>
        <c:axId val="51034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muslim 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GMC % by speciality'!$G$1</c:f>
              <c:strCache>
                <c:ptCount val="1"/>
                <c:pt idx="0">
                  <c:v>muslim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speciality'!$G$2:$G$15</c:f>
              <c:numCache>
                <c:formatCode>0.00%</c:formatCode>
                <c:ptCount val="14"/>
                <c:pt idx="0">
                  <c:v>1.8785162582244684E-2</c:v>
                </c:pt>
                <c:pt idx="1">
                  <c:v>4.2358803986710963E-2</c:v>
                </c:pt>
                <c:pt idx="2">
                  <c:v>2.8183436520314444E-2</c:v>
                </c:pt>
                <c:pt idx="3">
                  <c:v>4.0140679953106682E-2</c:v>
                </c:pt>
                <c:pt idx="4">
                  <c:v>4.6683046683046681E-2</c:v>
                </c:pt>
                <c:pt idx="5">
                  <c:v>1.4109347442680775E-2</c:v>
                </c:pt>
                <c:pt idx="6">
                  <c:v>4.2716787697565144E-2</c:v>
                </c:pt>
                <c:pt idx="7">
                  <c:v>3.4045393858477969E-2</c:v>
                </c:pt>
                <c:pt idx="8">
                  <c:v>2.8874875539329572E-2</c:v>
                </c:pt>
                <c:pt idx="9">
                  <c:v>3.6671539961013647E-2</c:v>
                </c:pt>
                <c:pt idx="10">
                  <c:v>1.9102196752626553E-2</c:v>
                </c:pt>
                <c:pt idx="11">
                  <c:v>3.5767759108301447E-2</c:v>
                </c:pt>
                <c:pt idx="12">
                  <c:v>4.018778006970624E-2</c:v>
                </c:pt>
                <c:pt idx="13">
                  <c:v>3.9473684210526314E-2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A-4493-B674-DBACB45FC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370400"/>
        <c:axId val="245363736"/>
      </c:barChart>
      <c:catAx>
        <c:axId val="24537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3736"/>
        <c:crosses val="autoZero"/>
        <c:auto val="1"/>
        <c:lblAlgn val="ctr"/>
        <c:lblOffset val="100"/>
        <c:noMultiLvlLbl val="0"/>
      </c:catAx>
      <c:valAx>
        <c:axId val="24536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7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Islam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speciality'!$F$1</c:f>
              <c:strCache>
                <c:ptCount val="1"/>
                <c:pt idx="0">
                  <c:v>Islam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speciality'!$F$2:$F$14</c:f>
              <c:numCache>
                <c:formatCode>0.0%</c:formatCode>
                <c:ptCount val="13"/>
                <c:pt idx="0">
                  <c:v>7.7177508269018744E-2</c:v>
                </c:pt>
                <c:pt idx="1">
                  <c:v>0.21601334445371143</c:v>
                </c:pt>
                <c:pt idx="2">
                  <c:v>0.2419181859966294</c:v>
                </c:pt>
                <c:pt idx="3">
                  <c:v>0.30184478371501272</c:v>
                </c:pt>
                <c:pt idx="4">
                  <c:v>0.2690802348336595</c:v>
                </c:pt>
                <c:pt idx="5">
                  <c:v>0.12</c:v>
                </c:pt>
                <c:pt idx="6">
                  <c:v>0.21629213483146068</c:v>
                </c:pt>
                <c:pt idx="7">
                  <c:v>0.2612330198537095</c:v>
                </c:pt>
                <c:pt idx="8">
                  <c:v>0.16847826086956522</c:v>
                </c:pt>
                <c:pt idx="9">
                  <c:v>0.1732418524871355</c:v>
                </c:pt>
                <c:pt idx="10">
                  <c:v>7.6326002587322125E-2</c:v>
                </c:pt>
                <c:pt idx="11">
                  <c:v>0.26163391933815927</c:v>
                </c:pt>
                <c:pt idx="12">
                  <c:v>0.24888605983450032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2-4596-8817-7C3F19667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315400"/>
        <c:axId val="246315792"/>
      </c:barChart>
      <c:catAx>
        <c:axId val="24631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5792"/>
        <c:crosses val="autoZero"/>
        <c:auto val="1"/>
        <c:lblAlgn val="ctr"/>
        <c:lblOffset val="100"/>
        <c:noMultiLvlLbl val="0"/>
      </c:catAx>
      <c:valAx>
        <c:axId val="2463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5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Islam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islam!$E$3:$E$4</c:f>
              <c:strCache>
                <c:ptCount val="2"/>
                <c:pt idx="0">
                  <c:v>GMC</c:v>
                </c:pt>
                <c:pt idx="1">
                  <c:v>diff all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islam!$A$5:$A$18</c15:sqref>
                  </c15:fullRef>
                </c:ext>
              </c:extLst>
              <c:f>(islam!$A$5:$A$9,islam!$A$14:$A$15,islam!$A$17)</c:f>
              <c:strCache>
                <c:ptCount val="8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psychiatry</c:v>
                </c:pt>
                <c:pt idx="6">
                  <c:v>publice health</c:v>
                </c:pt>
                <c:pt idx="7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islam!$E$5:$E$18</c15:sqref>
                  </c15:fullRef>
                </c:ext>
              </c:extLst>
              <c:f>(islam!$E$5:$E$9,islam!$E$14:$E$15,islam!$E$17)</c:f>
              <c:numCache>
                <c:formatCode>General</c:formatCode>
                <c:ptCount val="8"/>
                <c:pt idx="0">
                  <c:v>-143</c:v>
                </c:pt>
                <c:pt idx="1">
                  <c:v>102</c:v>
                </c:pt>
                <c:pt idx="2">
                  <c:v>-268</c:v>
                </c:pt>
                <c:pt idx="3">
                  <c:v>165</c:v>
                </c:pt>
                <c:pt idx="4">
                  <c:v>58</c:v>
                </c:pt>
                <c:pt idx="5">
                  <c:v>301</c:v>
                </c:pt>
                <c:pt idx="6">
                  <c:v>20</c:v>
                </c:pt>
                <c:pt idx="7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3B-40B6-97E2-B614E6DC004B}"/>
            </c:ext>
          </c:extLst>
        </c:ser>
        <c:ser>
          <c:idx val="5"/>
          <c:order val="5"/>
          <c:tx>
            <c:strRef>
              <c:f>islam!$G$3:$G$4</c:f>
              <c:strCache>
                <c:ptCount val="2"/>
                <c:pt idx="0">
                  <c:v>GMC</c:v>
                </c:pt>
                <c:pt idx="1">
                  <c:v>diff excluding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islam!$A$5:$A$18</c15:sqref>
                  </c15:fullRef>
                </c:ext>
              </c:extLst>
              <c:f>(islam!$A$5:$A$9,islam!$A$14:$A$15,islam!$A$17)</c:f>
              <c:strCache>
                <c:ptCount val="8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psychiatry</c:v>
                </c:pt>
                <c:pt idx="6">
                  <c:v>publice health</c:v>
                </c:pt>
                <c:pt idx="7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islam!$G$5:$G$18</c15:sqref>
                  </c15:fullRef>
                </c:ext>
              </c:extLst>
              <c:f>(islam!$G$5:$G$9,islam!$G$14:$G$15,islam!$G$17)</c:f>
              <c:numCache>
                <c:formatCode>General</c:formatCode>
                <c:ptCount val="8"/>
                <c:pt idx="0">
                  <c:v>-174</c:v>
                </c:pt>
                <c:pt idx="1">
                  <c:v>102</c:v>
                </c:pt>
                <c:pt idx="2">
                  <c:v>0</c:v>
                </c:pt>
                <c:pt idx="3">
                  <c:v>85</c:v>
                </c:pt>
                <c:pt idx="4">
                  <c:v>190</c:v>
                </c:pt>
                <c:pt idx="5">
                  <c:v>301</c:v>
                </c:pt>
                <c:pt idx="6">
                  <c:v>20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3B-40B6-97E2-B614E6DC004B}"/>
            </c:ext>
          </c:extLst>
        </c:ser>
        <c:ser>
          <c:idx val="9"/>
          <c:order val="9"/>
          <c:tx>
            <c:strRef>
              <c:f>islam!$K$3:$K$4</c:f>
              <c:strCache>
                <c:ptCount val="2"/>
                <c:pt idx="0">
                  <c:v>HEE</c:v>
                </c:pt>
                <c:pt idx="1">
                  <c:v>diff all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islam!$A$5:$A$18</c15:sqref>
                  </c15:fullRef>
                </c:ext>
              </c:extLst>
              <c:f>(islam!$A$5:$A$9,islam!$A$14:$A$15,islam!$A$17)</c:f>
              <c:strCache>
                <c:ptCount val="8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psychiatry</c:v>
                </c:pt>
                <c:pt idx="6">
                  <c:v>publice health</c:v>
                </c:pt>
                <c:pt idx="7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islam!$K$5:$K$18</c15:sqref>
                  </c15:fullRef>
                </c:ext>
              </c:extLst>
              <c:f>(islam!$K$5:$K$9,islam!$K$14:$K$15,islam!$K$17)</c:f>
              <c:numCache>
                <c:formatCode>General</c:formatCode>
                <c:ptCount val="8"/>
                <c:pt idx="0">
                  <c:v>-144</c:v>
                </c:pt>
                <c:pt idx="3">
                  <c:v>245</c:v>
                </c:pt>
                <c:pt idx="5">
                  <c:v>-37</c:v>
                </c:pt>
                <c:pt idx="6">
                  <c:v>-123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83B-40B6-97E2-B614E6DC004B}"/>
            </c:ext>
          </c:extLst>
        </c:ser>
        <c:ser>
          <c:idx val="11"/>
          <c:order val="11"/>
          <c:tx>
            <c:strRef>
              <c:f>islam!$M$3:$M$4</c:f>
              <c:strCache>
                <c:ptCount val="2"/>
                <c:pt idx="0">
                  <c:v>HEE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islam!$A$5:$A$18</c15:sqref>
                  </c15:fullRef>
                </c:ext>
              </c:extLst>
              <c:f>(islam!$A$5:$A$9,islam!$A$14:$A$15,islam!$A$17)</c:f>
              <c:strCache>
                <c:ptCount val="8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psychiatry</c:v>
                </c:pt>
                <c:pt idx="6">
                  <c:v>publice health</c:v>
                </c:pt>
                <c:pt idx="7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islam!$M$5:$M$18</c15:sqref>
                  </c15:fullRef>
                </c:ext>
              </c:extLst>
              <c:f>(islam!$M$5:$M$9,islam!$M$14:$M$15,islam!$M$17)</c:f>
              <c:numCache>
                <c:formatCode>General</c:formatCode>
                <c:ptCount val="8"/>
                <c:pt idx="0">
                  <c:v>-140</c:v>
                </c:pt>
                <c:pt idx="3">
                  <c:v>229</c:v>
                </c:pt>
                <c:pt idx="5">
                  <c:v>-35</c:v>
                </c:pt>
                <c:pt idx="6">
                  <c:v>-107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83B-40B6-97E2-B614E6DC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342888"/>
        <c:axId val="302343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islam!$B$3:$B$4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islam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islam!$B$5:$B$18</c15:sqref>
                        </c15:fullRef>
                        <c15:formulaRef>
                          <c15:sqref>(islam!$B$5:$B$9,islam!$B$14:$B$15,islam!$B$17)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4.2742460403558252E-2</c:v>
                      </c:pt>
                      <c:pt idx="1">
                        <c:v>2.2130614016055542E-2</c:v>
                      </c:pt>
                      <c:pt idx="2">
                        <c:v>0.38815361249728791</c:v>
                      </c:pt>
                      <c:pt idx="3">
                        <c:v>0.18572358429160338</c:v>
                      </c:pt>
                      <c:pt idx="4">
                        <c:v>4.1223692775005427E-2</c:v>
                      </c:pt>
                      <c:pt idx="5">
                        <c:v>6.5307008027771757E-2</c:v>
                      </c:pt>
                      <c:pt idx="6">
                        <c:v>4.3393360815795184E-3</c:v>
                      </c:pt>
                      <c:pt idx="7">
                        <c:v>0.12258624430462139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83B-40B6-97E2-B614E6DC004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islam!$C$3:$C$4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islam!$C$5:$C$18</c15:sqref>
                        </c15:fullRef>
                        <c15:formulaRef>
                          <c15:sqref>(islam!$C$5:$C$9,islam!$C$14:$C$15,islam!$C$17)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197</c:v>
                      </c:pt>
                      <c:pt idx="1">
                        <c:v>102</c:v>
                      </c:pt>
                      <c:pt idx="2">
                        <c:v>1789</c:v>
                      </c:pt>
                      <c:pt idx="3">
                        <c:v>856</c:v>
                      </c:pt>
                      <c:pt idx="4">
                        <c:v>190</c:v>
                      </c:pt>
                      <c:pt idx="5">
                        <c:v>301</c:v>
                      </c:pt>
                      <c:pt idx="6">
                        <c:v>20</c:v>
                      </c:pt>
                      <c:pt idx="7">
                        <c:v>565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3B-40B6-97E2-B614E6DC004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islam!$D$3:$D$4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islam!$D$5:$D$18</c15:sqref>
                        </c15:fullRef>
                        <c15:formulaRef>
                          <c15:sqref>(islam!$D$5:$D$9,islam!$D$14:$D$15,islam!$D$17)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340</c:v>
                      </c:pt>
                      <c:pt idx="2">
                        <c:v>2057</c:v>
                      </c:pt>
                      <c:pt idx="3">
                        <c:v>691</c:v>
                      </c:pt>
                      <c:pt idx="4">
                        <c:v>132</c:v>
                      </c:pt>
                      <c:pt idx="7">
                        <c:v>456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3B-40B6-97E2-B614E6DC004B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islam!$F$3:$F$4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islam!$F$5:$F$18</c15:sqref>
                        </c15:fullRef>
                        <c15:formulaRef>
                          <c15:sqref>(islam!$F$5:$F$9,islam!$F$14:$F$15,islam!$F$17)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371</c:v>
                      </c:pt>
                      <c:pt idx="3">
                        <c:v>771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83B-40B6-97E2-B614E6DC004B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islam!$H$3:$H$4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Islam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islam!$H$5:$H$18</c15:sqref>
                        </c15:fullRef>
                        <c15:formulaRef>
                          <c15:sqref>(islam!$H$5:$H$9,islam!$H$14:$H$15,islam!$H$17)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1.6286644951140065E-2</c:v>
                      </c:pt>
                      <c:pt idx="1">
                        <c:v>6.026058631921824E-2</c:v>
                      </c:pt>
                      <c:pt idx="2">
                        <c:v>0.36738017682643087</c:v>
                      </c:pt>
                      <c:pt idx="3">
                        <c:v>0.2208003722661703</c:v>
                      </c:pt>
                      <c:pt idx="4">
                        <c:v>6.3983248022335973E-2</c:v>
                      </c:pt>
                      <c:pt idx="5">
                        <c:v>2.3499302000930665E-2</c:v>
                      </c:pt>
                      <c:pt idx="6">
                        <c:v>1.3727315030246627E-2</c:v>
                      </c:pt>
                      <c:pt idx="7">
                        <c:v>9.0972545369939511E-2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83B-40B6-97E2-B614E6DC004B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islam!$I$3:$I$4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islam!$I$5:$I$18</c15:sqref>
                        </c15:fullRef>
                        <c15:formulaRef>
                          <c15:sqref>(islam!$I$5:$I$9,islam!$I$14:$I$15,islam!$I$17)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70</c:v>
                      </c:pt>
                      <c:pt idx="1">
                        <c:v>259</c:v>
                      </c:pt>
                      <c:pt idx="2">
                        <c:v>1579</c:v>
                      </c:pt>
                      <c:pt idx="3">
                        <c:v>949</c:v>
                      </c:pt>
                      <c:pt idx="4">
                        <c:v>275</c:v>
                      </c:pt>
                      <c:pt idx="5">
                        <c:v>101</c:v>
                      </c:pt>
                      <c:pt idx="6">
                        <c:v>59</c:v>
                      </c:pt>
                      <c:pt idx="7">
                        <c:v>391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83B-40B6-97E2-B614E6DC004B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islam!$J$3:$J$4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islam!$J$5:$J$18</c15:sqref>
                        </c15:fullRef>
                        <c15:formulaRef>
                          <c15:sqref>(islam!$J$5:$J$9,islam!$J$14:$J$15,islam!$J$17)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214</c:v>
                      </c:pt>
                      <c:pt idx="3">
                        <c:v>704</c:v>
                      </c:pt>
                      <c:pt idx="5">
                        <c:v>138</c:v>
                      </c:pt>
                      <c:pt idx="6">
                        <c:v>182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83B-40B6-97E2-B614E6DC004B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islam!$L$3:$L$4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(islam!$A$5:$A$9,islam!$A$14:$A$15,islam!$A$17)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Emergency Medicine</c:v>
                      </c:pt>
                      <c:pt idx="2">
                        <c:v>GP</c:v>
                      </c:pt>
                      <c:pt idx="3">
                        <c:v>Medicine</c:v>
                      </c:pt>
                      <c:pt idx="4">
                        <c:v>Obs&amp;gyne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islam!$L$5:$L$18</c15:sqref>
                        </c15:fullRef>
                        <c15:formulaRef>
                          <c15:sqref>(islam!$L$5:$L$9,islam!$L$14:$L$15,islam!$L$17)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210</c:v>
                      </c:pt>
                      <c:pt idx="3">
                        <c:v>720</c:v>
                      </c:pt>
                      <c:pt idx="5">
                        <c:v>136</c:v>
                      </c:pt>
                      <c:pt idx="6">
                        <c:v>166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83B-40B6-97E2-B614E6DC004B}"/>
                  </c:ext>
                </c:extLst>
              </c15:ser>
            </c15:filteredBarSeries>
          </c:ext>
        </c:extLst>
      </c:barChart>
      <c:catAx>
        <c:axId val="30234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343216"/>
        <c:crosses val="autoZero"/>
        <c:auto val="1"/>
        <c:lblAlgn val="ctr"/>
        <c:lblOffset val="100"/>
        <c:noMultiLvlLbl val="0"/>
      </c:catAx>
      <c:valAx>
        <c:axId val="30234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34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-3" vertic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Islam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islam!$K$3:$K$4</c:f>
              <c:strCache>
                <c:ptCount val="2"/>
                <c:pt idx="0">
                  <c:v>HEE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islam!$A$5:$A$18</c15:sqref>
                  </c15:fullRef>
                </c:ext>
              </c:extLst>
              <c:f>(islam!$A$5,islam!$A$8,islam!$A$14:$A$15)</c:f>
              <c:strCache>
                <c:ptCount val="4"/>
                <c:pt idx="0">
                  <c:v>anaesthesia</c:v>
                </c:pt>
                <c:pt idx="1">
                  <c:v>Medicine</c:v>
                </c:pt>
                <c:pt idx="2">
                  <c:v>psychiatry</c:v>
                </c:pt>
                <c:pt idx="3">
                  <c:v>publice health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islam!$K$5:$K$18</c15:sqref>
                  </c15:fullRef>
                </c:ext>
              </c:extLst>
              <c:f>(islam!$K$5,islam!$K$8,islam!$K$14:$K$15)</c:f>
              <c:numCache>
                <c:formatCode>General</c:formatCode>
                <c:ptCount val="4"/>
                <c:pt idx="0">
                  <c:v>-144</c:v>
                </c:pt>
                <c:pt idx="1">
                  <c:v>245</c:v>
                </c:pt>
                <c:pt idx="2">
                  <c:v>-37</c:v>
                </c:pt>
                <c:pt idx="3">
                  <c:v>-123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16-4AD1-9663-B6E86C20E700}"/>
            </c:ext>
          </c:extLst>
        </c:ser>
        <c:ser>
          <c:idx val="5"/>
          <c:order val="5"/>
          <c:tx>
            <c:strRef>
              <c:f>islam!$M$3:$M$4</c:f>
              <c:strCache>
                <c:ptCount val="2"/>
                <c:pt idx="0">
                  <c:v>HEE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islam!$A$5:$A$18</c15:sqref>
                  </c15:fullRef>
                </c:ext>
              </c:extLst>
              <c:f>(islam!$A$5,islam!$A$8,islam!$A$14:$A$15)</c:f>
              <c:strCache>
                <c:ptCount val="4"/>
                <c:pt idx="0">
                  <c:v>anaesthesia</c:v>
                </c:pt>
                <c:pt idx="1">
                  <c:v>Medicine</c:v>
                </c:pt>
                <c:pt idx="2">
                  <c:v>psychiatry</c:v>
                </c:pt>
                <c:pt idx="3">
                  <c:v>publice health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islam!$M$5:$M$18</c15:sqref>
                  </c15:fullRef>
                </c:ext>
              </c:extLst>
              <c:f>(islam!$M$5,islam!$M$8,islam!$M$14:$M$15)</c:f>
              <c:numCache>
                <c:formatCode>General</c:formatCode>
                <c:ptCount val="4"/>
                <c:pt idx="0">
                  <c:v>-140</c:v>
                </c:pt>
                <c:pt idx="1">
                  <c:v>229</c:v>
                </c:pt>
                <c:pt idx="2">
                  <c:v>-35</c:v>
                </c:pt>
                <c:pt idx="3">
                  <c:v>-107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16-4AD1-9663-B6E86C20E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82616"/>
        <c:axId val="509788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islam!$H$3:$H$4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Islam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islam!$A$5:$A$18</c15:sqref>
                        </c15:fullRef>
                        <c15:formulaRef>
                          <c15:sqref>(islam!$A$5,islam!$A$8,islam!$A$14:$A$15)</c15:sqref>
                        </c15:formulaRef>
                      </c:ext>
                    </c:extLst>
                    <c:strCache>
                      <c:ptCount val="4"/>
                      <c:pt idx="0">
                        <c:v>anaesthesia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  <c:pt idx="3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islam!$H$5:$H$18</c15:sqref>
                        </c15:fullRef>
                        <c15:formulaRef>
                          <c15:sqref>(islam!$H$5,islam!$H$8,islam!$H$14:$H$15)</c15:sqref>
                        </c15:formulaRef>
                      </c:ext>
                    </c:extLst>
                    <c:numCache>
                      <c:formatCode>0.00%</c:formatCode>
                      <c:ptCount val="4"/>
                      <c:pt idx="0">
                        <c:v>1.6286644951140065E-2</c:v>
                      </c:pt>
                      <c:pt idx="1">
                        <c:v>0.2208003722661703</c:v>
                      </c:pt>
                      <c:pt idx="2">
                        <c:v>2.3499302000930665E-2</c:v>
                      </c:pt>
                      <c:pt idx="3">
                        <c:v>1.3727315030246627E-2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216-4AD1-9663-B6E86C20E70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islam!$I$3:$I$4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(islam!$A$5,islam!$A$8,islam!$A$14:$A$15)</c15:sqref>
                        </c15:formulaRef>
                      </c:ext>
                    </c:extLst>
                    <c:strCache>
                      <c:ptCount val="4"/>
                      <c:pt idx="0">
                        <c:v>anaesthesia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  <c:pt idx="3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islam!$I$5:$I$18</c15:sqref>
                        </c15:fullRef>
                        <c15:formulaRef>
                          <c15:sqref>(islam!$I$5,islam!$I$8,islam!$I$14:$I$15)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70</c:v>
                      </c:pt>
                      <c:pt idx="1">
                        <c:v>949</c:v>
                      </c:pt>
                      <c:pt idx="2">
                        <c:v>101</c:v>
                      </c:pt>
                      <c:pt idx="3">
                        <c:v>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216-4AD1-9663-B6E86C20E70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islam!$J$3:$J$4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(islam!$A$5,islam!$A$8,islam!$A$14:$A$15)</c15:sqref>
                        </c15:formulaRef>
                      </c:ext>
                    </c:extLst>
                    <c:strCache>
                      <c:ptCount val="4"/>
                      <c:pt idx="0">
                        <c:v>anaesthesia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  <c:pt idx="3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islam!$J$5:$J$18</c15:sqref>
                        </c15:fullRef>
                        <c15:formulaRef>
                          <c15:sqref>(islam!$J$5,islam!$J$8,islam!$J$14:$J$15)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214</c:v>
                      </c:pt>
                      <c:pt idx="1">
                        <c:v>704</c:v>
                      </c:pt>
                      <c:pt idx="2">
                        <c:v>138</c:v>
                      </c:pt>
                      <c:pt idx="3">
                        <c:v>182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216-4AD1-9663-B6E86C20E70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islam!$L$3:$L$4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islam!$A$5:$A$18</c15:sqref>
                        </c15:fullRef>
                        <c15:formulaRef>
                          <c15:sqref>(islam!$A$5,islam!$A$8,islam!$A$14:$A$15)</c15:sqref>
                        </c15:formulaRef>
                      </c:ext>
                    </c:extLst>
                    <c:strCache>
                      <c:ptCount val="4"/>
                      <c:pt idx="0">
                        <c:v>anaesthesia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  <c:pt idx="3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islam!$L$5:$L$18</c15:sqref>
                        </c15:fullRef>
                        <c15:formulaRef>
                          <c15:sqref>(islam!$L$5,islam!$L$8,islam!$L$14:$L$15)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210</c:v>
                      </c:pt>
                      <c:pt idx="1">
                        <c:v>720</c:v>
                      </c:pt>
                      <c:pt idx="2">
                        <c:v>136</c:v>
                      </c:pt>
                      <c:pt idx="3">
                        <c:v>166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216-4AD1-9663-B6E86C20E700}"/>
                  </c:ext>
                </c:extLst>
              </c15:ser>
            </c15:filteredBarSeries>
          </c:ext>
        </c:extLst>
      </c:barChart>
      <c:catAx>
        <c:axId val="50978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88520"/>
        <c:crosses val="autoZero"/>
        <c:auto val="1"/>
        <c:lblAlgn val="ctr"/>
        <c:lblOffset val="100"/>
        <c:noMultiLvlLbl val="0"/>
      </c:catAx>
      <c:valAx>
        <c:axId val="509788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8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jewish 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65048118985127"/>
          <c:y val="0.19486111111111112"/>
          <c:w val="0.86601618547681536"/>
          <c:h val="0.46526465441819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GMC % by speciality'!$F$1</c:f>
              <c:strCache>
                <c:ptCount val="1"/>
                <c:pt idx="0">
                  <c:v>jewish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speciality'!$F$2:$F$15</c:f>
              <c:numCache>
                <c:formatCode>0.00%</c:formatCode>
                <c:ptCount val="14"/>
                <c:pt idx="0">
                  <c:v>2.9560408124344427E-3</c:v>
                </c:pt>
                <c:pt idx="1">
                  <c:v>4.5681063122923592E-3</c:v>
                </c:pt>
                <c:pt idx="2">
                  <c:v>2.7569040754919106E-3</c:v>
                </c:pt>
                <c:pt idx="3">
                  <c:v>5.6740914419695192E-3</c:v>
                </c:pt>
                <c:pt idx="4">
                  <c:v>2.9484029484029483E-3</c:v>
                </c:pt>
                <c:pt idx="5">
                  <c:v>3.5273368606701938E-3</c:v>
                </c:pt>
                <c:pt idx="6">
                  <c:v>3.8445108927808629E-3</c:v>
                </c:pt>
                <c:pt idx="7">
                  <c:v>5.8411214953271026E-3</c:v>
                </c:pt>
                <c:pt idx="8">
                  <c:v>5.3103219382675078E-3</c:v>
                </c:pt>
                <c:pt idx="9">
                  <c:v>6.8226120857699801E-3</c:v>
                </c:pt>
                <c:pt idx="10">
                  <c:v>6.6857688634192934E-3</c:v>
                </c:pt>
                <c:pt idx="11">
                  <c:v>3.6599567459657295E-3</c:v>
                </c:pt>
                <c:pt idx="12">
                  <c:v>3.4853118998506294E-3</c:v>
                </c:pt>
                <c:pt idx="13">
                  <c:v>1.3157894736842105E-2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1-4FDC-9A7D-815C66838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310696"/>
        <c:axId val="246311088"/>
      </c:barChart>
      <c:catAx>
        <c:axId val="246310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1088"/>
        <c:crosses val="autoZero"/>
        <c:auto val="1"/>
        <c:lblAlgn val="ctr"/>
        <c:lblOffset val="100"/>
        <c:noMultiLvlLbl val="0"/>
      </c:catAx>
      <c:valAx>
        <c:axId val="2463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Judaism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speciality'!$G$1</c:f>
              <c:strCache>
                <c:ptCount val="1"/>
                <c:pt idx="0">
                  <c:v>Judaism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speciality'!$G$2:$G$14</c:f>
              <c:numCache>
                <c:formatCode>0.0%</c:formatCode>
                <c:ptCount val="13"/>
                <c:pt idx="0">
                  <c:v>6.615214994487321E-3</c:v>
                </c:pt>
                <c:pt idx="1">
                  <c:v>5.0041701417848205E-3</c:v>
                </c:pt>
                <c:pt idx="2">
                  <c:v>2.6045656503753639E-3</c:v>
                </c:pt>
                <c:pt idx="3">
                  <c:v>6.3613231552162846E-3</c:v>
                </c:pt>
                <c:pt idx="4">
                  <c:v>5.8708414872798431E-3</c:v>
                </c:pt>
                <c:pt idx="5">
                  <c:v>0.04</c:v>
                </c:pt>
                <c:pt idx="6">
                  <c:v>8.4269662921348312E-3</c:v>
                </c:pt>
                <c:pt idx="7">
                  <c:v>6.269592476489028E-3</c:v>
                </c:pt>
                <c:pt idx="8">
                  <c:v>1.0869565217391304E-2</c:v>
                </c:pt>
                <c:pt idx="9">
                  <c:v>0</c:v>
                </c:pt>
                <c:pt idx="10">
                  <c:v>2.5873221216041399E-3</c:v>
                </c:pt>
                <c:pt idx="11">
                  <c:v>3.1023784901758012E-3</c:v>
                </c:pt>
                <c:pt idx="12">
                  <c:v>1.0821133036282623E-2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4-4E54-94DD-DB13AAA7E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311480"/>
        <c:axId val="246313440"/>
      </c:barChart>
      <c:catAx>
        <c:axId val="246311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3440"/>
        <c:crosses val="autoZero"/>
        <c:auto val="1"/>
        <c:lblAlgn val="ctr"/>
        <c:lblOffset val="100"/>
        <c:noMultiLvlLbl val="0"/>
      </c:catAx>
      <c:valAx>
        <c:axId val="2463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1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Judaism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0"/>
          <c:order val="10"/>
          <c:tx>
            <c:strRef>
              <c:f>judaism!$L$1:$L$2</c:f>
              <c:strCache>
                <c:ptCount val="2"/>
                <c:pt idx="0">
                  <c:v>HEE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judaism!$A$3:$A$16</c15:sqref>
                  </c15:fullRef>
                </c:ext>
              </c:extLst>
              <c:f>judaism!$A$15</c:f>
              <c:strCache>
                <c:ptCount val="1"/>
                <c:pt idx="0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judaism!$L$3:$L$16</c15:sqref>
                  </c15:fullRef>
                </c:ext>
              </c:extLst>
              <c:f>judaism!$L$15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0D-434E-A522-044359D8E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504648"/>
        <c:axId val="3035066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judaism!$B$1:$B$2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jewish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judaism!$B$3:$B$16</c15:sqref>
                        </c15:fullRef>
                        <c15:formulaRef>
                          <c15:sqref>judaism!$B$15</c15:sqref>
                        </c15:formulaRef>
                      </c:ext>
                    </c:extLst>
                    <c:numCache>
                      <c:formatCode>0.00%</c:formatCode>
                      <c:ptCount val="1"/>
                      <c:pt idx="0">
                        <c:v>3.4853118998506294E-3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D0D-434E-A522-044359D8E16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judaism!$C$1:$C$2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judaism!$C$3:$C$16</c15:sqref>
                        </c15:fullRef>
                        <c15:formulaRef>
                          <c15:sqref>judaism!$C$15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D0D-434E-A522-044359D8E16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judaism!$D$1:$D$2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judaism!$D$3:$D$16</c15:sqref>
                        </c15:fullRef>
                        <c15:formulaRef>
                          <c15:sqref>judaism!$D$15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D0D-434E-A522-044359D8E16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judaism!$E$1:$E$2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diff all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judaism!$E$3:$E$16</c15:sqref>
                        </c15:fullRef>
                        <c15:formulaRef>
                          <c15:sqref>judaism!$E$15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D0D-434E-A522-044359D8E16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judaism!$F$1:$F$2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judaism!$F$3:$F$16</c15:sqref>
                        </c15:fullRef>
                        <c15:formulaRef>
                          <c15:sqref>judaism!$F$15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D0D-434E-A522-044359D8E166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judaism!$G$1:$G$2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diff excluding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judaism!$G$3:$G$16</c15:sqref>
                        </c15:fullRef>
                        <c15:formulaRef>
                          <c15:sqref>judaism!$G$15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D0D-434E-A522-044359D8E166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judaism!$H$1:$H$2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jewish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judaism!$H$3:$H$16</c15:sqref>
                        </c15:fullRef>
                        <c15:formulaRef>
                          <c15:sqref>judaism!$H$15</c15:sqref>
                        </c15:formulaRef>
                      </c:ext>
                    </c:extLst>
                    <c:numCache>
                      <c:formatCode>0.00%</c:formatCode>
                      <c:ptCount val="1"/>
                      <c:pt idx="0">
                        <c:v>1.0821133036282623E-2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D0D-434E-A522-044359D8E166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judaism!$I$1:$I$2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judaism!$I$3:$I$16</c15:sqref>
                        </c15:fullRef>
                        <c15:formulaRef>
                          <c15:sqref>judaism!$I$15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D0D-434E-A522-044359D8E166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judaism!$J$1:$J$2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judaism!$J$3:$J$16</c15:sqref>
                        </c15:fullRef>
                        <c15:formulaRef>
                          <c15:sqref>judaism!$J$15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D0D-434E-A522-044359D8E166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judaism!$K$1:$K$2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judaism!$A$15</c15:sqref>
                        </c15:formulaRef>
                      </c:ext>
                    </c:extLst>
                    <c:strCache>
                      <c:ptCount val="1"/>
                      <c:pt idx="0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judaism!$K$3:$K$16</c15:sqref>
                        </c15:fullRef>
                        <c15:formulaRef>
                          <c15:sqref>judaism!$K$15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D0D-434E-A522-044359D8E166}"/>
                  </c:ext>
                </c:extLst>
              </c15:ser>
            </c15:filteredBarSeries>
          </c:ext>
        </c:extLst>
      </c:barChart>
      <c:catAx>
        <c:axId val="30350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06616"/>
        <c:crosses val="autoZero"/>
        <c:auto val="1"/>
        <c:lblAlgn val="ctr"/>
        <c:lblOffset val="100"/>
        <c:noMultiLvlLbl val="0"/>
      </c:catAx>
      <c:valAx>
        <c:axId val="30350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0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Judaism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judaism!$E$1:$E$2</c:f>
              <c:strCache>
                <c:ptCount val="2"/>
                <c:pt idx="0">
                  <c:v>GMC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judaism!$A$3:$A$16</c15:sqref>
                  </c15:fullRef>
                </c:ext>
              </c:extLst>
              <c:f>(judaism!$A$5:$A$6,judaism!$A$12)</c:f>
              <c:strCache>
                <c:ptCount val="3"/>
                <c:pt idx="0">
                  <c:v>GP</c:v>
                </c:pt>
                <c:pt idx="1">
                  <c:v>Medicine</c:v>
                </c:pt>
                <c:pt idx="2">
                  <c:v>psychiatry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judaism!$E$3:$E$16</c15:sqref>
                  </c15:fullRef>
                </c:ext>
              </c:extLst>
              <c:f>(judaism!$E$5:$E$6,judaism!$E$12)</c:f>
              <c:numCache>
                <c:formatCode>General</c:formatCode>
                <c:ptCount val="3"/>
                <c:pt idx="0">
                  <c:v>-68</c:v>
                </c:pt>
                <c:pt idx="1">
                  <c:v>39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DD-4CD3-B713-6F7E79507BCF}"/>
            </c:ext>
          </c:extLst>
        </c:ser>
        <c:ser>
          <c:idx val="5"/>
          <c:order val="5"/>
          <c:tx>
            <c:strRef>
              <c:f>judaism!$G$1:$G$2</c:f>
              <c:strCache>
                <c:ptCount val="2"/>
                <c:pt idx="0">
                  <c:v>GMC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judaism!$A$3:$A$16</c15:sqref>
                  </c15:fullRef>
                </c:ext>
              </c:extLst>
              <c:f>(judaism!$A$5:$A$6,judaism!$A$12)</c:f>
              <c:strCache>
                <c:ptCount val="3"/>
                <c:pt idx="0">
                  <c:v>GP</c:v>
                </c:pt>
                <c:pt idx="1">
                  <c:v>Medicine</c:v>
                </c:pt>
                <c:pt idx="2">
                  <c:v>psychiatry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judaism!$G$3:$G$16</c15:sqref>
                  </c15:fullRef>
                </c:ext>
              </c:extLst>
              <c:f>(judaism!$G$5:$G$6,judaism!$G$12)</c:f>
              <c:numCache>
                <c:formatCode>General</c:formatCode>
                <c:ptCount val="3"/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DD-4CD3-B713-6F7E79507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638288"/>
        <c:axId val="4956392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judaism!$B$1:$B$2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jewish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judaism!$A$3:$A$16</c15:sqref>
                        </c15:fullRef>
                        <c15:formulaRef>
                          <c15:sqref>(judaism!$A$5:$A$6,judaism!$A$12)</c15:sqref>
                        </c15:formulaRef>
                      </c:ext>
                    </c:extLst>
                    <c:strCache>
                      <c:ptCount val="3"/>
                      <c:pt idx="0">
                        <c:v>GP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judaism!$B$3:$B$16</c15:sqref>
                        </c15:fullRef>
                        <c15:formulaRef>
                          <c15:sqref>(judaism!$B$5:$B$6,judaism!$B$12)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2.7569040754919106E-3</c:v>
                      </c:pt>
                      <c:pt idx="1">
                        <c:v>5.6740914419695192E-3</c:v>
                      </c:pt>
                      <c:pt idx="2">
                        <c:v>6.8226120857699801E-3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DDD-4CD3-B713-6F7E79507BC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judaism!$C$1:$C$2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(judaism!$A$5:$A$6,judaism!$A$12)</c15:sqref>
                        </c15:formulaRef>
                      </c:ext>
                    </c:extLst>
                    <c:strCache>
                      <c:ptCount val="3"/>
                      <c:pt idx="0">
                        <c:v>GP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judaism!$C$3:$C$16</c15:sqref>
                        </c15:fullRef>
                        <c15:formulaRef>
                          <c15:sqref>(judaism!$C$5:$C$6,judaism!$C$12)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175</c:v>
                      </c:pt>
                      <c:pt idx="1">
                        <c:v>121</c:v>
                      </c:pt>
                      <c:pt idx="2">
                        <c:v>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DDD-4CD3-B713-6F7E79507BC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judaism!$D$1:$D$2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(judaism!$A$5:$A$6,judaism!$A$12)</c15:sqref>
                        </c15:formulaRef>
                      </c:ext>
                    </c:extLst>
                    <c:strCache>
                      <c:ptCount val="3"/>
                      <c:pt idx="0">
                        <c:v>GP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judaism!$D$3:$D$16</c15:sqref>
                        </c15:fullRef>
                        <c15:formulaRef>
                          <c15:sqref>(judaism!$D$5:$D$6,judaism!$D$12)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243</c:v>
                      </c:pt>
                      <c:pt idx="1">
                        <c:v>82</c:v>
                      </c:pt>
                      <c:pt idx="2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DDD-4CD3-B713-6F7E79507BCF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judaism!$F$1:$F$2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judaism!$A$3:$A$16</c15:sqref>
                        </c15:fullRef>
                        <c15:formulaRef>
                          <c15:sqref>(judaism!$A$5:$A$6,judaism!$A$12)</c15:sqref>
                        </c15:formulaRef>
                      </c:ext>
                    </c:extLst>
                    <c:strCache>
                      <c:ptCount val="3"/>
                      <c:pt idx="0">
                        <c:v>GP</c:v>
                      </c:pt>
                      <c:pt idx="1">
                        <c:v>Medicine</c:v>
                      </c:pt>
                      <c:pt idx="2">
                        <c:v>psychiatry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judaism!$F$3:$F$16</c15:sqref>
                        </c15:fullRef>
                        <c15:formulaRef>
                          <c15:sqref>(judaism!$F$5:$F$6,judaism!$F$12)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2">
                        <c:v>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DDD-4CD3-B713-6F7E79507BCF}"/>
                  </c:ext>
                </c:extLst>
              </c15:ser>
            </c15:filteredBarSeries>
          </c:ext>
        </c:extLst>
      </c:barChart>
      <c:catAx>
        <c:axId val="49563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39272"/>
        <c:crosses val="autoZero"/>
        <c:auto val="1"/>
        <c:lblAlgn val="ctr"/>
        <c:lblOffset val="100"/>
        <c:noMultiLvlLbl val="0"/>
      </c:catAx>
      <c:valAx>
        <c:axId val="49563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3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hindu 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GMC % by speciality'!$E$1</c:f>
              <c:strCache>
                <c:ptCount val="1"/>
                <c:pt idx="0">
                  <c:v>hindu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speciality'!$E$2:$E$15</c:f>
              <c:numCache>
                <c:formatCode>0.00%</c:formatCode>
                <c:ptCount val="14"/>
                <c:pt idx="0">
                  <c:v>4.6343091446552874E-2</c:v>
                </c:pt>
                <c:pt idx="1">
                  <c:v>3.9867109634551492E-2</c:v>
                </c:pt>
                <c:pt idx="2">
                  <c:v>2.1488098051262661E-2</c:v>
                </c:pt>
                <c:pt idx="3">
                  <c:v>3.9624853458382181E-2</c:v>
                </c:pt>
                <c:pt idx="4">
                  <c:v>7.1744471744471738E-2</c:v>
                </c:pt>
                <c:pt idx="5">
                  <c:v>1.5873015873015872E-2</c:v>
                </c:pt>
                <c:pt idx="6">
                  <c:v>4.4852627082443398E-2</c:v>
                </c:pt>
                <c:pt idx="7">
                  <c:v>7.4432576769025371E-2</c:v>
                </c:pt>
                <c:pt idx="8">
                  <c:v>3.9827414537006306E-2</c:v>
                </c:pt>
                <c:pt idx="9">
                  <c:v>5.1900584795321635E-2</c:v>
                </c:pt>
                <c:pt idx="10">
                  <c:v>1.5281757402101241E-2</c:v>
                </c:pt>
                <c:pt idx="11">
                  <c:v>4.1756779238063549E-2</c:v>
                </c:pt>
                <c:pt idx="12">
                  <c:v>4.2463902126751545E-2</c:v>
                </c:pt>
                <c:pt idx="13">
                  <c:v>2.6315789473684209E-2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8E1-A40D-DFAA498B5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370792"/>
        <c:axId val="245369616"/>
      </c:barChart>
      <c:catAx>
        <c:axId val="24537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9616"/>
        <c:crosses val="autoZero"/>
        <c:auto val="1"/>
        <c:lblAlgn val="ctr"/>
        <c:lblOffset val="100"/>
        <c:noMultiLvlLbl val="0"/>
      </c:catAx>
      <c:valAx>
        <c:axId val="24536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7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Hinduism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speciality'!$E$1</c:f>
              <c:strCache>
                <c:ptCount val="1"/>
                <c:pt idx="0">
                  <c:v>Hinduism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speciality'!$E$2:$E$14</c:f>
              <c:numCache>
                <c:formatCode>0.0%</c:formatCode>
                <c:ptCount val="13"/>
                <c:pt idx="0">
                  <c:v>7.8280044101433299E-2</c:v>
                </c:pt>
                <c:pt idx="1">
                  <c:v>8.5904920767306089E-2</c:v>
                </c:pt>
                <c:pt idx="2">
                  <c:v>8.1660793626474645E-2</c:v>
                </c:pt>
                <c:pt idx="3">
                  <c:v>7.4745547073791344E-2</c:v>
                </c:pt>
                <c:pt idx="4">
                  <c:v>9.8825831702544026E-2</c:v>
                </c:pt>
                <c:pt idx="5">
                  <c:v>0.08</c:v>
                </c:pt>
                <c:pt idx="6">
                  <c:v>5.3370786516853931E-2</c:v>
                </c:pt>
                <c:pt idx="7">
                  <c:v>7.6280041797283177E-2</c:v>
                </c:pt>
                <c:pt idx="8">
                  <c:v>7.0652173913043473E-2</c:v>
                </c:pt>
                <c:pt idx="9">
                  <c:v>6.6895368782161235E-2</c:v>
                </c:pt>
                <c:pt idx="10">
                  <c:v>4.6571798188874518E-2</c:v>
                </c:pt>
                <c:pt idx="11">
                  <c:v>9.6173733195449848E-2</c:v>
                </c:pt>
                <c:pt idx="12">
                  <c:v>9.2934436664544873E-2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4-4647-990A-A58ED4DE4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5368832"/>
        <c:axId val="245364520"/>
      </c:barChart>
      <c:catAx>
        <c:axId val="24536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4520"/>
        <c:crosses val="autoZero"/>
        <c:auto val="1"/>
        <c:lblAlgn val="ctr"/>
        <c:lblOffset val="100"/>
        <c:noMultiLvlLbl val="0"/>
      </c:catAx>
      <c:valAx>
        <c:axId val="24536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6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Hindu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hindu!$E$1:$E$2</c:f>
              <c:strCache>
                <c:ptCount val="2"/>
                <c:pt idx="0">
                  <c:v>GMC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hindu!$A$3:$A$16</c15:sqref>
                  </c15:fullRef>
                </c:ext>
              </c:extLst>
              <c:f>(hindu!$A$3,hindu!$A$5:$A$7,hindu!$A$10,hindu!$A$12:$A$13,hindu!$A$15)</c:f>
              <c:strCache>
                <c:ptCount val="8"/>
                <c:pt idx="0">
                  <c:v>anaesthesia</c:v>
                </c:pt>
                <c:pt idx="1">
                  <c:v>GP</c:v>
                </c:pt>
                <c:pt idx="2">
                  <c:v>Medicine</c:v>
                </c:pt>
                <c:pt idx="3">
                  <c:v>Obs&amp;gyne</c:v>
                </c:pt>
                <c:pt idx="4">
                  <c:v>paediatrics</c:v>
                </c:pt>
                <c:pt idx="5">
                  <c:v>psychiatry</c:v>
                </c:pt>
                <c:pt idx="6">
                  <c:v>publice health</c:v>
                </c:pt>
                <c:pt idx="7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hindu!$E$3:$E$16</c15:sqref>
                  </c15:fullRef>
                </c:ext>
              </c:extLst>
              <c:f>(hindu!$E$3,hindu!$E$5:$E$7,hindu!$E$10,hindu!$E$12:$E$13,hindu!$E$15)</c:f>
              <c:numCache>
                <c:formatCode>General</c:formatCode>
                <c:ptCount val="8"/>
                <c:pt idx="0">
                  <c:v>116</c:v>
                </c:pt>
                <c:pt idx="1">
                  <c:v>-879</c:v>
                </c:pt>
                <c:pt idx="2">
                  <c:v>92</c:v>
                </c:pt>
                <c:pt idx="3">
                  <c:v>148</c:v>
                </c:pt>
                <c:pt idx="4">
                  <c:v>234</c:v>
                </c:pt>
                <c:pt idx="5">
                  <c:v>136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0E-4811-8699-1A073190DB6E}"/>
            </c:ext>
          </c:extLst>
        </c:ser>
        <c:ser>
          <c:idx val="5"/>
          <c:order val="5"/>
          <c:tx>
            <c:strRef>
              <c:f>hindu!$G$1:$G$2</c:f>
              <c:strCache>
                <c:ptCount val="2"/>
                <c:pt idx="0">
                  <c:v>GMC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hindu!$A$3:$A$16</c15:sqref>
                  </c15:fullRef>
                </c:ext>
              </c:extLst>
              <c:f>(hindu!$A$3,hindu!$A$5:$A$7,hindu!$A$10,hindu!$A$12:$A$13,hindu!$A$15)</c:f>
              <c:strCache>
                <c:ptCount val="8"/>
                <c:pt idx="0">
                  <c:v>anaesthesia</c:v>
                </c:pt>
                <c:pt idx="1">
                  <c:v>GP</c:v>
                </c:pt>
                <c:pt idx="2">
                  <c:v>Medicine</c:v>
                </c:pt>
                <c:pt idx="3">
                  <c:v>Obs&amp;gyne</c:v>
                </c:pt>
                <c:pt idx="4">
                  <c:v>paediatrics</c:v>
                </c:pt>
                <c:pt idx="5">
                  <c:v>psychiatry</c:v>
                </c:pt>
                <c:pt idx="6">
                  <c:v>publice health</c:v>
                </c:pt>
                <c:pt idx="7">
                  <c:v>surgery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hindu!$G$3:$G$16</c15:sqref>
                  </c15:fullRef>
                </c:ext>
              </c:extLst>
              <c:f>(hindu!$G$3,hindu!$G$5:$G$7,hindu!$G$10,hindu!$G$12:$G$13,hindu!$G$15)</c:f>
              <c:numCache>
                <c:formatCode>General</c:formatCode>
                <c:ptCount val="8"/>
                <c:pt idx="0">
                  <c:v>82</c:v>
                </c:pt>
                <c:pt idx="1">
                  <c:v>-505</c:v>
                </c:pt>
                <c:pt idx="3">
                  <c:v>105</c:v>
                </c:pt>
                <c:pt idx="4">
                  <c:v>172</c:v>
                </c:pt>
                <c:pt idx="5">
                  <c:v>102</c:v>
                </c:pt>
                <c:pt idx="6">
                  <c:v>-24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0E-4811-8699-1A073190D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58016"/>
        <c:axId val="50976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hindu!$B$1:$B$2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hindu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hindu!$A$3:$A$16</c15:sqref>
                        </c15:fullRef>
                        <c15:formulaRef>
                          <c15:sqref>(hindu!$A$3,hindu!$A$5:$A$7,hindu!$A$10,hindu!$A$12:$A$13,hindu!$A$15)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paediatrics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hindu!$B$3:$B$16</c15:sqref>
                        </c15:fullRef>
                        <c15:formulaRef>
                          <c15:sqref>(hindu!$B$3,hindu!$B$5:$B$7,hindu!$B$10,hindu!$B$12:$B$13,hindu!$B$15)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4.6343091446552874E-2</c:v>
                      </c:pt>
                      <c:pt idx="1">
                        <c:v>2.1488098051262661E-2</c:v>
                      </c:pt>
                      <c:pt idx="2">
                        <c:v>3.9624853458382181E-2</c:v>
                      </c:pt>
                      <c:pt idx="3">
                        <c:v>7.1744471744471738E-2</c:v>
                      </c:pt>
                      <c:pt idx="4">
                        <c:v>7.4432576769025371E-2</c:v>
                      </c:pt>
                      <c:pt idx="5">
                        <c:v>5.1900584795321635E-2</c:v>
                      </c:pt>
                      <c:pt idx="6">
                        <c:v>1.5281757402101241E-2</c:v>
                      </c:pt>
                      <c:pt idx="7">
                        <c:v>4.2463902126751545E-2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10E-4811-8699-1A073190DB6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hindu!$C$1:$C$2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hindu!$A$3:$A$16</c15:sqref>
                        </c15:fullRef>
                        <c15:formulaRef>
                          <c15:sqref>(hindu!$A$3,hindu!$A$5:$A$7,hindu!$A$10,hindu!$A$12:$A$13,hindu!$A$15)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paediatrics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hindu!$C$3:$C$16</c15:sqref>
                        </c15:fullRef>
                        <c15:formulaRef>
                          <c15:sqref>(hindu!$C$3,hindu!$C$5:$C$7,hindu!$C$10,hindu!$C$12:$C$13,hindu!$C$15)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486</c:v>
                      </c:pt>
                      <c:pt idx="1">
                        <c:v>1364</c:v>
                      </c:pt>
                      <c:pt idx="2">
                        <c:v>845</c:v>
                      </c:pt>
                      <c:pt idx="3">
                        <c:v>292</c:v>
                      </c:pt>
                      <c:pt idx="4">
                        <c:v>446</c:v>
                      </c:pt>
                      <c:pt idx="5">
                        <c:v>426</c:v>
                      </c:pt>
                      <c:pt idx="6">
                        <c:v>16</c:v>
                      </c:pt>
                      <c:pt idx="7">
                        <c:v>597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10E-4811-8699-1A073190DB6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hindu!$D$1:$D$2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hindu!$A$3:$A$16</c15:sqref>
                        </c15:fullRef>
                        <c15:formulaRef>
                          <c15:sqref>(hindu!$A$3,hindu!$A$5:$A$7,hindu!$A$10,hindu!$A$12:$A$13,hindu!$A$15)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paediatrics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hindu!$D$3:$D$16</c15:sqref>
                        </c15:fullRef>
                        <c15:formulaRef>
                          <c15:sqref>(hindu!$D$3,hindu!$D$5:$D$7,hindu!$D$10,hindu!$D$12:$D$13,hindu!$D$15)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370</c:v>
                      </c:pt>
                      <c:pt idx="1">
                        <c:v>2243</c:v>
                      </c:pt>
                      <c:pt idx="2">
                        <c:v>753</c:v>
                      </c:pt>
                      <c:pt idx="3">
                        <c:v>144</c:v>
                      </c:pt>
                      <c:pt idx="4">
                        <c:v>212</c:v>
                      </c:pt>
                      <c:pt idx="5">
                        <c:v>290</c:v>
                      </c:pt>
                      <c:pt idx="7">
                        <c:v>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0E-4811-8699-1A073190DB6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hindu!$F$1:$F$2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hindu!$A$3:$A$16</c15:sqref>
                        </c15:fullRef>
                        <c15:formulaRef>
                          <c15:sqref>(hindu!$A$3,hindu!$A$5:$A$7,hindu!$A$10,hindu!$A$12:$A$13,hindu!$A$15)</c15:sqref>
                        </c15:formulaRef>
                      </c:ext>
                    </c:extLst>
                    <c:strCache>
                      <c:ptCount val="8"/>
                      <c:pt idx="0">
                        <c:v>anaesthesia</c:v>
                      </c:pt>
                      <c:pt idx="1">
                        <c:v>GP</c:v>
                      </c:pt>
                      <c:pt idx="2">
                        <c:v>Medicine</c:v>
                      </c:pt>
                      <c:pt idx="3">
                        <c:v>Obs&amp;gyne</c:v>
                      </c:pt>
                      <c:pt idx="4">
                        <c:v>paediatrics</c:v>
                      </c:pt>
                      <c:pt idx="5">
                        <c:v>psychiatry</c:v>
                      </c:pt>
                      <c:pt idx="6">
                        <c:v>publice health</c:v>
                      </c:pt>
                      <c:pt idx="7">
                        <c:v>surgery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hindu!$F$3:$F$16</c15:sqref>
                        </c15:fullRef>
                        <c15:formulaRef>
                          <c15:sqref>(hindu!$F$3,hindu!$F$5:$F$7,hindu!$F$10,hindu!$F$12:$F$13,hindu!$F$15)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404</c:v>
                      </c:pt>
                      <c:pt idx="1">
                        <c:v>1869</c:v>
                      </c:pt>
                      <c:pt idx="3">
                        <c:v>187</c:v>
                      </c:pt>
                      <c:pt idx="4">
                        <c:v>274</c:v>
                      </c:pt>
                      <c:pt idx="5">
                        <c:v>324</c:v>
                      </c:pt>
                      <c:pt idx="6">
                        <c:v>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10E-4811-8699-1A073190DB6E}"/>
                  </c:ext>
                </c:extLst>
              </c15:ser>
            </c15:filteredBarSeries>
          </c:ext>
        </c:extLst>
      </c:barChart>
      <c:catAx>
        <c:axId val="5097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61296"/>
        <c:crosses val="autoZero"/>
        <c:auto val="1"/>
        <c:lblAlgn val="ctr"/>
        <c:lblOffset val="100"/>
        <c:noMultiLvlLbl val="0"/>
      </c:catAx>
      <c:valAx>
        <c:axId val="50976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5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Sikhism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speciality'!$H$1</c:f>
              <c:strCache>
                <c:ptCount val="1"/>
                <c:pt idx="0">
                  <c:v>Sikhism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speciality'!$H$2:$H$14</c:f>
              <c:numCache>
                <c:formatCode>0.0%</c:formatCode>
                <c:ptCount val="13"/>
                <c:pt idx="0">
                  <c:v>9.9228224917309819E-3</c:v>
                </c:pt>
                <c:pt idx="1">
                  <c:v>8.3402835696413675E-3</c:v>
                </c:pt>
                <c:pt idx="2">
                  <c:v>9.9586333690822731E-3</c:v>
                </c:pt>
                <c:pt idx="3">
                  <c:v>9.5419847328244278E-3</c:v>
                </c:pt>
                <c:pt idx="4">
                  <c:v>8.8062622309197647E-3</c:v>
                </c:pt>
                <c:pt idx="5">
                  <c:v>0</c:v>
                </c:pt>
                <c:pt idx="6">
                  <c:v>8.4269662921348312E-3</c:v>
                </c:pt>
                <c:pt idx="7">
                  <c:v>4.1797283176593526E-3</c:v>
                </c:pt>
                <c:pt idx="8">
                  <c:v>0</c:v>
                </c:pt>
                <c:pt idx="9">
                  <c:v>1.0291595197255575E-2</c:v>
                </c:pt>
                <c:pt idx="10">
                  <c:v>7.7619663648124193E-3</c:v>
                </c:pt>
                <c:pt idx="11">
                  <c:v>1.344364012409514E-2</c:v>
                </c:pt>
                <c:pt idx="12">
                  <c:v>9.5480585614258432E-3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C-450D-B708-5B6BA40FB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316968"/>
        <c:axId val="246313832"/>
      </c:barChart>
      <c:catAx>
        <c:axId val="246316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3832"/>
        <c:crosses val="autoZero"/>
        <c:auto val="1"/>
        <c:lblAlgn val="ctr"/>
        <c:lblOffset val="100"/>
        <c:noMultiLvlLbl val="0"/>
      </c:catAx>
      <c:valAx>
        <c:axId val="24631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6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sikh 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GMC % by speciality'!$H$1</c:f>
              <c:strCache>
                <c:ptCount val="1"/>
                <c:pt idx="0">
                  <c:v>sikh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speciality'!$H$2:$H$15</c:f>
              <c:numCache>
                <c:formatCode>0.00%</c:formatCode>
                <c:ptCount val="14"/>
                <c:pt idx="0">
                  <c:v>2.3839038809955184E-3</c:v>
                </c:pt>
                <c:pt idx="1">
                  <c:v>2.9069767441860465E-3</c:v>
                </c:pt>
                <c:pt idx="2">
                  <c:v>4.4425539959355356E-3</c:v>
                </c:pt>
                <c:pt idx="3">
                  <c:v>2.7198124267291909E-3</c:v>
                </c:pt>
                <c:pt idx="4">
                  <c:v>2.7027027027027029E-3</c:v>
                </c:pt>
                <c:pt idx="5">
                  <c:v>0</c:v>
                </c:pt>
                <c:pt idx="6">
                  <c:v>3.4173430158052115E-3</c:v>
                </c:pt>
                <c:pt idx="7">
                  <c:v>1.5020026702269693E-3</c:v>
                </c:pt>
                <c:pt idx="8">
                  <c:v>2.3232658479920344E-3</c:v>
                </c:pt>
                <c:pt idx="9">
                  <c:v>4.5077972709551654E-3</c:v>
                </c:pt>
                <c:pt idx="10">
                  <c:v>1.9102196752626551E-3</c:v>
                </c:pt>
                <c:pt idx="11">
                  <c:v>3.1608717351522208E-3</c:v>
                </c:pt>
                <c:pt idx="12">
                  <c:v>3.9120847855466248E-3</c:v>
                </c:pt>
                <c:pt idx="13">
                  <c:v>1.3157894736842105E-2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A-4388-ADB0-00FCCD90A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313048"/>
        <c:axId val="246316576"/>
      </c:barChart>
      <c:catAx>
        <c:axId val="246313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6576"/>
        <c:crosses val="autoZero"/>
        <c:auto val="1"/>
        <c:lblAlgn val="ctr"/>
        <c:lblOffset val="100"/>
        <c:noMultiLvlLbl val="0"/>
      </c:catAx>
      <c:valAx>
        <c:axId val="24631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Sikh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sikh!$E$1:$E$2</c:f>
              <c:strCache>
                <c:ptCount val="2"/>
                <c:pt idx="0">
                  <c:v>GMC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sikh!$A$3:$A$16</c15:sqref>
                  </c15:fullRef>
                </c:ext>
              </c:extLst>
              <c:f>(sikh!$A$5,sikh!$A$10)</c:f>
              <c:strCache>
                <c:ptCount val="2"/>
                <c:pt idx="0">
                  <c:v>GP</c:v>
                </c:pt>
                <c:pt idx="1">
                  <c:v>paediatrics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sikh!$E$3:$E$16</c15:sqref>
                  </c15:fullRef>
                </c:ext>
              </c:extLst>
              <c:f>(sikh!$E$5,sikh!$E$10)</c:f>
              <c:numCache>
                <c:formatCode>General</c:formatCode>
                <c:ptCount val="2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67-45DB-BDCA-BB6CDF8CA8C9}"/>
            </c:ext>
          </c:extLst>
        </c:ser>
        <c:ser>
          <c:idx val="5"/>
          <c:order val="5"/>
          <c:tx>
            <c:strRef>
              <c:f>sikh!$G$1:$G$2</c:f>
              <c:strCache>
                <c:ptCount val="2"/>
                <c:pt idx="0">
                  <c:v>GMC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sikh!$A$3:$A$16</c15:sqref>
                  </c15:fullRef>
                </c:ext>
              </c:extLst>
              <c:f>(sikh!$A$5,sikh!$A$10)</c:f>
              <c:strCache>
                <c:ptCount val="2"/>
                <c:pt idx="0">
                  <c:v>GP</c:v>
                </c:pt>
                <c:pt idx="1">
                  <c:v>paediatrics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sikh!$G$3:$G$16</c15:sqref>
                  </c15:fullRef>
                </c:ext>
              </c:extLst>
              <c:f>(sikh!$G$5,sikh!$G$10)</c:f>
              <c:numCache>
                <c:formatCode>General</c:formatCode>
                <c:ptCount val="2"/>
                <c:pt idx="0">
                  <c:v>89</c:v>
                </c:pt>
                <c:pt idx="1">
                  <c:v>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7-45DB-BDCA-BB6CDF8CA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956288"/>
        <c:axId val="5029572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sikh!$B$1:$B$2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sikh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sikh!$A$3:$A$16</c15:sqref>
                        </c15:fullRef>
                        <c15:formulaRef>
                          <c15:sqref>(sikh!$A$5,sikh!$A$10)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paediatrics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sikh!$B$3:$B$16</c15:sqref>
                        </c15:fullRef>
                        <c15:formulaRef>
                          <c15:sqref>(sikh!$B$5,sikh!$B$10)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4.4425539959355356E-3</c:v>
                      </c:pt>
                      <c:pt idx="1">
                        <c:v>1.5020026702269693E-3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67-45DB-BDCA-BB6CDF8CA8C9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sikh!$C$1:$C$2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sikh!$A$3:$A$16</c15:sqref>
                        </c15:fullRef>
                        <c15:formulaRef>
                          <c15:sqref>(sikh!$A$5,sikh!$A$10)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paediatrics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sikh!$C$3:$C$16</c15:sqref>
                        </c15:fullRef>
                        <c15:formulaRef>
                          <c15:sqref>(sikh!$C$5,sikh!$C$10)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282</c:v>
                      </c:pt>
                      <c:pt idx="1">
                        <c:v>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67-45DB-BDCA-BB6CDF8CA8C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sikh!$D$1:$D$2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sikh!$A$3:$A$16</c15:sqref>
                        </c15:fullRef>
                        <c15:formulaRef>
                          <c15:sqref>(sikh!$A$5,sikh!$A$10)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paediatrics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sikh!$D$3:$D$16</c15:sqref>
                        </c15:fullRef>
                        <c15:formulaRef>
                          <c15:sqref>(sikh!$D$5,sikh!$D$10)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67-45DB-BDCA-BB6CDF8CA8C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sikh!$F$1:$F$2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(not unknown)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sikh!$A$3:$A$16</c15:sqref>
                        </c15:fullRef>
                        <c15:formulaRef>
                          <c15:sqref>(sikh!$A$5,sikh!$A$10)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paediatrics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sikh!$F$3:$F$16</c15:sqref>
                        </c15:fullRef>
                        <c15:formulaRef>
                          <c15:sqref>(sikh!$F$5,sikh!$F$10)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193</c:v>
                      </c:pt>
                      <c:pt idx="1">
                        <c:v>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7-45DB-BDCA-BB6CDF8CA8C9}"/>
                  </c:ext>
                </c:extLst>
              </c15:ser>
            </c15:filteredBarSeries>
          </c:ext>
        </c:extLst>
      </c:barChart>
      <c:catAx>
        <c:axId val="50295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57272"/>
        <c:crosses val="autoZero"/>
        <c:auto val="1"/>
        <c:lblAlgn val="ctr"/>
        <c:lblOffset val="100"/>
        <c:noMultiLvlLbl val="0"/>
      </c:catAx>
      <c:valAx>
        <c:axId val="50295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5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Other HEE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'HEE data by speciality'!$I$1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'HEE data by speciality'!$A$2:$A$14</c:f>
              <c:strCache>
                <c:ptCount val="13"/>
                <c:pt idx="0">
                  <c:v>Anaesthetics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O&amp;G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Pschiatry</c:v>
                </c:pt>
                <c:pt idx="10">
                  <c:v>public health</c:v>
                </c:pt>
                <c:pt idx="11">
                  <c:v>radiology</c:v>
                </c:pt>
                <c:pt idx="12">
                  <c:v>Surgery</c:v>
                </c:pt>
              </c:strCache>
            </c:strRef>
          </c:cat>
          <c:val>
            <c:numRef>
              <c:f>'HEE data by speciality'!$I$2:$I$14</c:f>
              <c:numCache>
                <c:formatCode>0.0%</c:formatCode>
                <c:ptCount val="13"/>
                <c:pt idx="0">
                  <c:v>4.4101433296582136E-2</c:v>
                </c:pt>
                <c:pt idx="1">
                  <c:v>4.0033361134278564E-2</c:v>
                </c:pt>
                <c:pt idx="2">
                  <c:v>3.7842806802512639E-2</c:v>
                </c:pt>
                <c:pt idx="3">
                  <c:v>3.1806615776081425E-2</c:v>
                </c:pt>
                <c:pt idx="4">
                  <c:v>3.131115459882583E-2</c:v>
                </c:pt>
                <c:pt idx="5">
                  <c:v>0.12</c:v>
                </c:pt>
                <c:pt idx="6">
                  <c:v>5.8988764044943819E-2</c:v>
                </c:pt>
                <c:pt idx="7">
                  <c:v>3.7617554858934171E-2</c:v>
                </c:pt>
                <c:pt idx="8">
                  <c:v>7.0652173913043473E-2</c:v>
                </c:pt>
                <c:pt idx="9">
                  <c:v>5.6603773584905662E-2</c:v>
                </c:pt>
                <c:pt idx="10">
                  <c:v>8.6675291073738683E-2</c:v>
                </c:pt>
                <c:pt idx="11">
                  <c:v>4.0330920372285417E-2</c:v>
                </c:pt>
                <c:pt idx="12">
                  <c:v>3.6282622533418206E-2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5-48B3-8BEF-809FA991B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315008"/>
        <c:axId val="246314224"/>
      </c:barChart>
      <c:catAx>
        <c:axId val="2463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4224"/>
        <c:crosses val="autoZero"/>
        <c:auto val="1"/>
        <c:lblAlgn val="ctr"/>
        <c:lblOffset val="100"/>
        <c:noMultiLvlLbl val="0"/>
      </c:catAx>
      <c:valAx>
        <c:axId val="2463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other GMC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GMC % by speciality'!$I$1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GMC % by speciality'!$A$2:$A$15</c:f>
              <c:strCache>
                <c:ptCount val="14"/>
                <c:pt idx="0">
                  <c:v>anaesthesia</c:v>
                </c:pt>
                <c:pt idx="1">
                  <c:v>Emergency Medicine</c:v>
                </c:pt>
                <c:pt idx="2">
                  <c:v>GP</c:v>
                </c:pt>
                <c:pt idx="3">
                  <c:v>Medicine</c:v>
                </c:pt>
                <c:pt idx="4">
                  <c:v>Obs&amp;gyne</c:v>
                </c:pt>
                <c:pt idx="5">
                  <c:v>occupational medicine</c:v>
                </c:pt>
                <c:pt idx="6">
                  <c:v>opthalmology</c:v>
                </c:pt>
                <c:pt idx="7">
                  <c:v>paediatrics</c:v>
                </c:pt>
                <c:pt idx="8">
                  <c:v>pathology</c:v>
                </c:pt>
                <c:pt idx="9">
                  <c:v>psychiatry</c:v>
                </c:pt>
                <c:pt idx="10">
                  <c:v>publice health</c:v>
                </c:pt>
                <c:pt idx="11">
                  <c:v>radiology</c:v>
                </c:pt>
                <c:pt idx="12">
                  <c:v>surgery</c:v>
                </c:pt>
                <c:pt idx="13">
                  <c:v>other</c:v>
                </c:pt>
              </c:strCache>
            </c:strRef>
          </c:cat>
          <c:val>
            <c:numRef>
              <c:f>' GMC % by speciality'!$I$2:$I$15</c:f>
              <c:numCache>
                <c:formatCode>0.00%</c:formatCode>
                <c:ptCount val="14"/>
                <c:pt idx="0">
                  <c:v>3.6235338991131879E-3</c:v>
                </c:pt>
                <c:pt idx="1">
                  <c:v>2.4916943521594683E-3</c:v>
                </c:pt>
                <c:pt idx="2">
                  <c:v>2.9459489263827842E-3</c:v>
                </c:pt>
                <c:pt idx="3">
                  <c:v>4.3610785463071514E-3</c:v>
                </c:pt>
                <c:pt idx="4">
                  <c:v>3.9312039312039311E-3</c:v>
                </c:pt>
                <c:pt idx="5">
                  <c:v>1.7636684303350969E-3</c:v>
                </c:pt>
                <c:pt idx="6">
                  <c:v>5.1260145237078175E-3</c:v>
                </c:pt>
                <c:pt idx="7">
                  <c:v>5.6742323097463288E-3</c:v>
                </c:pt>
                <c:pt idx="8">
                  <c:v>3.318951211417192E-3</c:v>
                </c:pt>
                <c:pt idx="9">
                  <c:v>7.6754385964912276E-3</c:v>
                </c:pt>
                <c:pt idx="10">
                  <c:v>7.6408787010506206E-3</c:v>
                </c:pt>
                <c:pt idx="11">
                  <c:v>4.9908501081350858E-3</c:v>
                </c:pt>
                <c:pt idx="12">
                  <c:v>5.4057898854826094E-3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1-4D4F-8869-C34062CD8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317360"/>
        <c:axId val="246309912"/>
      </c:barChart>
      <c:catAx>
        <c:axId val="24631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09912"/>
        <c:crosses val="autoZero"/>
        <c:auto val="1"/>
        <c:lblAlgn val="ctr"/>
        <c:lblOffset val="100"/>
        <c:noMultiLvlLbl val="0"/>
      </c:catAx>
      <c:valAx>
        <c:axId val="246309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1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 religion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 other religion'!$J$1:$J$2</c:f>
              <c:strCache>
                <c:ptCount val="2"/>
                <c:pt idx="0">
                  <c:v>HEE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 other religion'!$A$3:$A$17</c15:sqref>
                  </c15:fullRef>
                </c:ext>
              </c:extLst>
              <c:f>' other religion'!$A$13</c:f>
              <c:strCache>
                <c:ptCount val="1"/>
                <c:pt idx="0">
                  <c:v>publice health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other religion'!$J$3:$J$17</c15:sqref>
                  </c15:fullRef>
                </c:ext>
              </c:extLst>
              <c:f>' other religion'!$J$13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5F-4815-B028-4E936CD6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760968"/>
        <c:axId val="5097672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 other religion'!$G$1:$G$2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other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 other religion'!$A$3:$A$17</c15:sqref>
                        </c15:fullRef>
                        <c15:formulaRef>
                          <c15:sqref>' other religion'!$A$13</c15:sqref>
                        </c15:formulaRef>
                      </c:ext>
                    </c:extLst>
                    <c:strCache>
                      <c:ptCount val="1"/>
                      <c:pt idx="0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 other religion'!$G$3:$G$17</c15:sqref>
                        </c15:fullRef>
                        <c15:formulaRef>
                          <c15:sqref>' other religion'!$G$13</c15:sqref>
                        </c15:formulaRef>
                      </c:ext>
                    </c:extLst>
                    <c:numCache>
                      <c:formatCode>0.00%</c:formatCode>
                      <c:ptCount val="1"/>
                      <c:pt idx="0">
                        <c:v>8.6675291073738683E-2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65F-4815-B028-4E936CD6E613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other religion'!$H$1:$H$2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 other religion'!$A$3:$A$17</c15:sqref>
                        </c15:fullRef>
                        <c15:formulaRef>
                          <c15:sqref>' other religion'!$A$13</c15:sqref>
                        </c15:formulaRef>
                      </c:ext>
                    </c:extLst>
                    <c:strCache>
                      <c:ptCount val="1"/>
                      <c:pt idx="0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other religion'!$H$3:$H$17</c15:sqref>
                        </c15:fullRef>
                        <c15:formulaRef>
                          <c15:sqref>' other religion'!$H$13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65F-4815-B028-4E936CD6E613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other religion'!$I$1:$I$2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 other religion'!$A$3:$A$17</c15:sqref>
                        </c15:fullRef>
                        <c15:formulaRef>
                          <c15:sqref>' other religion'!$A$13</c15:sqref>
                        </c15:formulaRef>
                      </c:ext>
                    </c:extLst>
                    <c:strCache>
                      <c:ptCount val="1"/>
                      <c:pt idx="0">
                        <c:v>publice health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other religion'!$I$3:$I$17</c15:sqref>
                        </c15:fullRef>
                        <c15:formulaRef>
                          <c15:sqref>' other religion'!$I$13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65F-4815-B028-4E936CD6E613}"/>
                  </c:ext>
                </c:extLst>
              </c15:ser>
            </c15:filteredBarSeries>
          </c:ext>
        </c:extLst>
      </c:barChart>
      <c:catAx>
        <c:axId val="50976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67200"/>
        <c:crosses val="autoZero"/>
        <c:auto val="1"/>
        <c:lblAlgn val="ctr"/>
        <c:lblOffset val="100"/>
        <c:noMultiLvlLbl val="0"/>
      </c:catAx>
      <c:valAx>
        <c:axId val="50976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60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 religion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 other religion'!$E$1:$E$2</c:f>
              <c:strCache>
                <c:ptCount val="2"/>
                <c:pt idx="0">
                  <c:v>GMC</c:v>
                </c:pt>
                <c:pt idx="1">
                  <c:v>diff 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 other religion'!$A$3:$A$16</c15:sqref>
                  </c15:fullRef>
                </c:ext>
              </c:extLst>
              <c:f>(' other religion'!$A$5,' other religion'!$A$12)</c:f>
              <c:strCache>
                <c:ptCount val="2"/>
                <c:pt idx="0">
                  <c:v>GP</c:v>
                </c:pt>
                <c:pt idx="1">
                  <c:v>psychiatry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 other religion'!$E$3:$E$16</c15:sqref>
                  </c15:fullRef>
                </c:ext>
              </c:extLst>
              <c:f>(' other religion'!$E$5,' other religion'!$E$12)</c:f>
              <c:numCache>
                <c:formatCode>General</c:formatCode>
                <c:ptCount val="2"/>
                <c:pt idx="0">
                  <c:v>-68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E9-4BB4-BE85-F41977323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094536"/>
        <c:axId val="2480948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 other religion'!$B$1:$B$2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other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 other religion'!$A$3:$A$16</c15:sqref>
                        </c15:fullRef>
                        <c15:formulaRef>
                          <c15:sqref>(' other religion'!$A$5,' other religion'!$A$12)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psychiatry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 other religion'!$B$3:$B$16</c15:sqref>
                        </c15:fullRef>
                        <c15:formulaRef>
                          <c15:sqref>(' other religion'!$B$5,' other religion'!$B$12)</c15:sqref>
                        </c15:formulaRef>
                      </c:ext>
                    </c:extLst>
                    <c:numCache>
                      <c:formatCode>0.00%</c:formatCode>
                      <c:ptCount val="2"/>
                      <c:pt idx="0">
                        <c:v>2.9459489263827842E-3</c:v>
                      </c:pt>
                      <c:pt idx="1">
                        <c:v>7.6754385964912276E-3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EE9-4BB4-BE85-F4197732355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other religion'!$C$1:$C$2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 other religion'!$A$3:$A$16</c15:sqref>
                        </c15:fullRef>
                        <c15:formulaRef>
                          <c15:sqref>(' other religion'!$A$5,' other religion'!$A$12)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psychiatry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other religion'!$C$3:$C$16</c15:sqref>
                        </c15:fullRef>
                        <c15:formulaRef>
                          <c15:sqref>(' other religion'!$C$5,' other religion'!$C$12)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187</c:v>
                      </c:pt>
                      <c:pt idx="1">
                        <c:v>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EE9-4BB4-BE85-F4197732355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 other religion'!$D$1:$D$2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 data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 other religion'!$A$3:$A$16</c15:sqref>
                        </c15:fullRef>
                        <c15:formulaRef>
                          <c15:sqref>(' other religion'!$A$5,' other religion'!$A$12)</c15:sqref>
                        </c15:formulaRef>
                      </c:ext>
                    </c:extLst>
                    <c:strCache>
                      <c:ptCount val="2"/>
                      <c:pt idx="0">
                        <c:v>GP</c:v>
                      </c:pt>
                      <c:pt idx="1">
                        <c:v>psychiatry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 other religion'!$D$3:$D$16</c15:sqref>
                        </c15:fullRef>
                        <c15:formulaRef>
                          <c15:sqref>(' other religion'!$D$5,' other religion'!$D$12)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255</c:v>
                      </c:pt>
                      <c:pt idx="1">
                        <c:v>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EE9-4BB4-BE85-F4197732355B}"/>
                  </c:ext>
                </c:extLst>
              </c15:ser>
            </c15:filteredBarSeries>
          </c:ext>
        </c:extLst>
      </c:barChart>
      <c:catAx>
        <c:axId val="24809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094864"/>
        <c:crosses val="autoZero"/>
        <c:auto val="1"/>
        <c:lblAlgn val="ctr"/>
        <c:lblOffset val="100"/>
        <c:noMultiLvlLbl val="0"/>
      </c:catAx>
      <c:valAx>
        <c:axId val="2480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09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religion'!$A$2</c:f>
              <c:strCache>
                <c:ptCount val="1"/>
                <c:pt idx="0">
                  <c:v>anaesthesia</c:v>
                </c:pt>
              </c:strCache>
            </c:strRef>
          </c:tx>
          <c:invertIfNegative val="0"/>
          <c:cat>
            <c:strRef>
              <c:f>'GMC % by religion'!$B$1:$K$1</c:f>
              <c:strCache>
                <c:ptCount val="10"/>
                <c:pt idx="0">
                  <c:v>no religion (athiest)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'GMC % by religion'!$C$2:$K$2</c:f>
              <c:numCache>
                <c:formatCode>0.00%</c:formatCode>
                <c:ptCount val="9"/>
                <c:pt idx="0">
                  <c:v>7.6660988074957415E-2</c:v>
                </c:pt>
                <c:pt idx="1">
                  <c:v>7.5654656428430792E-2</c:v>
                </c:pt>
                <c:pt idx="2">
                  <c:v>9.648600357355569E-2</c:v>
                </c:pt>
                <c:pt idx="3">
                  <c:v>4.2742460403558252E-2</c:v>
                </c:pt>
                <c:pt idx="4">
                  <c:v>5.70902394106814E-2</c:v>
                </c:pt>
                <c:pt idx="5">
                  <c:v>4.807692307692308E-2</c:v>
                </c:pt>
                <c:pt idx="6">
                  <c:v>6.6783831282952552E-2</c:v>
                </c:pt>
                <c:pt idx="7">
                  <c:v>8.0228619813717192E-2</c:v>
                </c:pt>
                <c:pt idx="8">
                  <c:v>7.0130376824787857E-2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1-4648-9384-4CCFF6EC8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839384"/>
        <c:axId val="246834288"/>
      </c:barChart>
      <c:catAx>
        <c:axId val="2468393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6834288"/>
        <c:crosses val="autoZero"/>
        <c:auto val="1"/>
        <c:lblAlgn val="ctr"/>
        <c:lblOffset val="100"/>
        <c:noMultiLvlLbl val="0"/>
      </c:catAx>
      <c:valAx>
        <c:axId val="24683428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839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Anaesthesia!$A$2</c:f>
              <c:strCache>
                <c:ptCount val="1"/>
                <c:pt idx="0">
                  <c:v>GMC 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Anaesthesia!$B$1:$K$1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Muslim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Anaesthesia!$B$2:$K$2</c:f>
              <c:numCache>
                <c:formatCode>0.00%</c:formatCode>
                <c:ptCount val="10"/>
                <c:pt idx="0">
                  <c:v>9.7430814972935889E-2</c:v>
                </c:pt>
                <c:pt idx="1">
                  <c:v>7.6660988074957415E-2</c:v>
                </c:pt>
                <c:pt idx="2">
                  <c:v>7.5654656428430792E-2</c:v>
                </c:pt>
                <c:pt idx="3">
                  <c:v>9.648600357355569E-2</c:v>
                </c:pt>
                <c:pt idx="4">
                  <c:v>4.2742460403558252E-2</c:v>
                </c:pt>
                <c:pt idx="5">
                  <c:v>5.70902394106814E-2</c:v>
                </c:pt>
                <c:pt idx="6">
                  <c:v>4.807692307692308E-2</c:v>
                </c:pt>
                <c:pt idx="7">
                  <c:v>6.6783831282952552E-2</c:v>
                </c:pt>
                <c:pt idx="8">
                  <c:v>8.0228619813717192E-2</c:v>
                </c:pt>
                <c:pt idx="9">
                  <c:v>7.0130376824787857E-2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77-4CBC-A0FD-61483C6ACDD2}"/>
            </c:ext>
          </c:extLst>
        </c:ser>
        <c:ser>
          <c:idx val="1"/>
          <c:order val="1"/>
          <c:tx>
            <c:strRef>
              <c:f>Anaesthesia!$A$3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Anaesthesia!$B$1:$K$1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Muslim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Anaesthesia!$B$3:$K$3</c:f>
              <c:numCache>
                <c:formatCode>0.00%</c:formatCode>
                <c:ptCount val="10"/>
                <c:pt idx="0">
                  <c:v>9.9642973060694584E-2</c:v>
                </c:pt>
                <c:pt idx="1">
                  <c:v>2.4691358024691357E-2</c:v>
                </c:pt>
                <c:pt idx="2">
                  <c:v>4.7317362898435952E-2</c:v>
                </c:pt>
                <c:pt idx="3">
                  <c:v>4.8431105047748974E-2</c:v>
                </c:pt>
                <c:pt idx="4">
                  <c:v>1.6286644951140065E-2</c:v>
                </c:pt>
                <c:pt idx="5">
                  <c:v>6.741573033707865E-2</c:v>
                </c:pt>
                <c:pt idx="6">
                  <c:v>5.2941176470588235E-2</c:v>
                </c:pt>
                <c:pt idx="7">
                  <c:v>5.4274084124830396E-2</c:v>
                </c:pt>
                <c:pt idx="8">
                  <c:v>5.3797468354430382E-2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77-4CBC-A0FD-61483C6AC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839776"/>
        <c:axId val="246838600"/>
      </c:barChart>
      <c:catAx>
        <c:axId val="2468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38600"/>
        <c:crosses val="autoZero"/>
        <c:auto val="1"/>
        <c:lblAlgn val="ctr"/>
        <c:lblOffset val="100"/>
        <c:noMultiLvlLbl val="0"/>
      </c:catAx>
      <c:valAx>
        <c:axId val="24683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3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Anaesthetist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Anaesthesia!$A$13:$B$13</c:f>
              <c:strCache>
                <c:ptCount val="2"/>
                <c:pt idx="0">
                  <c:v>gmc</c:v>
                </c:pt>
                <c:pt idx="1">
                  <c:v>diff 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Anaesthesia!$C$10:$G$10</c15:sqref>
                  </c15:fullRef>
                </c:ext>
              </c:extLst>
              <c:f>(Anaesthesia!$C$10,Anaesthesia!$F$10:$G$10)</c:f>
              <c:strCache>
                <c:ptCount val="3"/>
                <c:pt idx="0">
                  <c:v>athiest</c:v>
                </c:pt>
                <c:pt idx="1">
                  <c:v>hindu</c:v>
                </c:pt>
                <c:pt idx="2">
                  <c:v>Islam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Anaesthesia!$C$13:$G$13</c15:sqref>
                  </c15:fullRef>
                </c:ext>
              </c:extLst>
              <c:f>(Anaesthesia!$C$13,Anaesthesia!$F$13:$G$13)</c:f>
              <c:numCache>
                <c:formatCode>General</c:formatCode>
                <c:ptCount val="3"/>
                <c:pt idx="0">
                  <c:v>310</c:v>
                </c:pt>
                <c:pt idx="1">
                  <c:v>116</c:v>
                </c:pt>
                <c:pt idx="2">
                  <c:v>-143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8-4E5D-B0A3-1D951E54D7B8}"/>
            </c:ext>
          </c:extLst>
        </c:ser>
        <c:ser>
          <c:idx val="4"/>
          <c:order val="4"/>
          <c:tx>
            <c:strRef>
              <c:f>Anaesthesia!$A$15:$B$15</c:f>
              <c:strCache>
                <c:ptCount val="2"/>
                <c:pt idx="0">
                  <c:v>gmc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Anaesthesia!$C$10:$G$10</c15:sqref>
                  </c15:fullRef>
                </c:ext>
              </c:extLst>
              <c:f>(Anaesthesia!$C$10,Anaesthesia!$F$10:$G$10)</c:f>
              <c:strCache>
                <c:ptCount val="3"/>
                <c:pt idx="0">
                  <c:v>athiest</c:v>
                </c:pt>
                <c:pt idx="1">
                  <c:v>hindu</c:v>
                </c:pt>
                <c:pt idx="2">
                  <c:v>Islam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Anaesthesia!$C$15:$G$15</c15:sqref>
                  </c15:fullRef>
                </c:ext>
              </c:extLst>
              <c:f>(Anaesthesia!$C$15,Anaesthesia!$F$15:$G$15)</c:f>
              <c:numCache>
                <c:formatCode>General</c:formatCode>
                <c:ptCount val="3"/>
                <c:pt idx="0">
                  <c:v>222</c:v>
                </c:pt>
                <c:pt idx="1">
                  <c:v>82</c:v>
                </c:pt>
                <c:pt idx="2">
                  <c:v>-174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18-4E5D-B0A3-1D951E54D7B8}"/>
            </c:ext>
          </c:extLst>
        </c:ser>
        <c:ser>
          <c:idx val="7"/>
          <c:order val="7"/>
          <c:tx>
            <c:strRef>
              <c:f>Anaesthesia!$A$18:$B$18</c:f>
              <c:strCache>
                <c:ptCount val="2"/>
                <c:pt idx="0">
                  <c:v>HEE</c:v>
                </c:pt>
                <c:pt idx="1">
                  <c:v>diff all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Anaesthesia!$C$10:$G$10</c15:sqref>
                  </c15:fullRef>
                </c:ext>
              </c:extLst>
              <c:f>(Anaesthesia!$C$10,Anaesthesia!$F$10:$G$10)</c:f>
              <c:strCache>
                <c:ptCount val="3"/>
                <c:pt idx="0">
                  <c:v>athiest</c:v>
                </c:pt>
                <c:pt idx="1">
                  <c:v>hindu</c:v>
                </c:pt>
                <c:pt idx="2">
                  <c:v>Islam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Anaesthesia!$C$18:$G$18</c15:sqref>
                  </c15:fullRef>
                </c:ext>
              </c:extLst>
              <c:f>(Anaesthesia!$C$18,Anaesthesia!$F$18:$G$18)</c:f>
              <c:numCache>
                <c:formatCode>General</c:formatCode>
                <c:ptCount val="3"/>
                <c:pt idx="0">
                  <c:v>154</c:v>
                </c:pt>
                <c:pt idx="2">
                  <c:v>-144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18-4E5D-B0A3-1D951E54D7B8}"/>
            </c:ext>
          </c:extLst>
        </c:ser>
        <c:ser>
          <c:idx val="9"/>
          <c:order val="9"/>
          <c:tx>
            <c:strRef>
              <c:f>Anaesthesia!$A$20:$B$20</c:f>
              <c:strCache>
                <c:ptCount val="2"/>
                <c:pt idx="0">
                  <c:v>HEE</c:v>
                </c:pt>
                <c:pt idx="1">
                  <c:v>diff excluding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Anaesthesia!$C$10:$G$10</c15:sqref>
                  </c15:fullRef>
                </c:ext>
              </c:extLst>
              <c:f>(Anaesthesia!$C$10,Anaesthesia!$F$10:$G$10)</c:f>
              <c:strCache>
                <c:ptCount val="3"/>
                <c:pt idx="0">
                  <c:v>athiest</c:v>
                </c:pt>
                <c:pt idx="1">
                  <c:v>hindu</c:v>
                </c:pt>
                <c:pt idx="2">
                  <c:v>Islam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Anaesthesia!$C$20:$G$20</c15:sqref>
                  </c15:fullRef>
                </c:ext>
              </c:extLst>
              <c:f>(Anaesthesia!$C$20,Anaesthesia!$F$20:$G$20)</c:f>
              <c:numCache>
                <c:formatCode>General</c:formatCode>
                <c:ptCount val="3"/>
                <c:pt idx="0">
                  <c:v>157</c:v>
                </c:pt>
                <c:pt idx="2">
                  <c:v>-140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18-4E5D-B0A3-1D951E54D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430168"/>
        <c:axId val="5004308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Anaesthesia!$A$11:$B$11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Anaesthesia!$C$10:$G$10</c15:sqref>
                        </c15:fullRef>
                        <c15:formulaRef>
                          <c15:sqref>(Anaesthesia!$C$10,Anaesthesia!$F$10:$G$10)</c15:sqref>
                        </c15:formulaRef>
                      </c:ext>
                    </c:extLst>
                    <c:strCache>
                      <c:ptCount val="3"/>
                      <c:pt idx="0">
                        <c:v>athiest</c:v>
                      </c:pt>
                      <c:pt idx="1">
                        <c:v>hindu</c:v>
                      </c:pt>
                      <c:pt idx="2">
                        <c:v>Islam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Anaesthesia!$C$11:$G$11</c15:sqref>
                        </c15:fullRef>
                        <c15:formulaRef>
                          <c15:sqref>(Anaesthesia!$C$11,Anaesthesia!$F$11:$G$11)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1278</c:v>
                      </c:pt>
                      <c:pt idx="1">
                        <c:v>486</c:v>
                      </c:pt>
                      <c:pt idx="2">
                        <c:v>197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D18-4E5D-B0A3-1D951E54D7B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Anaesthesia!$A$12:$B$12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all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Anaesthesia!$C$10:$G$10</c15:sqref>
                        </c15:fullRef>
                        <c15:formulaRef>
                          <c15:sqref>(Anaesthesia!$C$10,Anaesthesia!$F$10:$G$10)</c15:sqref>
                        </c15:formulaRef>
                      </c:ext>
                    </c:extLst>
                    <c:strCache>
                      <c:ptCount val="3"/>
                      <c:pt idx="0">
                        <c:v>athiest</c:v>
                      </c:pt>
                      <c:pt idx="1">
                        <c:v>hindu</c:v>
                      </c:pt>
                      <c:pt idx="2">
                        <c:v>Islam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Anaesthesia!$C$12:$G$12</c15:sqref>
                        </c15:fullRef>
                        <c15:formulaRef>
                          <c15:sqref>(Anaesthesia!$C$12,Anaesthesia!$F$12:$G$12)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968</c:v>
                      </c:pt>
                      <c:pt idx="1">
                        <c:v>370</c:v>
                      </c:pt>
                      <c:pt idx="2">
                        <c:v>340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D18-4E5D-B0A3-1D951E54D7B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Anaesthesia!$A$14:$B$14</c15:sqref>
                        </c15:formulaRef>
                      </c:ext>
                    </c:extLst>
                    <c:strCache>
                      <c:ptCount val="2"/>
                      <c:pt idx="0">
                        <c:v>gmc</c:v>
                      </c:pt>
                      <c:pt idx="1">
                        <c:v>expected (except unknown)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Anaesthesia!$C$10:$G$10</c15:sqref>
                        </c15:fullRef>
                        <c15:formulaRef>
                          <c15:sqref>(Anaesthesia!$C$10,Anaesthesia!$F$10:$G$10)</c15:sqref>
                        </c15:formulaRef>
                      </c:ext>
                    </c:extLst>
                    <c:strCache>
                      <c:ptCount val="3"/>
                      <c:pt idx="0">
                        <c:v>athiest</c:v>
                      </c:pt>
                      <c:pt idx="1">
                        <c:v>hindu</c:v>
                      </c:pt>
                      <c:pt idx="2">
                        <c:v>Islam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Anaesthesia!$C$14:$G$14</c15:sqref>
                        </c15:fullRef>
                        <c15:formulaRef>
                          <c15:sqref>(Anaesthesia!$C$14,Anaesthesia!$F$14:$G$14)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1056</c:v>
                      </c:pt>
                      <c:pt idx="1">
                        <c:v>404</c:v>
                      </c:pt>
                      <c:pt idx="2">
                        <c:v>371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D18-4E5D-B0A3-1D951E54D7B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Anaesthesia!$A$16:$B$16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actual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Anaesthesia!$C$10:$G$10</c15:sqref>
                        </c15:fullRef>
                        <c15:formulaRef>
                          <c15:sqref>(Anaesthesia!$C$10,Anaesthesia!$F$10:$G$10)</c15:sqref>
                        </c15:formulaRef>
                      </c:ext>
                    </c:extLst>
                    <c:strCache>
                      <c:ptCount val="3"/>
                      <c:pt idx="0">
                        <c:v>athiest</c:v>
                      </c:pt>
                      <c:pt idx="1">
                        <c:v>hindu</c:v>
                      </c:pt>
                      <c:pt idx="2">
                        <c:v>Islam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Anaesthesia!$C$16:$G$16</c15:sqref>
                        </c15:fullRef>
                        <c15:formulaRef>
                          <c15:sqref>(Anaesthesia!$C$16,Anaesthesia!$F$16:$G$16)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307</c:v>
                      </c:pt>
                      <c:pt idx="1">
                        <c:v>71</c:v>
                      </c:pt>
                      <c:pt idx="2">
                        <c:v>70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D18-4E5D-B0A3-1D951E54D7B8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Anaesthesia!$A$17:$B$17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all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Anaesthesia!$C$10:$G$10</c15:sqref>
                        </c15:fullRef>
                        <c15:formulaRef>
                          <c15:sqref>(Anaesthesia!$C$10,Anaesthesia!$F$10:$G$10)</c15:sqref>
                        </c15:formulaRef>
                      </c:ext>
                    </c:extLst>
                    <c:strCache>
                      <c:ptCount val="3"/>
                      <c:pt idx="0">
                        <c:v>athiest</c:v>
                      </c:pt>
                      <c:pt idx="1">
                        <c:v>hindu</c:v>
                      </c:pt>
                      <c:pt idx="2">
                        <c:v>Islam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Anaesthesia!$C$17:$G$17</c15:sqref>
                        </c15:fullRef>
                        <c15:formulaRef>
                          <c15:sqref>(Anaesthesia!$C$17,Anaesthesia!$F$17:$G$17)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153</c:v>
                      </c:pt>
                      <c:pt idx="2">
                        <c:v>214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D18-4E5D-B0A3-1D951E54D7B8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Anaesthesia!$A$19:$B$19</c15:sqref>
                        </c15:formulaRef>
                      </c:ext>
                    </c:extLst>
                    <c:strCache>
                      <c:ptCount val="2"/>
                      <c:pt idx="0">
                        <c:v>HEE</c:v>
                      </c:pt>
                      <c:pt idx="1">
                        <c:v>expected (except unknown)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Anaesthesia!$C$10:$G$10</c15:sqref>
                        </c15:fullRef>
                        <c15:formulaRef>
                          <c15:sqref>(Anaesthesia!$C$10,Anaesthesia!$F$10:$G$10)</c15:sqref>
                        </c15:formulaRef>
                      </c:ext>
                    </c:extLst>
                    <c:strCache>
                      <c:ptCount val="3"/>
                      <c:pt idx="0">
                        <c:v>athiest</c:v>
                      </c:pt>
                      <c:pt idx="1">
                        <c:v>hindu</c:v>
                      </c:pt>
                      <c:pt idx="2">
                        <c:v>Islam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Anaesthesia!$C$19:$G$19</c15:sqref>
                        </c15:fullRef>
                        <c15:formulaRef>
                          <c15:sqref>(Anaesthesia!$C$19,Anaesthesia!$F$19:$G$19)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150</c:v>
                      </c:pt>
                      <c:pt idx="2">
                        <c:v>210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D18-4E5D-B0A3-1D951E54D7B8}"/>
                  </c:ext>
                </c:extLst>
              </c15:ser>
            </c15:filteredBarSeries>
          </c:ext>
        </c:extLst>
      </c:barChart>
      <c:catAx>
        <c:axId val="50043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30824"/>
        <c:crosses val="autoZero"/>
        <c:auto val="1"/>
        <c:lblAlgn val="ctr"/>
        <c:lblOffset val="100"/>
        <c:noMultiLvlLbl val="0"/>
      </c:catAx>
      <c:valAx>
        <c:axId val="50043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3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Anaesthesia!$A$2</c:f>
              <c:strCache>
                <c:ptCount val="1"/>
                <c:pt idx="0">
                  <c:v>GMC 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Anaesthesia!$B$1:$K$1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Muslim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Anaesthesia!$B$2:$K$2</c:f>
              <c:numCache>
                <c:formatCode>0.00%</c:formatCode>
                <c:ptCount val="10"/>
                <c:pt idx="0">
                  <c:v>9.7430814972935889E-2</c:v>
                </c:pt>
                <c:pt idx="1">
                  <c:v>7.6660988074957415E-2</c:v>
                </c:pt>
                <c:pt idx="2">
                  <c:v>7.5654656428430792E-2</c:v>
                </c:pt>
                <c:pt idx="3">
                  <c:v>9.648600357355569E-2</c:v>
                </c:pt>
                <c:pt idx="4">
                  <c:v>4.2742460403558252E-2</c:v>
                </c:pt>
                <c:pt idx="5">
                  <c:v>5.70902394106814E-2</c:v>
                </c:pt>
                <c:pt idx="6">
                  <c:v>4.807692307692308E-2</c:v>
                </c:pt>
                <c:pt idx="7">
                  <c:v>6.6783831282952552E-2</c:v>
                </c:pt>
                <c:pt idx="8">
                  <c:v>8.0228619813717192E-2</c:v>
                </c:pt>
                <c:pt idx="9">
                  <c:v>7.0130376824787857E-2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0-428E-A2F8-7AAB4C73D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111824"/>
        <c:axId val="344106904"/>
      </c:barChart>
      <c:catAx>
        <c:axId val="34411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06904"/>
        <c:crosses val="autoZero"/>
        <c:auto val="1"/>
        <c:lblAlgn val="ctr"/>
        <c:lblOffset val="100"/>
        <c:noMultiLvlLbl val="0"/>
      </c:catAx>
      <c:valAx>
        <c:axId val="34410690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11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Anaesthesia!$A$3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Anaesthesia!$B$1:$K$1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Muslim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Anaesthesia!$B$3:$K$3</c:f>
              <c:numCache>
                <c:formatCode>0.00%</c:formatCode>
                <c:ptCount val="10"/>
                <c:pt idx="0">
                  <c:v>9.9642973060694584E-2</c:v>
                </c:pt>
                <c:pt idx="1">
                  <c:v>2.4691358024691357E-2</c:v>
                </c:pt>
                <c:pt idx="2">
                  <c:v>4.7317362898435952E-2</c:v>
                </c:pt>
                <c:pt idx="3">
                  <c:v>4.8431105047748974E-2</c:v>
                </c:pt>
                <c:pt idx="4">
                  <c:v>1.6286644951140065E-2</c:v>
                </c:pt>
                <c:pt idx="5">
                  <c:v>6.741573033707865E-2</c:v>
                </c:pt>
                <c:pt idx="6">
                  <c:v>5.2941176470588235E-2</c:v>
                </c:pt>
                <c:pt idx="7">
                  <c:v>5.4274084124830396E-2</c:v>
                </c:pt>
                <c:pt idx="8">
                  <c:v>5.3797468354430382E-2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D-403A-A504-07603A2CA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358304"/>
        <c:axId val="473366176"/>
      </c:barChart>
      <c:catAx>
        <c:axId val="47335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66176"/>
        <c:crosses val="autoZero"/>
        <c:auto val="1"/>
        <c:lblAlgn val="ctr"/>
        <c:lblOffset val="100"/>
        <c:noMultiLvlLbl val="0"/>
      </c:catAx>
      <c:valAx>
        <c:axId val="47336617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35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218545067525E-2"/>
          <c:y val="0.13530184582987803"/>
          <c:w val="0.90928078044687022"/>
          <c:h val="0.7631279080028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Anaesthesia!$A$2</c:f>
              <c:strCache>
                <c:ptCount val="1"/>
                <c:pt idx="0">
                  <c:v>GMC specialist register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Anaesthesia!$B$1:$K$1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Muslim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Anaesthesia!$B$2:$K$2</c:f>
              <c:numCache>
                <c:formatCode>0.00%</c:formatCode>
                <c:ptCount val="10"/>
                <c:pt idx="0">
                  <c:v>9.7430814972935889E-2</c:v>
                </c:pt>
                <c:pt idx="1">
                  <c:v>7.6660988074957415E-2</c:v>
                </c:pt>
                <c:pt idx="2">
                  <c:v>7.5654656428430792E-2</c:v>
                </c:pt>
                <c:pt idx="3">
                  <c:v>9.648600357355569E-2</c:v>
                </c:pt>
                <c:pt idx="4">
                  <c:v>4.2742460403558252E-2</c:v>
                </c:pt>
                <c:pt idx="5">
                  <c:v>5.70902394106814E-2</c:v>
                </c:pt>
                <c:pt idx="6">
                  <c:v>4.807692307692308E-2</c:v>
                </c:pt>
                <c:pt idx="7">
                  <c:v>6.6783831282952552E-2</c:v>
                </c:pt>
                <c:pt idx="8">
                  <c:v>8.0228619813717192E-2</c:v>
                </c:pt>
                <c:pt idx="9">
                  <c:v>7.0130376824787857E-2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9-4B1C-8D29-809AAB3E6D30}"/>
            </c:ext>
          </c:extLst>
        </c:ser>
        <c:ser>
          <c:idx val="1"/>
          <c:order val="1"/>
          <c:tx>
            <c:strRef>
              <c:f>Anaesthesia!$A$3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Anaesthesia!$B$1:$K$1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Muslim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Anaesthesia!$B$3:$K$3</c:f>
              <c:numCache>
                <c:formatCode>0.00%</c:formatCode>
                <c:ptCount val="10"/>
                <c:pt idx="0">
                  <c:v>9.9642973060694584E-2</c:v>
                </c:pt>
                <c:pt idx="1">
                  <c:v>2.4691358024691357E-2</c:v>
                </c:pt>
                <c:pt idx="2">
                  <c:v>4.7317362898435952E-2</c:v>
                </c:pt>
                <c:pt idx="3">
                  <c:v>4.8431105047748974E-2</c:v>
                </c:pt>
                <c:pt idx="4">
                  <c:v>1.6286644951140065E-2</c:v>
                </c:pt>
                <c:pt idx="5">
                  <c:v>6.741573033707865E-2</c:v>
                </c:pt>
                <c:pt idx="6">
                  <c:v>5.2941176470588235E-2</c:v>
                </c:pt>
                <c:pt idx="7">
                  <c:v>5.4274084124830396E-2</c:v>
                </c:pt>
                <c:pt idx="8">
                  <c:v>5.3797468354430382E-2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69-4B1C-8D29-809AAB3E6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8527256"/>
        <c:axId val="508533160"/>
      </c:barChart>
      <c:lineChart>
        <c:grouping val="standard"/>
        <c:varyColors val="0"/>
        <c:ser>
          <c:idx val="2"/>
          <c:order val="2"/>
          <c:tx>
            <c:strRef>
              <c:f>Anaesthesia!$A$4</c:f>
              <c:strCache>
                <c:ptCount val="1"/>
                <c:pt idx="0">
                  <c:v>HEE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Anaesthesia!$B$4:$K$4</c:f>
              <c:numCache>
                <c:formatCode>0.00%</c:formatCode>
                <c:ptCount val="1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43-44D4-87FB-CEF5DBEEC9AE}"/>
            </c:ext>
          </c:extLst>
        </c:ser>
        <c:ser>
          <c:idx val="3"/>
          <c:order val="3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Anaesthesia!$B$5:$K$5</c:f>
              <c:numCache>
                <c:formatCode>0.00%</c:formatCode>
                <c:ptCount val="10"/>
                <c:pt idx="0">
                  <c:v>7.2999999999999995E-2</c:v>
                </c:pt>
                <c:pt idx="1">
                  <c:v>7.2999999999999995E-2</c:v>
                </c:pt>
                <c:pt idx="2">
                  <c:v>7.2999999999999995E-2</c:v>
                </c:pt>
                <c:pt idx="3">
                  <c:v>7.2999999999999995E-2</c:v>
                </c:pt>
                <c:pt idx="4">
                  <c:v>7.2999999999999995E-2</c:v>
                </c:pt>
                <c:pt idx="5">
                  <c:v>7.2999999999999995E-2</c:v>
                </c:pt>
                <c:pt idx="6">
                  <c:v>7.2999999999999995E-2</c:v>
                </c:pt>
                <c:pt idx="7">
                  <c:v>7.2999999999999995E-2</c:v>
                </c:pt>
                <c:pt idx="8">
                  <c:v>7.2999999999999995E-2</c:v>
                </c:pt>
                <c:pt idx="9">
                  <c:v>7.2999999999999995E-2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243-44D4-87FB-CEF5DBEEC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527256"/>
        <c:axId val="508533160"/>
      </c:lineChart>
      <c:catAx>
        <c:axId val="508527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33160"/>
        <c:crosses val="autoZero"/>
        <c:auto val="1"/>
        <c:lblAlgn val="ctr"/>
        <c:lblOffset val="100"/>
        <c:noMultiLvlLbl val="0"/>
      </c:catAx>
      <c:valAx>
        <c:axId val="508533160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5272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religion'!$A$3</c:f>
              <c:strCache>
                <c:ptCount val="1"/>
                <c:pt idx="0">
                  <c:v>Emergency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religion'!$C$3:$K$3</c:f>
              <c:numCache>
                <c:formatCode>0.00%</c:formatCode>
                <c:ptCount val="9"/>
                <c:pt idx="0">
                  <c:v>1.7035775127768313E-2</c:v>
                </c:pt>
                <c:pt idx="1">
                  <c:v>2.210080724552077E-2</c:v>
                </c:pt>
                <c:pt idx="2">
                  <c:v>1.9058963668850508E-2</c:v>
                </c:pt>
                <c:pt idx="3">
                  <c:v>2.2130614016055542E-2</c:v>
                </c:pt>
                <c:pt idx="4">
                  <c:v>2.0257826887661142E-2</c:v>
                </c:pt>
                <c:pt idx="5">
                  <c:v>1.3461538461538462E-2</c:v>
                </c:pt>
                <c:pt idx="6">
                  <c:v>1.054481546572935E-2</c:v>
                </c:pt>
                <c:pt idx="7">
                  <c:v>1.6723116003386961E-2</c:v>
                </c:pt>
                <c:pt idx="8">
                  <c:v>1.3861343217262194E-2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9-4789-BCB1-B380E853E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836640"/>
        <c:axId val="246840168"/>
      </c:barChart>
      <c:catAx>
        <c:axId val="24683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40168"/>
        <c:crosses val="autoZero"/>
        <c:auto val="1"/>
        <c:lblAlgn val="ctr"/>
        <c:lblOffset val="100"/>
        <c:noMultiLvlLbl val="0"/>
      </c:catAx>
      <c:valAx>
        <c:axId val="24684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3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EM!$B$2:$K$2</c:f>
              <c:numCache>
                <c:formatCode>0.00%</c:formatCode>
                <c:ptCount val="10"/>
                <c:pt idx="0">
                  <c:v>2.8131432492185714E-2</c:v>
                </c:pt>
                <c:pt idx="1">
                  <c:v>1.7035775127768313E-2</c:v>
                </c:pt>
                <c:pt idx="2">
                  <c:v>2.210080724552077E-2</c:v>
                </c:pt>
                <c:pt idx="3">
                  <c:v>1.9058963668850508E-2</c:v>
                </c:pt>
                <c:pt idx="4">
                  <c:v>2.2130614016055542E-2</c:v>
                </c:pt>
                <c:pt idx="5">
                  <c:v>2.0257826887661142E-2</c:v>
                </c:pt>
                <c:pt idx="6">
                  <c:v>1.3461538461538462E-2</c:v>
                </c:pt>
                <c:pt idx="7">
                  <c:v>1.054481546572935E-2</c:v>
                </c:pt>
                <c:pt idx="8">
                  <c:v>1.6723116003386961E-2</c:v>
                </c:pt>
                <c:pt idx="9">
                  <c:v>1.3861343217262194E-2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8-4020-819F-38A8C2BB820F}"/>
            </c:ext>
          </c:extLst>
        </c:ser>
        <c:ser>
          <c:idx val="1"/>
          <c:order val="1"/>
          <c:tx>
            <c:strRef>
              <c:f>EM!$A$3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EM!$B$3:$K$3</c:f>
              <c:numCache>
                <c:formatCode>0.00%</c:formatCode>
                <c:ptCount val="10"/>
                <c:pt idx="0">
                  <c:v>9.9642973060694584E-2</c:v>
                </c:pt>
                <c:pt idx="1">
                  <c:v>2.4691358024691357E-2</c:v>
                </c:pt>
                <c:pt idx="2">
                  <c:v>4.7317362898435952E-2</c:v>
                </c:pt>
                <c:pt idx="3">
                  <c:v>4.8431105047748974E-2</c:v>
                </c:pt>
                <c:pt idx="4">
                  <c:v>1.6286644951140065E-2</c:v>
                </c:pt>
                <c:pt idx="5">
                  <c:v>6.741573033707865E-2</c:v>
                </c:pt>
                <c:pt idx="6">
                  <c:v>5.2941176470588235E-2</c:v>
                </c:pt>
                <c:pt idx="7">
                  <c:v>5.4274084124830396E-2</c:v>
                </c:pt>
                <c:pt idx="8">
                  <c:v>5.3797468354430382E-2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68-4020-819F-38A8C2BB8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837816"/>
        <c:axId val="246841344"/>
      </c:barChart>
      <c:catAx>
        <c:axId val="24683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41344"/>
        <c:crosses val="autoZero"/>
        <c:auto val="1"/>
        <c:lblAlgn val="ctr"/>
        <c:lblOffset val="100"/>
        <c:noMultiLvlLbl val="0"/>
      </c:catAx>
      <c:valAx>
        <c:axId val="24684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3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religion'!$A$4</c:f>
              <c:strCache>
                <c:ptCount val="1"/>
                <c:pt idx="0">
                  <c:v>GP</c:v>
                </c:pt>
              </c:strCache>
            </c:strRef>
          </c:tx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religion'!$C$4:$K$4</c:f>
              <c:numCache>
                <c:formatCode>0.00%</c:formatCode>
                <c:ptCount val="9"/>
                <c:pt idx="0">
                  <c:v>0.29642248722316866</c:v>
                </c:pt>
                <c:pt idx="1">
                  <c:v>0.37566450088600117</c:v>
                </c:pt>
                <c:pt idx="2">
                  <c:v>0.27079610879491761</c:v>
                </c:pt>
                <c:pt idx="3">
                  <c:v>0.38815361249728791</c:v>
                </c:pt>
                <c:pt idx="4">
                  <c:v>0.32228360957642727</c:v>
                </c:pt>
                <c:pt idx="5">
                  <c:v>0.54230769230769227</c:v>
                </c:pt>
                <c:pt idx="6">
                  <c:v>0.32864674868189808</c:v>
                </c:pt>
                <c:pt idx="7">
                  <c:v>0.40982218458933106</c:v>
                </c:pt>
                <c:pt idx="8">
                  <c:v>0.48458345525679791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F-4A0A-B77A-79C7808AB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841736"/>
        <c:axId val="246840560"/>
      </c:barChart>
      <c:catAx>
        <c:axId val="246841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6840560"/>
        <c:crosses val="autoZero"/>
        <c:auto val="1"/>
        <c:lblAlgn val="ctr"/>
        <c:lblOffset val="100"/>
        <c:noMultiLvlLbl val="0"/>
      </c:catAx>
      <c:valAx>
        <c:axId val="24684056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841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GP!$A$2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GP!$B$1:$K$1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GP!$B$2:$K$2</c:f>
              <c:numCache>
                <c:formatCode>0.00%</c:formatCode>
                <c:ptCount val="10"/>
                <c:pt idx="0">
                  <c:v>0.39833803461157274</c:v>
                </c:pt>
                <c:pt idx="1">
                  <c:v>0.29642248722316866</c:v>
                </c:pt>
                <c:pt idx="2">
                  <c:v>0.37566450088600117</c:v>
                </c:pt>
                <c:pt idx="3">
                  <c:v>0.27079610879491761</c:v>
                </c:pt>
                <c:pt idx="4">
                  <c:v>0.38815361249728791</c:v>
                </c:pt>
                <c:pt idx="5">
                  <c:v>0.32228360957642727</c:v>
                </c:pt>
                <c:pt idx="6">
                  <c:v>0.54230769230769227</c:v>
                </c:pt>
                <c:pt idx="7">
                  <c:v>0.32864674868189808</c:v>
                </c:pt>
                <c:pt idx="8">
                  <c:v>0.40982218458933106</c:v>
                </c:pt>
                <c:pt idx="9">
                  <c:v>0.48458345525679791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8-4E0F-A331-628ECE88F4D0}"/>
            </c:ext>
          </c:extLst>
        </c:ser>
        <c:ser>
          <c:idx val="1"/>
          <c:order val="1"/>
          <c:tx>
            <c:strRef>
              <c:f>GP!$A$3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GP!$B$1:$K$1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GP!$B$3:$K$3</c:f>
              <c:numCache>
                <c:formatCode>0.00%</c:formatCode>
                <c:ptCount val="10"/>
                <c:pt idx="0">
                  <c:v>1.590392729633236E-2</c:v>
                </c:pt>
                <c:pt idx="1">
                  <c:v>1.8518518518518517E-2</c:v>
                </c:pt>
                <c:pt idx="2">
                  <c:v>1.8016234409027915E-2</c:v>
                </c:pt>
                <c:pt idx="3">
                  <c:v>1.2960436562073669E-2</c:v>
                </c:pt>
                <c:pt idx="4">
                  <c:v>1.7915309446254073E-2</c:v>
                </c:pt>
                <c:pt idx="5">
                  <c:v>3.3707865168539325E-2</c:v>
                </c:pt>
                <c:pt idx="6">
                  <c:v>1.7647058823529412E-2</c:v>
                </c:pt>
                <c:pt idx="7">
                  <c:v>2.8493894165535955E-2</c:v>
                </c:pt>
                <c:pt idx="8">
                  <c:v>2.9535864978902954E-2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8-4E0F-A331-628ECE88F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6835464"/>
        <c:axId val="246835856"/>
      </c:barChart>
      <c:catAx>
        <c:axId val="24683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35856"/>
        <c:crosses val="autoZero"/>
        <c:auto val="1"/>
        <c:lblAlgn val="ctr"/>
        <c:lblOffset val="100"/>
        <c:noMultiLvlLbl val="0"/>
      </c:catAx>
      <c:valAx>
        <c:axId val="2468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835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religion'!$A$5</c:f>
              <c:strCache>
                <c:ptCount val="1"/>
                <c:pt idx="0">
                  <c:v>Medicine</c:v>
                </c:pt>
              </c:strCache>
            </c:strRef>
          </c:tx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religion'!$C$5:$K$5</c:f>
              <c:numCache>
                <c:formatCode>0.00%</c:formatCode>
                <c:ptCount val="9"/>
                <c:pt idx="0">
                  <c:v>0.24020442930153321</c:v>
                </c:pt>
                <c:pt idx="1">
                  <c:v>0.16489466430399685</c:v>
                </c:pt>
                <c:pt idx="2">
                  <c:v>0.16775858646019456</c:v>
                </c:pt>
                <c:pt idx="3">
                  <c:v>0.18572358429160338</c:v>
                </c:pt>
                <c:pt idx="4">
                  <c:v>0.22283609576427257</c:v>
                </c:pt>
                <c:pt idx="5">
                  <c:v>0.11153846153846154</c:v>
                </c:pt>
                <c:pt idx="6">
                  <c:v>0.16344463971880491</c:v>
                </c:pt>
                <c:pt idx="7">
                  <c:v>0.15008467400508044</c:v>
                </c:pt>
                <c:pt idx="8">
                  <c:v>0.14127949193137607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DC-4B75-9034-FF0B867A2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837032"/>
        <c:axId val="247055968"/>
      </c:barChart>
      <c:catAx>
        <c:axId val="246837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7055968"/>
        <c:crosses val="autoZero"/>
        <c:auto val="1"/>
        <c:lblAlgn val="ctr"/>
        <c:lblOffset val="100"/>
        <c:noMultiLvlLbl val="0"/>
      </c:catAx>
      <c:valAx>
        <c:axId val="2470559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6837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Medicine!$A$2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Medicine!$B$1:$K$1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Medicine!$B$2:$K$2</c:f>
              <c:numCache>
                <c:formatCode>0.00%</c:formatCode>
                <c:ptCount val="10"/>
                <c:pt idx="0">
                  <c:v>0.16131737439963406</c:v>
                </c:pt>
                <c:pt idx="1">
                  <c:v>0.24020442930153321</c:v>
                </c:pt>
                <c:pt idx="2">
                  <c:v>0.16489466430399685</c:v>
                </c:pt>
                <c:pt idx="3">
                  <c:v>0.16775858646019456</c:v>
                </c:pt>
                <c:pt idx="4">
                  <c:v>0.18572358429160338</c:v>
                </c:pt>
                <c:pt idx="5">
                  <c:v>0.22283609576427257</c:v>
                </c:pt>
                <c:pt idx="6">
                  <c:v>0.11153846153846154</c:v>
                </c:pt>
                <c:pt idx="7">
                  <c:v>0.16344463971880491</c:v>
                </c:pt>
                <c:pt idx="8">
                  <c:v>0.15008467400508044</c:v>
                </c:pt>
                <c:pt idx="9">
                  <c:v>0.14127949193137607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F4-42F0-B4C9-FE67707AAF35}"/>
            </c:ext>
          </c:extLst>
        </c:ser>
        <c:ser>
          <c:idx val="1"/>
          <c:order val="1"/>
          <c:tx>
            <c:strRef>
              <c:f>Medicine!$A$3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Medicine!$B$1:$K$1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Medicine!$B$3:$K$3</c:f>
              <c:numCache>
                <c:formatCode>0.00%</c:formatCode>
                <c:ptCount val="10"/>
                <c:pt idx="0">
                  <c:v>6.4913988964621875E-4</c:v>
                </c:pt>
                <c:pt idx="1">
                  <c:v>0</c:v>
                </c:pt>
                <c:pt idx="2">
                  <c:v>2.375767174816868E-3</c:v>
                </c:pt>
                <c:pt idx="3">
                  <c:v>1.364256480218281E-3</c:v>
                </c:pt>
                <c:pt idx="4">
                  <c:v>6.9799906933457425E-4</c:v>
                </c:pt>
                <c:pt idx="5">
                  <c:v>1.1235955056179775E-2</c:v>
                </c:pt>
                <c:pt idx="6">
                  <c:v>0</c:v>
                </c:pt>
                <c:pt idx="7">
                  <c:v>4.0705563093622792E-3</c:v>
                </c:pt>
                <c:pt idx="8">
                  <c:v>7.0323488045007034E-4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F4-42F0-B4C9-FE67707AA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055184"/>
        <c:axId val="247059104"/>
      </c:barChart>
      <c:catAx>
        <c:axId val="24705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9104"/>
        <c:crosses val="autoZero"/>
        <c:auto val="1"/>
        <c:lblAlgn val="ctr"/>
        <c:lblOffset val="100"/>
        <c:noMultiLvlLbl val="0"/>
      </c:catAx>
      <c:valAx>
        <c:axId val="24705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religion'!$A$6</c:f>
              <c:strCache>
                <c:ptCount val="1"/>
                <c:pt idx="0">
                  <c:v>Obs&amp;gyne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religion'!$C$6:$K$6</c:f>
              <c:numCache>
                <c:formatCode>0.00%</c:formatCode>
                <c:ptCount val="9"/>
                <c:pt idx="0">
                  <c:v>3.2367972742759793E-2</c:v>
                </c:pt>
                <c:pt idx="1">
                  <c:v>3.9673164008663123E-2</c:v>
                </c:pt>
                <c:pt idx="2">
                  <c:v>5.7971014492753624E-2</c:v>
                </c:pt>
                <c:pt idx="3">
                  <c:v>4.1223692775005427E-2</c:v>
                </c:pt>
                <c:pt idx="4">
                  <c:v>2.2099447513812154E-2</c:v>
                </c:pt>
                <c:pt idx="5">
                  <c:v>2.1153846153846155E-2</c:v>
                </c:pt>
                <c:pt idx="6">
                  <c:v>2.8119507908611598E-2</c:v>
                </c:pt>
                <c:pt idx="7">
                  <c:v>2.5613886536833191E-2</c:v>
                </c:pt>
                <c:pt idx="8">
                  <c:v>2.4590608100053105E-2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9-4F7E-A53E-1C27FD927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054400"/>
        <c:axId val="247052440"/>
      </c:barChart>
      <c:catAx>
        <c:axId val="24705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2440"/>
        <c:crosses val="autoZero"/>
        <c:auto val="1"/>
        <c:lblAlgn val="ctr"/>
        <c:lblOffset val="100"/>
        <c:noMultiLvlLbl val="0"/>
      </c:catAx>
      <c:valAx>
        <c:axId val="24705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OG!$A$2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OG!$B$1:$K$1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OG!$B$2:$K$2</c:f>
              <c:numCache>
                <c:formatCode>0.00%</c:formatCode>
                <c:ptCount val="10"/>
                <c:pt idx="0">
                  <c:v>2.546313943737135E-2</c:v>
                </c:pt>
                <c:pt idx="1">
                  <c:v>3.2367972742759793E-2</c:v>
                </c:pt>
                <c:pt idx="2">
                  <c:v>3.9673164008663123E-2</c:v>
                </c:pt>
                <c:pt idx="3">
                  <c:v>5.7971014492753624E-2</c:v>
                </c:pt>
                <c:pt idx="4">
                  <c:v>4.1223692775005427E-2</c:v>
                </c:pt>
                <c:pt idx="5">
                  <c:v>2.2099447513812154E-2</c:v>
                </c:pt>
                <c:pt idx="6">
                  <c:v>2.1153846153846155E-2</c:v>
                </c:pt>
                <c:pt idx="7">
                  <c:v>2.8119507908611598E-2</c:v>
                </c:pt>
                <c:pt idx="8">
                  <c:v>2.5613886536833191E-2</c:v>
                </c:pt>
                <c:pt idx="9">
                  <c:v>2.4590608100053105E-2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62-4DB2-A86E-BB58B08C421C}"/>
            </c:ext>
          </c:extLst>
        </c:ser>
        <c:ser>
          <c:idx val="1"/>
          <c:order val="1"/>
          <c:tx>
            <c:strRef>
              <c:f>OG!$A$3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OG!$B$1:$K$1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OG!$B$3:$K$3</c:f>
              <c:numCache>
                <c:formatCode>0.00%</c:formatCode>
                <c:ptCount val="10"/>
                <c:pt idx="0">
                  <c:v>4.9334631613112627E-2</c:v>
                </c:pt>
                <c:pt idx="1">
                  <c:v>3.292181069958848E-2</c:v>
                </c:pt>
                <c:pt idx="2">
                  <c:v>6.0582062957830134E-2</c:v>
                </c:pt>
                <c:pt idx="3">
                  <c:v>4.9795361527967257E-2</c:v>
                </c:pt>
                <c:pt idx="4">
                  <c:v>5.8166589111214521E-2</c:v>
                </c:pt>
                <c:pt idx="5">
                  <c:v>6.741573033707865E-2</c:v>
                </c:pt>
                <c:pt idx="6">
                  <c:v>2.3529411764705882E-2</c:v>
                </c:pt>
                <c:pt idx="7">
                  <c:v>4.8846675712347354E-2</c:v>
                </c:pt>
                <c:pt idx="8">
                  <c:v>4.0084388185654012E-2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62-4DB2-A86E-BB58B08C4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055576"/>
        <c:axId val="247056360"/>
      </c:barChart>
      <c:catAx>
        <c:axId val="24705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6360"/>
        <c:crosses val="autoZero"/>
        <c:auto val="1"/>
        <c:lblAlgn val="ctr"/>
        <c:lblOffset val="100"/>
        <c:noMultiLvlLbl val="0"/>
      </c:catAx>
      <c:valAx>
        <c:axId val="24705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religion'!$A$12</c:f>
              <c:strCache>
                <c:ptCount val="1"/>
                <c:pt idx="0">
                  <c:v>publice health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religion'!$C$12:$K$12</c:f>
              <c:numCache>
                <c:formatCode>0.00%</c:formatCode>
                <c:ptCount val="9"/>
                <c:pt idx="0">
                  <c:v>1.7035775127768314E-3</c:v>
                </c:pt>
                <c:pt idx="1">
                  <c:v>8.2693443591258121E-3</c:v>
                </c:pt>
                <c:pt idx="2">
                  <c:v>3.1764939448084176E-3</c:v>
                </c:pt>
                <c:pt idx="3">
                  <c:v>4.3393360815795184E-3</c:v>
                </c:pt>
                <c:pt idx="4">
                  <c:v>1.289134438305709E-2</c:v>
                </c:pt>
                <c:pt idx="5">
                  <c:v>3.8461538461538464E-3</c:v>
                </c:pt>
                <c:pt idx="6">
                  <c:v>1.4059753954305799E-2</c:v>
                </c:pt>
                <c:pt idx="7">
                  <c:v>7.1972904318374255E-3</c:v>
                </c:pt>
                <c:pt idx="8">
                  <c:v>7.0661421248279527E-3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6-4435-856A-4308F8DE8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057928"/>
        <c:axId val="247056752"/>
      </c:barChart>
      <c:catAx>
        <c:axId val="247057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6752"/>
        <c:crosses val="autoZero"/>
        <c:auto val="1"/>
        <c:lblAlgn val="ctr"/>
        <c:lblOffset val="100"/>
        <c:noMultiLvlLbl val="0"/>
      </c:catAx>
      <c:valAx>
        <c:axId val="24705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7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'Public health'!$A$2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'Public health'!$B$1:$K$1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'Public health'!$B$2:$K$2</c:f>
              <c:numCache>
                <c:formatCode>0.00%</c:formatCode>
                <c:ptCount val="10"/>
                <c:pt idx="0">
                  <c:v>1.0596935274834185E-2</c:v>
                </c:pt>
                <c:pt idx="1">
                  <c:v>1.7035775127768314E-3</c:v>
                </c:pt>
                <c:pt idx="2">
                  <c:v>8.2693443591258121E-3</c:v>
                </c:pt>
                <c:pt idx="3">
                  <c:v>3.1764939448084176E-3</c:v>
                </c:pt>
                <c:pt idx="4">
                  <c:v>4.3393360815795184E-3</c:v>
                </c:pt>
                <c:pt idx="5">
                  <c:v>1.289134438305709E-2</c:v>
                </c:pt>
                <c:pt idx="6">
                  <c:v>3.8461538461538464E-3</c:v>
                </c:pt>
                <c:pt idx="7">
                  <c:v>1.4059753954305799E-2</c:v>
                </c:pt>
                <c:pt idx="8">
                  <c:v>7.1972904318374255E-3</c:v>
                </c:pt>
                <c:pt idx="9">
                  <c:v>7.0661421248279527E-3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E-4E3B-87A5-1B013389F0BD}"/>
            </c:ext>
          </c:extLst>
        </c:ser>
        <c:ser>
          <c:idx val="1"/>
          <c:order val="1"/>
          <c:tx>
            <c:strRef>
              <c:f>'Public health'!$A$3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'Public health'!$B$1:$K$1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'Public health'!$B$3:$K$3</c:f>
              <c:numCache>
                <c:formatCode>0.00%</c:formatCode>
                <c:ptCount val="10"/>
                <c:pt idx="0">
                  <c:v>6.3615709185329439E-2</c:v>
                </c:pt>
                <c:pt idx="1">
                  <c:v>1.646090534979424E-2</c:v>
                </c:pt>
                <c:pt idx="2">
                  <c:v>5.1474955454365472E-2</c:v>
                </c:pt>
                <c:pt idx="3">
                  <c:v>2.4556616643929059E-2</c:v>
                </c:pt>
                <c:pt idx="4">
                  <c:v>1.3727315030246627E-2</c:v>
                </c:pt>
                <c:pt idx="5">
                  <c:v>2.247191011235955E-2</c:v>
                </c:pt>
                <c:pt idx="6">
                  <c:v>3.5294117647058823E-2</c:v>
                </c:pt>
                <c:pt idx="7">
                  <c:v>9.0909090909090912E-2</c:v>
                </c:pt>
                <c:pt idx="8">
                  <c:v>4.8874824191279885E-2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6E-4E3B-87A5-1B013389F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053616"/>
        <c:axId val="247057144"/>
      </c:barChart>
      <c:catAx>
        <c:axId val="24705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7144"/>
        <c:crosses val="autoZero"/>
        <c:auto val="1"/>
        <c:lblAlgn val="ctr"/>
        <c:lblOffset val="100"/>
        <c:noMultiLvlLbl val="0"/>
      </c:catAx>
      <c:valAx>
        <c:axId val="24705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5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religion'!$A$11</c:f>
              <c:strCache>
                <c:ptCount val="1"/>
                <c:pt idx="0">
                  <c:v>psychiatry</c:v>
                </c:pt>
              </c:strCache>
            </c:strRef>
          </c:tx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religion'!$C$11:$K$11</c:f>
              <c:numCache>
                <c:formatCode>0.00%</c:formatCode>
                <c:ptCount val="9"/>
                <c:pt idx="0">
                  <c:v>8.6882453151618397E-2</c:v>
                </c:pt>
                <c:pt idx="1">
                  <c:v>5.2864737152982871E-2</c:v>
                </c:pt>
                <c:pt idx="2">
                  <c:v>8.4574151280524118E-2</c:v>
                </c:pt>
                <c:pt idx="3">
                  <c:v>6.5307008027771757E-2</c:v>
                </c:pt>
                <c:pt idx="4">
                  <c:v>0.10313075506445672</c:v>
                </c:pt>
                <c:pt idx="5">
                  <c:v>7.1153846153846151E-2</c:v>
                </c:pt>
                <c:pt idx="6">
                  <c:v>0.11072056239015818</c:v>
                </c:pt>
                <c:pt idx="7">
                  <c:v>7.3031329381879756E-2</c:v>
                </c:pt>
                <c:pt idx="8">
                  <c:v>5.3310357533786344E-2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23-4261-878E-90720860C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054008"/>
        <c:axId val="247058712"/>
      </c:barChart>
      <c:catAx>
        <c:axId val="247054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7058712"/>
        <c:crosses val="autoZero"/>
        <c:auto val="1"/>
        <c:lblAlgn val="ctr"/>
        <c:lblOffset val="100"/>
        <c:noMultiLvlLbl val="0"/>
      </c:catAx>
      <c:valAx>
        <c:axId val="247058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47054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Psychiatry!$A$2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Psychiatry!$B$1:$K$1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Psychiatry!$B$2:$K$2</c:f>
              <c:numCache>
                <c:formatCode>0.00%</c:formatCode>
                <c:ptCount val="10"/>
                <c:pt idx="0">
                  <c:v>7.1357779980178393E-2</c:v>
                </c:pt>
                <c:pt idx="1">
                  <c:v>8.6882453151618397E-2</c:v>
                </c:pt>
                <c:pt idx="2">
                  <c:v>5.2864737152982871E-2</c:v>
                </c:pt>
                <c:pt idx="3">
                  <c:v>8.4574151280524118E-2</c:v>
                </c:pt>
                <c:pt idx="4">
                  <c:v>6.5307008027771757E-2</c:v>
                </c:pt>
                <c:pt idx="5">
                  <c:v>0.10313075506445672</c:v>
                </c:pt>
                <c:pt idx="6">
                  <c:v>7.1153846153846151E-2</c:v>
                </c:pt>
                <c:pt idx="7">
                  <c:v>0.11072056239015818</c:v>
                </c:pt>
                <c:pt idx="8">
                  <c:v>7.3031329381879756E-2</c:v>
                </c:pt>
                <c:pt idx="9">
                  <c:v>5.3310357533786344E-2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B3-4480-A360-6E0ED7737676}"/>
            </c:ext>
          </c:extLst>
        </c:ser>
        <c:ser>
          <c:idx val="1"/>
          <c:order val="1"/>
          <c:tx>
            <c:strRef>
              <c:f>Psychiatry!$A$3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Psychiatry!$B$1:$K$1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Psychiatry!$B$3:$K$3</c:f>
              <c:numCache>
                <c:formatCode>0.00%</c:formatCode>
                <c:ptCount val="10"/>
                <c:pt idx="0">
                  <c:v>0.16001298279779291</c:v>
                </c:pt>
                <c:pt idx="1">
                  <c:v>0.37860082304526749</c:v>
                </c:pt>
                <c:pt idx="2">
                  <c:v>0.13363690358344882</c:v>
                </c:pt>
                <c:pt idx="3">
                  <c:v>0.16030013642564803</c:v>
                </c:pt>
                <c:pt idx="4">
                  <c:v>0.2208003722661703</c:v>
                </c:pt>
                <c:pt idx="5">
                  <c:v>0.2247191011235955</c:v>
                </c:pt>
                <c:pt idx="6">
                  <c:v>0.17647058823529413</c:v>
                </c:pt>
                <c:pt idx="7">
                  <c:v>0.13568521031207598</c:v>
                </c:pt>
                <c:pt idx="8">
                  <c:v>0.16104078762306612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B3-4480-A360-6E0ED7737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748616"/>
        <c:axId val="274752144"/>
      </c:barChart>
      <c:catAx>
        <c:axId val="274748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2144"/>
        <c:crosses val="autoZero"/>
        <c:auto val="1"/>
        <c:lblAlgn val="ctr"/>
        <c:lblOffset val="100"/>
        <c:noMultiLvlLbl val="0"/>
      </c:catAx>
      <c:valAx>
        <c:axId val="2747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4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religion'!$A$8</c:f>
              <c:strCache>
                <c:ptCount val="1"/>
                <c:pt idx="0">
                  <c:v>opthalmology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religion'!$C$8:$K$8</c:f>
              <c:numCache>
                <c:formatCode>0.00%</c:formatCode>
                <c:ptCount val="9"/>
                <c:pt idx="0">
                  <c:v>2.385008517887564E-2</c:v>
                </c:pt>
                <c:pt idx="1">
                  <c:v>1.98858042921835E-2</c:v>
                </c:pt>
                <c:pt idx="2">
                  <c:v>2.084574151280524E-2</c:v>
                </c:pt>
                <c:pt idx="3">
                  <c:v>2.169668040789759E-2</c:v>
                </c:pt>
                <c:pt idx="4">
                  <c:v>1.6574585635359115E-2</c:v>
                </c:pt>
                <c:pt idx="5">
                  <c:v>1.5384615384615385E-2</c:v>
                </c:pt>
                <c:pt idx="6">
                  <c:v>2.10896309314587E-2</c:v>
                </c:pt>
                <c:pt idx="7">
                  <c:v>2.1591871295512276E-2</c:v>
                </c:pt>
                <c:pt idx="8">
                  <c:v>1.5237723661822241E-2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C-4857-9003-4052D226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746656"/>
        <c:axId val="274753320"/>
      </c:barChart>
      <c:catAx>
        <c:axId val="2747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3320"/>
        <c:crosses val="autoZero"/>
        <c:auto val="1"/>
        <c:lblAlgn val="ctr"/>
        <c:lblOffset val="100"/>
        <c:noMultiLvlLbl val="0"/>
      </c:catAx>
      <c:valAx>
        <c:axId val="27475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4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Opthalmology!$A$2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Opthalmology!$B$1:$K$1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Opthalmology!$B$2:$K$2</c:f>
              <c:numCache>
                <c:formatCode>0.00%</c:formatCode>
                <c:ptCount val="10"/>
                <c:pt idx="0">
                  <c:v>1.379888694061142E-2</c:v>
                </c:pt>
                <c:pt idx="1">
                  <c:v>2.385008517887564E-2</c:v>
                </c:pt>
                <c:pt idx="2">
                  <c:v>1.98858042921835E-2</c:v>
                </c:pt>
                <c:pt idx="3">
                  <c:v>2.084574151280524E-2</c:v>
                </c:pt>
                <c:pt idx="4">
                  <c:v>2.169668040789759E-2</c:v>
                </c:pt>
                <c:pt idx="5">
                  <c:v>1.6574585635359115E-2</c:v>
                </c:pt>
                <c:pt idx="6">
                  <c:v>1.5384615384615385E-2</c:v>
                </c:pt>
                <c:pt idx="7">
                  <c:v>2.10896309314587E-2</c:v>
                </c:pt>
                <c:pt idx="8">
                  <c:v>2.1591871295512276E-2</c:v>
                </c:pt>
                <c:pt idx="9">
                  <c:v>1.5237723661822241E-2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2-482F-B3B8-D1DB2D0485AC}"/>
            </c:ext>
          </c:extLst>
        </c:ser>
        <c:ser>
          <c:idx val="1"/>
          <c:order val="1"/>
          <c:tx>
            <c:strRef>
              <c:f>Opthalmology!$A$3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Opthalmology!$B$1:$K$1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Opthalmology!$B$3:$K$3</c:f>
              <c:numCache>
                <c:formatCode>0.00%</c:formatCode>
                <c:ptCount val="10"/>
                <c:pt idx="0">
                  <c:v>4.8685491723466409E-2</c:v>
                </c:pt>
                <c:pt idx="1">
                  <c:v>4.7325102880658436E-2</c:v>
                </c:pt>
                <c:pt idx="2">
                  <c:v>3.662641061176005E-2</c:v>
                </c:pt>
                <c:pt idx="3">
                  <c:v>6.3437926330150066E-2</c:v>
                </c:pt>
                <c:pt idx="4">
                  <c:v>5.8864588180549092E-2</c:v>
                </c:pt>
                <c:pt idx="5">
                  <c:v>3.3707865168539325E-2</c:v>
                </c:pt>
                <c:pt idx="6">
                  <c:v>7.6470588235294124E-2</c:v>
                </c:pt>
                <c:pt idx="7">
                  <c:v>5.2917232021709636E-2</c:v>
                </c:pt>
                <c:pt idx="8">
                  <c:v>7.3136427566807313E-2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2-482F-B3B8-D1DB2D048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750576"/>
        <c:axId val="274749792"/>
      </c:barChart>
      <c:catAx>
        <c:axId val="27475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49792"/>
        <c:crosses val="autoZero"/>
        <c:auto val="1"/>
        <c:lblAlgn val="ctr"/>
        <c:lblOffset val="100"/>
        <c:noMultiLvlLbl val="0"/>
      </c:catAx>
      <c:valAx>
        <c:axId val="27474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religion'!$A$14</c:f>
              <c:strCache>
                <c:ptCount val="1"/>
                <c:pt idx="0">
                  <c:v>surgery</c:v>
                </c:pt>
              </c:strCache>
            </c:strRef>
          </c:tx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religion'!$C$14:$K$14</c:f>
              <c:numCache>
                <c:formatCode>0.00%</c:formatCode>
                <c:ptCount val="9"/>
                <c:pt idx="0">
                  <c:v>6.9846678023850084E-2</c:v>
                </c:pt>
                <c:pt idx="1">
                  <c:v>0.12458161055325852</c:v>
                </c:pt>
                <c:pt idx="2">
                  <c:v>0.11852293031566409</c:v>
                </c:pt>
                <c:pt idx="3">
                  <c:v>0.12258624430462139</c:v>
                </c:pt>
                <c:pt idx="4">
                  <c:v>9.0239410681399637E-2</c:v>
                </c:pt>
                <c:pt idx="5">
                  <c:v>0.10576923076923077</c:v>
                </c:pt>
                <c:pt idx="6">
                  <c:v>0.1335676625659051</c:v>
                </c:pt>
                <c:pt idx="7">
                  <c:v>9.9491955969517362E-2</c:v>
                </c:pt>
                <c:pt idx="8">
                  <c:v>9.2477593176621034E-2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0-4D69-8403-C8DDEF81D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4747440"/>
        <c:axId val="274749008"/>
      </c:barChart>
      <c:catAx>
        <c:axId val="274747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74749008"/>
        <c:crosses val="autoZero"/>
        <c:auto val="1"/>
        <c:lblAlgn val="ctr"/>
        <c:lblOffset val="100"/>
        <c:noMultiLvlLbl val="0"/>
      </c:catAx>
      <c:valAx>
        <c:axId val="2747490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74747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Surgery!$A$2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Surgery!$B$1:$K$1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Surgery!$B$2:$K$2</c:f>
              <c:numCache>
                <c:formatCode>0.00%</c:formatCode>
                <c:ptCount val="10"/>
                <c:pt idx="0">
                  <c:v>8.7062590531371498E-2</c:v>
                </c:pt>
                <c:pt idx="1">
                  <c:v>6.9846678023850084E-2</c:v>
                </c:pt>
                <c:pt idx="2">
                  <c:v>0.12458161055325852</c:v>
                </c:pt>
                <c:pt idx="3">
                  <c:v>0.11852293031566409</c:v>
                </c:pt>
                <c:pt idx="4">
                  <c:v>0.12258624430462139</c:v>
                </c:pt>
                <c:pt idx="5">
                  <c:v>9.0239410681399637E-2</c:v>
                </c:pt>
                <c:pt idx="6">
                  <c:v>0.10576923076923077</c:v>
                </c:pt>
                <c:pt idx="7">
                  <c:v>0.1335676625659051</c:v>
                </c:pt>
                <c:pt idx="8">
                  <c:v>9.9491955969517362E-2</c:v>
                </c:pt>
                <c:pt idx="9">
                  <c:v>9.2477593176621034E-2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F2-4F08-B3BB-A28B437CB91B}"/>
            </c:ext>
          </c:extLst>
        </c:ser>
        <c:ser>
          <c:idx val="1"/>
          <c:order val="1"/>
          <c:tx>
            <c:strRef>
              <c:f>Surgery!$A$3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Surgery!$B$1:$K$1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Surgery!$B$3:$K$3</c:f>
              <c:numCache>
                <c:formatCode>0.00%</c:formatCode>
                <c:ptCount val="10"/>
                <c:pt idx="0">
                  <c:v>9.7370983446932818E-2</c:v>
                </c:pt>
                <c:pt idx="1">
                  <c:v>4.9382716049382713E-2</c:v>
                </c:pt>
                <c:pt idx="2">
                  <c:v>5.6028509206097803E-2</c:v>
                </c:pt>
                <c:pt idx="3">
                  <c:v>7.0259208731241474E-2</c:v>
                </c:pt>
                <c:pt idx="4">
                  <c:v>6.026058631921824E-2</c:v>
                </c:pt>
                <c:pt idx="5">
                  <c:v>6.741573033707865E-2</c:v>
                </c:pt>
                <c:pt idx="6">
                  <c:v>5.8823529411764705E-2</c:v>
                </c:pt>
                <c:pt idx="7">
                  <c:v>6.5128900949796467E-2</c:v>
                </c:pt>
                <c:pt idx="8">
                  <c:v>5.8368495077355836E-2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F2-4F08-B3BB-A28B437CB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753712"/>
        <c:axId val="274750968"/>
      </c:barChart>
      <c:catAx>
        <c:axId val="2747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0968"/>
        <c:crosses val="autoZero"/>
        <c:auto val="1"/>
        <c:lblAlgn val="ctr"/>
        <c:lblOffset val="100"/>
        <c:noMultiLvlLbl val="0"/>
      </c:catAx>
      <c:valAx>
        <c:axId val="27475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religion'!$A$7</c:f>
              <c:strCache>
                <c:ptCount val="1"/>
                <c:pt idx="0">
                  <c:v>occupational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religion'!$C$7:$K$7</c:f>
              <c:numCache>
                <c:formatCode>0.00%</c:formatCode>
                <c:ptCount val="9"/>
                <c:pt idx="0">
                  <c:v>0</c:v>
                </c:pt>
                <c:pt idx="1">
                  <c:v>5.9066745422327229E-3</c:v>
                </c:pt>
                <c:pt idx="2">
                  <c:v>1.7867778439547349E-3</c:v>
                </c:pt>
                <c:pt idx="3">
                  <c:v>1.7357344326318074E-3</c:v>
                </c:pt>
                <c:pt idx="4">
                  <c:v>3.6832412523020259E-3</c:v>
                </c:pt>
                <c:pt idx="5">
                  <c:v>0</c:v>
                </c:pt>
                <c:pt idx="6">
                  <c:v>1.7574692442882249E-3</c:v>
                </c:pt>
                <c:pt idx="7">
                  <c:v>6.3505503810330228E-3</c:v>
                </c:pt>
                <c:pt idx="8">
                  <c:v>3.5655839863012215E-3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14-46D7-A460-3F1F39B2A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754104"/>
        <c:axId val="274747832"/>
      </c:barChart>
      <c:catAx>
        <c:axId val="274754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47832"/>
        <c:crosses val="autoZero"/>
        <c:auto val="1"/>
        <c:lblAlgn val="ctr"/>
        <c:lblOffset val="100"/>
        <c:noMultiLvlLbl val="0"/>
      </c:catAx>
      <c:valAx>
        <c:axId val="27474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4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religion'!$A$9</c:f>
              <c:strCache>
                <c:ptCount val="1"/>
                <c:pt idx="0">
                  <c:v>paediatrics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religion'!$C$9:$K$9</c:f>
              <c:numCache>
                <c:formatCode>0.00%</c:formatCode>
                <c:ptCount val="9"/>
                <c:pt idx="0">
                  <c:v>6.4735945485519586E-2</c:v>
                </c:pt>
                <c:pt idx="1">
                  <c:v>5.512896239417208E-2</c:v>
                </c:pt>
                <c:pt idx="2">
                  <c:v>8.8544768711534647E-2</c:v>
                </c:pt>
                <c:pt idx="3">
                  <c:v>4.4261228032111084E-2</c:v>
                </c:pt>
                <c:pt idx="4">
                  <c:v>6.4456721915285453E-2</c:v>
                </c:pt>
                <c:pt idx="5">
                  <c:v>1.7307692307692309E-2</c:v>
                </c:pt>
                <c:pt idx="6">
                  <c:v>5.9753954305799648E-2</c:v>
                </c:pt>
                <c:pt idx="7">
                  <c:v>3.9161727349703641E-2</c:v>
                </c:pt>
                <c:pt idx="8">
                  <c:v>3.6154371362616643E-2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5-40E6-9FE6-FFEF1A9B9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752536"/>
        <c:axId val="274752928"/>
      </c:barChart>
      <c:catAx>
        <c:axId val="27475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2928"/>
        <c:crosses val="autoZero"/>
        <c:auto val="1"/>
        <c:lblAlgn val="ctr"/>
        <c:lblOffset val="100"/>
        <c:noMultiLvlLbl val="0"/>
      </c:catAx>
      <c:valAx>
        <c:axId val="2747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752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Paeds!$A$2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Paeds!$B$1:$K$1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Paeds!$B$2:$K$2</c:f>
              <c:numCache>
                <c:formatCode>0.00%</c:formatCode>
                <c:ptCount val="10"/>
                <c:pt idx="0">
                  <c:v>4.4598612487611496E-2</c:v>
                </c:pt>
                <c:pt idx="1">
                  <c:v>6.4735945485519586E-2</c:v>
                </c:pt>
                <c:pt idx="2">
                  <c:v>5.512896239417208E-2</c:v>
                </c:pt>
                <c:pt idx="3">
                  <c:v>8.8544768711534647E-2</c:v>
                </c:pt>
                <c:pt idx="4">
                  <c:v>4.4261228032111084E-2</c:v>
                </c:pt>
                <c:pt idx="5">
                  <c:v>6.4456721915285453E-2</c:v>
                </c:pt>
                <c:pt idx="6">
                  <c:v>1.7307692307692309E-2</c:v>
                </c:pt>
                <c:pt idx="7">
                  <c:v>5.9753954305799648E-2</c:v>
                </c:pt>
                <c:pt idx="8">
                  <c:v>3.9161727349703641E-2</c:v>
                </c:pt>
                <c:pt idx="9">
                  <c:v>3.6154371362616643E-2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AD-4B77-8228-AD1360F3F166}"/>
            </c:ext>
          </c:extLst>
        </c:ser>
        <c:ser>
          <c:idx val="1"/>
          <c:order val="1"/>
          <c:tx>
            <c:strRef>
              <c:f>Paeds!$A$3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Paeds!$B$1:$K$1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Paeds!$B$3:$K$3</c:f>
              <c:numCache>
                <c:formatCode>0.00%</c:formatCode>
                <c:ptCount val="10"/>
                <c:pt idx="0">
                  <c:v>4.251866277182733E-2</c:v>
                </c:pt>
                <c:pt idx="1">
                  <c:v>5.5555555555555552E-2</c:v>
                </c:pt>
                <c:pt idx="2">
                  <c:v>6.4145713720055439E-2</c:v>
                </c:pt>
                <c:pt idx="3">
                  <c:v>6.8894952251023198E-2</c:v>
                </c:pt>
                <c:pt idx="4">
                  <c:v>6.3983248022335973E-2</c:v>
                </c:pt>
                <c:pt idx="5">
                  <c:v>6.741573033707865E-2</c:v>
                </c:pt>
                <c:pt idx="6">
                  <c:v>5.2941176470588235E-2</c:v>
                </c:pt>
                <c:pt idx="7">
                  <c:v>4.3419267299864311E-2</c:v>
                </c:pt>
                <c:pt idx="8">
                  <c:v>4.1139240506329111E-2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AD-4B77-8228-AD1360F3F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18440"/>
        <c:axId val="275314128"/>
      </c:barChart>
      <c:catAx>
        <c:axId val="275318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4128"/>
        <c:crosses val="autoZero"/>
        <c:auto val="1"/>
        <c:lblAlgn val="ctr"/>
        <c:lblOffset val="100"/>
        <c:noMultiLvlLbl val="0"/>
      </c:catAx>
      <c:valAx>
        <c:axId val="27531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8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religion'!$A$15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religion'!$C$15:$K$15</c:f>
              <c:numCache>
                <c:formatCode>0.00%</c:formatCode>
                <c:ptCount val="9"/>
                <c:pt idx="0">
                  <c:v>1.7035775127768314E-3</c:v>
                </c:pt>
                <c:pt idx="1">
                  <c:v>7.8755660563102972E-4</c:v>
                </c:pt>
                <c:pt idx="2">
                  <c:v>3.9706174310105219E-4</c:v>
                </c:pt>
                <c:pt idx="3">
                  <c:v>6.509004122369278E-4</c:v>
                </c:pt>
                <c:pt idx="4">
                  <c:v>1.841620626151013E-3</c:v>
                </c:pt>
                <c:pt idx="5">
                  <c:v>1.9230769230769232E-3</c:v>
                </c:pt>
                <c:pt idx="6">
                  <c:v>0</c:v>
                </c:pt>
                <c:pt idx="7">
                  <c:v>1.4817950889077054E-3</c:v>
                </c:pt>
                <c:pt idx="8">
                  <c:v>3.7931744535119375E-4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8-4A79-B3E6-E9647F0C1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19616"/>
        <c:axId val="275315304"/>
      </c:barChart>
      <c:catAx>
        <c:axId val="27531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5304"/>
        <c:crosses val="autoZero"/>
        <c:auto val="1"/>
        <c:lblAlgn val="ctr"/>
        <c:lblOffset val="100"/>
        <c:noMultiLvlLbl val="0"/>
      </c:catAx>
      <c:valAx>
        <c:axId val="27531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20603674540682"/>
          <c:y val="0.17634259259259263"/>
          <c:w val="0.85334951881014875"/>
          <c:h val="0.4302686643336249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Other!$A$2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Other!$B$2:$K$2</c:f>
              <c:numCache>
                <c:formatCode>0.00%</c:formatCode>
                <c:ptCount val="10"/>
                <c:pt idx="0">
                  <c:v>7.6236944423267511E-4</c:v>
                </c:pt>
                <c:pt idx="1">
                  <c:v>1.7035775127768314E-3</c:v>
                </c:pt>
                <c:pt idx="2">
                  <c:v>7.8755660563102972E-4</c:v>
                </c:pt>
                <c:pt idx="3">
                  <c:v>3.9706174310105219E-4</c:v>
                </c:pt>
                <c:pt idx="4">
                  <c:v>6.509004122369278E-4</c:v>
                </c:pt>
                <c:pt idx="5">
                  <c:v>1.841620626151013E-3</c:v>
                </c:pt>
                <c:pt idx="6">
                  <c:v>1.9230769230769232E-3</c:v>
                </c:pt>
                <c:pt idx="7">
                  <c:v>0</c:v>
                </c:pt>
                <c:pt idx="8">
                  <c:v>1.4817950889077054E-3</c:v>
                </c:pt>
                <c:pt idx="9">
                  <c:v>3.7931744535119375E-4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A-4557-AAFD-476691465DC8}"/>
            </c:ext>
          </c:extLst>
        </c:ser>
        <c:ser>
          <c:idx val="1"/>
          <c:order val="1"/>
          <c:tx>
            <c:strRef>
              <c:f>Other!$A$3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Other!$B$3:$K$3</c:f>
              <c:numCache>
                <c:formatCode>0.00%</c:formatCode>
                <c:ptCount val="10"/>
                <c:pt idx="0">
                  <c:v>7.5300227198961373E-2</c:v>
                </c:pt>
                <c:pt idx="1">
                  <c:v>3.0864197530864196E-2</c:v>
                </c:pt>
                <c:pt idx="2">
                  <c:v>7.8598297366858041E-2</c:v>
                </c:pt>
                <c:pt idx="3">
                  <c:v>9.9590723055934513E-2</c:v>
                </c:pt>
                <c:pt idx="4">
                  <c:v>9.0972545369939511E-2</c:v>
                </c:pt>
                <c:pt idx="5">
                  <c:v>0.19101123595505617</c:v>
                </c:pt>
                <c:pt idx="6">
                  <c:v>8.8235294117647065E-2</c:v>
                </c:pt>
                <c:pt idx="7">
                  <c:v>7.7340569877883306E-2</c:v>
                </c:pt>
                <c:pt idx="8">
                  <c:v>0.10583684950773559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A-4557-AAFD-476691465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15696"/>
        <c:axId val="275319224"/>
      </c:barChart>
      <c:catAx>
        <c:axId val="27531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9224"/>
        <c:crosses val="autoZero"/>
        <c:auto val="1"/>
        <c:lblAlgn val="ctr"/>
        <c:lblOffset val="100"/>
        <c:noMultiLvlLbl val="0"/>
      </c:catAx>
      <c:valAx>
        <c:axId val="275319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religion'!$A$13</c:f>
              <c:strCache>
                <c:ptCount val="1"/>
                <c:pt idx="0">
                  <c:v>radiology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religion'!$C$13:$K$13</c:f>
              <c:numCache>
                <c:formatCode>0.00%</c:formatCode>
                <c:ptCount val="9"/>
                <c:pt idx="0">
                  <c:v>6.1328790459965928E-2</c:v>
                </c:pt>
                <c:pt idx="1">
                  <c:v>4.0460720614294156E-2</c:v>
                </c:pt>
                <c:pt idx="2">
                  <c:v>4.9831248759182052E-2</c:v>
                </c:pt>
                <c:pt idx="3">
                  <c:v>4.664786287697982E-2</c:v>
                </c:pt>
                <c:pt idx="4">
                  <c:v>4.0515653775322284E-2</c:v>
                </c:pt>
                <c:pt idx="5">
                  <c:v>3.653846153846154E-2</c:v>
                </c:pt>
                <c:pt idx="6">
                  <c:v>5.272407732864675E-2</c:v>
                </c:pt>
                <c:pt idx="7">
                  <c:v>5.1651143099068583E-2</c:v>
                </c:pt>
                <c:pt idx="8">
                  <c:v>4.1757431912518558E-2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5D-4F5E-A169-BDB15D65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16088"/>
        <c:axId val="275320400"/>
      </c:barChart>
      <c:catAx>
        <c:axId val="275316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20400"/>
        <c:crosses val="autoZero"/>
        <c:auto val="1"/>
        <c:lblAlgn val="ctr"/>
        <c:lblOffset val="100"/>
        <c:noMultiLvlLbl val="0"/>
      </c:catAx>
      <c:valAx>
        <c:axId val="2753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6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Radiology!$A$2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Radiology!$B$1:$K$1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Radiology!$B$2:$K$2</c:f>
              <c:numCache>
                <c:formatCode>0.00%</c:formatCode>
                <c:ptCount val="10"/>
                <c:pt idx="0">
                  <c:v>3.9566974155675838E-2</c:v>
                </c:pt>
                <c:pt idx="1">
                  <c:v>6.1328790459965928E-2</c:v>
                </c:pt>
                <c:pt idx="2">
                  <c:v>4.0460720614294156E-2</c:v>
                </c:pt>
                <c:pt idx="3">
                  <c:v>4.9831248759182052E-2</c:v>
                </c:pt>
                <c:pt idx="4">
                  <c:v>4.664786287697982E-2</c:v>
                </c:pt>
                <c:pt idx="5">
                  <c:v>4.0515653775322284E-2</c:v>
                </c:pt>
                <c:pt idx="6">
                  <c:v>3.653846153846154E-2</c:v>
                </c:pt>
                <c:pt idx="7">
                  <c:v>5.272407732864675E-2</c:v>
                </c:pt>
                <c:pt idx="8">
                  <c:v>5.1651143099068583E-2</c:v>
                </c:pt>
                <c:pt idx="9">
                  <c:v>4.1757431912518558E-2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AD-4FB3-9B09-FC46DE909CCB}"/>
            </c:ext>
          </c:extLst>
        </c:ser>
        <c:ser>
          <c:idx val="1"/>
          <c:order val="1"/>
          <c:tx>
            <c:strRef>
              <c:f>Radiology!$A$3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Radiology!$B$1:$K$1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Radiology!$B$3:$K$3</c:f>
              <c:numCache>
                <c:formatCode>0.00%</c:formatCode>
                <c:ptCount val="10"/>
                <c:pt idx="0">
                  <c:v>1.0710808179162609E-2</c:v>
                </c:pt>
                <c:pt idx="1">
                  <c:v>4.11522633744856E-3</c:v>
                </c:pt>
                <c:pt idx="2">
                  <c:v>1.0294991090873094E-2</c:v>
                </c:pt>
                <c:pt idx="3">
                  <c:v>8.8676671214188273E-3</c:v>
                </c:pt>
                <c:pt idx="4">
                  <c:v>7.2126570497906004E-3</c:v>
                </c:pt>
                <c:pt idx="5">
                  <c:v>2.247191011235955E-2</c:v>
                </c:pt>
                <c:pt idx="6">
                  <c:v>0</c:v>
                </c:pt>
                <c:pt idx="7">
                  <c:v>1.7639077340569877E-2</c:v>
                </c:pt>
                <c:pt idx="8">
                  <c:v>1.3361462728551337E-2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AD-4FB3-9B09-FC46DE909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17264"/>
        <c:axId val="275312952"/>
      </c:barChart>
      <c:catAx>
        <c:axId val="2753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2952"/>
        <c:crosses val="autoZero"/>
        <c:auto val="1"/>
        <c:lblAlgn val="ctr"/>
        <c:lblOffset val="100"/>
        <c:noMultiLvlLbl val="0"/>
      </c:catAx>
      <c:valAx>
        <c:axId val="27531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'GMC % by religion'!$A$10</c:f>
              <c:strCache>
                <c:ptCount val="1"/>
                <c:pt idx="0">
                  <c:v>pathology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'GMC % by religion'!$C$1:$K$1</c:f>
              <c:strCache>
                <c:ptCount val="9"/>
                <c:pt idx="0">
                  <c:v>buddhist</c:v>
                </c:pt>
                <c:pt idx="1">
                  <c:v>christian</c:v>
                </c:pt>
                <c:pt idx="2">
                  <c:v>hindu</c:v>
                </c:pt>
                <c:pt idx="3">
                  <c:v>Islam</c:v>
                </c:pt>
                <c:pt idx="4">
                  <c:v>judaism</c:v>
                </c:pt>
                <c:pt idx="5">
                  <c:v>sikh</c:v>
                </c:pt>
                <c:pt idx="6">
                  <c:v>other</c:v>
                </c:pt>
                <c:pt idx="7">
                  <c:v>prefer not to say</c:v>
                </c:pt>
                <c:pt idx="8">
                  <c:v>unknown</c:v>
                </c:pt>
              </c:strCache>
            </c:strRef>
          </c:cat>
          <c:val>
            <c:numRef>
              <c:f>'GMC % by religion'!$C$10:$K$10</c:f>
              <c:numCache>
                <c:formatCode>0.00%</c:formatCode>
                <c:ptCount val="9"/>
                <c:pt idx="0">
                  <c:v>3.5775127768313458E-2</c:v>
                </c:pt>
                <c:pt idx="1">
                  <c:v>1.9836582004331561E-2</c:v>
                </c:pt>
                <c:pt idx="2">
                  <c:v>2.3823704586063133E-2</c:v>
                </c:pt>
                <c:pt idx="3">
                  <c:v>1.8876111954870906E-2</c:v>
                </c:pt>
                <c:pt idx="4">
                  <c:v>2.9465930018416207E-2</c:v>
                </c:pt>
                <c:pt idx="5">
                  <c:v>1.3461538461538462E-2</c:v>
                </c:pt>
                <c:pt idx="6">
                  <c:v>1.7574692442882251E-2</c:v>
                </c:pt>
                <c:pt idx="7">
                  <c:v>2.6037256562235395E-2</c:v>
                </c:pt>
                <c:pt idx="8">
                  <c:v>2.0721570157470927E-2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73-44DA-B7E9-030B8DF1D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13344"/>
        <c:axId val="275316872"/>
      </c:barChart>
      <c:catAx>
        <c:axId val="27531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6872"/>
        <c:crosses val="autoZero"/>
        <c:auto val="1"/>
        <c:lblAlgn val="ctr"/>
        <c:lblOffset val="100"/>
        <c:noMultiLvlLbl val="0"/>
      </c:catAx>
      <c:valAx>
        <c:axId val="275316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Patholgy!$A$2</c:f>
              <c:strCache>
                <c:ptCount val="1"/>
                <c:pt idx="0">
                  <c:v>specialist register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Patholgy!$B$1:$K$1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Patholgy!$B$2:$K$2</c:f>
              <c:numCache>
                <c:formatCode>0.00%</c:formatCode>
                <c:ptCount val="10"/>
                <c:pt idx="0">
                  <c:v>2.3938400548905999E-2</c:v>
                </c:pt>
                <c:pt idx="1">
                  <c:v>3.5775127768313458E-2</c:v>
                </c:pt>
                <c:pt idx="2">
                  <c:v>1.9836582004331561E-2</c:v>
                </c:pt>
                <c:pt idx="3">
                  <c:v>2.3823704586063133E-2</c:v>
                </c:pt>
                <c:pt idx="4">
                  <c:v>1.8876111954870906E-2</c:v>
                </c:pt>
                <c:pt idx="5">
                  <c:v>2.9465930018416207E-2</c:v>
                </c:pt>
                <c:pt idx="6">
                  <c:v>1.3461538461538462E-2</c:v>
                </c:pt>
                <c:pt idx="7">
                  <c:v>1.7574692442882251E-2</c:v>
                </c:pt>
                <c:pt idx="8">
                  <c:v>2.6037256562235395E-2</c:v>
                </c:pt>
                <c:pt idx="9">
                  <c:v>2.0721570157470927E-2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C-41E2-B96A-DBC6FCF81214}"/>
            </c:ext>
          </c:extLst>
        </c:ser>
        <c:ser>
          <c:idx val="1"/>
          <c:order val="1"/>
          <c:tx>
            <c:strRef>
              <c:f>Patholgy!$A$3</c:f>
              <c:strCache>
                <c:ptCount val="1"/>
                <c:pt idx="0">
                  <c:v>HEE applications to ST3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Patholgy!$B$1:$K$1</c:f>
              <c:strCache>
                <c:ptCount val="10"/>
                <c:pt idx="0">
                  <c:v>athiest</c:v>
                </c:pt>
                <c:pt idx="1">
                  <c:v>buddhist</c:v>
                </c:pt>
                <c:pt idx="2">
                  <c:v>christian</c:v>
                </c:pt>
                <c:pt idx="3">
                  <c:v>hindu</c:v>
                </c:pt>
                <c:pt idx="4">
                  <c:v>Islam</c:v>
                </c:pt>
                <c:pt idx="5">
                  <c:v>judaism</c:v>
                </c:pt>
                <c:pt idx="6">
                  <c:v>sikh</c:v>
                </c:pt>
                <c:pt idx="7">
                  <c:v>other</c:v>
                </c:pt>
                <c:pt idx="8">
                  <c:v>prefer not to say</c:v>
                </c:pt>
                <c:pt idx="9">
                  <c:v>unknown</c:v>
                </c:pt>
              </c:strCache>
            </c:strRef>
          </c:cat>
          <c:val>
            <c:numRef>
              <c:f>Patholgy!$B$3:$K$3</c:f>
              <c:numCache>
                <c:formatCode>0.00%</c:formatCode>
                <c:ptCount val="10"/>
                <c:pt idx="0">
                  <c:v>4.3167802661473548E-2</c:v>
                </c:pt>
                <c:pt idx="1">
                  <c:v>3.4979423868312758E-2</c:v>
                </c:pt>
                <c:pt idx="2">
                  <c:v>3.2864779251633343E-2</c:v>
                </c:pt>
                <c:pt idx="3">
                  <c:v>2.660300136425648E-2</c:v>
                </c:pt>
                <c:pt idx="4">
                  <c:v>2.3499302000930665E-2</c:v>
                </c:pt>
                <c:pt idx="5">
                  <c:v>0</c:v>
                </c:pt>
                <c:pt idx="6">
                  <c:v>3.5294117647058823E-2</c:v>
                </c:pt>
                <c:pt idx="7">
                  <c:v>4.4776119402985072E-2</c:v>
                </c:pt>
                <c:pt idx="8">
                  <c:v>3.0942334739803096E-2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3C-41E2-B96A-DBC6FCF81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5318048"/>
        <c:axId val="275778312"/>
      </c:barChart>
      <c:catAx>
        <c:axId val="27531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78312"/>
        <c:crosses val="autoZero"/>
        <c:auto val="1"/>
        <c:lblAlgn val="ctr"/>
        <c:lblOffset val="100"/>
        <c:noMultiLvlLbl val="0"/>
      </c:catAx>
      <c:valAx>
        <c:axId val="27577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1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4" Type="http://schemas.openxmlformats.org/officeDocument/2006/relationships/chart" Target="../charts/chart30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6" Type="http://schemas.openxmlformats.org/officeDocument/2006/relationships/chart" Target="../charts/chart36.xml"/><Relationship Id="rId5" Type="http://schemas.openxmlformats.org/officeDocument/2006/relationships/chart" Target="../charts/chart35.xml"/><Relationship Id="rId4" Type="http://schemas.openxmlformats.org/officeDocument/2006/relationships/chart" Target="../charts/chart34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0.xml"/><Relationship Id="rId1" Type="http://schemas.openxmlformats.org/officeDocument/2006/relationships/chart" Target="../charts/chart49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2.xml"/><Relationship Id="rId1" Type="http://schemas.openxmlformats.org/officeDocument/2006/relationships/chart" Target="../charts/chart5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5.xml"/><Relationship Id="rId1" Type="http://schemas.openxmlformats.org/officeDocument/2006/relationships/chart" Target="../charts/chart54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7.xml"/><Relationship Id="rId1" Type="http://schemas.openxmlformats.org/officeDocument/2006/relationships/chart" Target="../charts/chart56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53473</xdr:colOff>
      <xdr:row>22</xdr:row>
      <xdr:rowOff>123324</xdr:rowOff>
    </xdr:from>
    <xdr:to>
      <xdr:col>33</xdr:col>
      <xdr:colOff>358273</xdr:colOff>
      <xdr:row>37</xdr:row>
      <xdr:rowOff>104608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368969</xdr:colOff>
      <xdr:row>22</xdr:row>
      <xdr:rowOff>47792</xdr:rowOff>
    </xdr:from>
    <xdr:to>
      <xdr:col>25</xdr:col>
      <xdr:colOff>556795</xdr:colOff>
      <xdr:row>37</xdr:row>
      <xdr:rowOff>28742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7751</xdr:colOff>
      <xdr:row>19</xdr:row>
      <xdr:rowOff>68766</xdr:rowOff>
    </xdr:from>
    <xdr:to>
      <xdr:col>9</xdr:col>
      <xdr:colOff>188958</xdr:colOff>
      <xdr:row>34</xdr:row>
      <xdr:rowOff>24161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579D0F-A55E-45B8-B4D8-9410B2751E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292718</xdr:colOff>
      <xdr:row>19</xdr:row>
      <xdr:rowOff>53279</xdr:rowOff>
    </xdr:from>
    <xdr:to>
      <xdr:col>16</xdr:col>
      <xdr:colOff>582340</xdr:colOff>
      <xdr:row>34</xdr:row>
      <xdr:rowOff>8674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579CE1-8CB5-4AA9-B763-A97B2E1B8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114300</xdr:rowOff>
    </xdr:from>
    <xdr:to>
      <xdr:col>9</xdr:col>
      <xdr:colOff>304800</xdr:colOff>
      <xdr:row>33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18</xdr:row>
      <xdr:rowOff>107950</xdr:rowOff>
    </xdr:from>
    <xdr:to>
      <xdr:col>18</xdr:col>
      <xdr:colOff>152400</xdr:colOff>
      <xdr:row>33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180975</xdr:rowOff>
    </xdr:from>
    <xdr:to>
      <xdr:col>7</xdr:col>
      <xdr:colOff>304800</xdr:colOff>
      <xdr:row>31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94C9F3-EFE4-4FF3-8320-0E9D21C0F6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320675</xdr:colOff>
      <xdr:row>17</xdr:row>
      <xdr:rowOff>41275</xdr:rowOff>
    </xdr:from>
    <xdr:to>
      <xdr:col>15</xdr:col>
      <xdr:colOff>15875</xdr:colOff>
      <xdr:row>32</xdr:row>
      <xdr:rowOff>22225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9E983E-BB05-429B-8A78-22D6C4259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101600</xdr:rowOff>
    </xdr:from>
    <xdr:to>
      <xdr:col>9</xdr:col>
      <xdr:colOff>304800</xdr:colOff>
      <xdr:row>32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571500</xdr:colOff>
      <xdr:row>16</xdr:row>
      <xdr:rowOff>31750</xdr:rowOff>
    </xdr:from>
    <xdr:to>
      <xdr:col>18</xdr:col>
      <xdr:colOff>266700</xdr:colOff>
      <xdr:row>31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161925</xdr:rowOff>
    </xdr:from>
    <xdr:to>
      <xdr:col>7</xdr:col>
      <xdr:colOff>304800</xdr:colOff>
      <xdr:row>30</xdr:row>
      <xdr:rowOff>136525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B30FC4-17B3-45A0-BB27-4D1D1434F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479425</xdr:colOff>
      <xdr:row>16</xdr:row>
      <xdr:rowOff>3175</xdr:rowOff>
    </xdr:from>
    <xdr:to>
      <xdr:col>15</xdr:col>
      <xdr:colOff>174625</xdr:colOff>
      <xdr:row>30</xdr:row>
      <xdr:rowOff>168275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07A93E-379C-422C-9D1A-C8C43F53F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134009</xdr:rowOff>
    </xdr:from>
    <xdr:to>
      <xdr:col>9</xdr:col>
      <xdr:colOff>304800</xdr:colOff>
      <xdr:row>38</xdr:row>
      <xdr:rowOff>123207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108363</xdr:colOff>
      <xdr:row>22</xdr:row>
      <xdr:rowOff>167492</xdr:rowOff>
    </xdr:from>
    <xdr:to>
      <xdr:col>19</xdr:col>
      <xdr:colOff>413823</xdr:colOff>
      <xdr:row>37</xdr:row>
      <xdr:rowOff>156688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386290</xdr:colOff>
      <xdr:row>7</xdr:row>
      <xdr:rowOff>176390</xdr:rowOff>
    </xdr:from>
    <xdr:to>
      <xdr:col>9</xdr:col>
      <xdr:colOff>458610</xdr:colOff>
      <xdr:row>34</xdr:row>
      <xdr:rowOff>35456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9940C16-370E-45A5-A35D-3B0E80F52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597958</xdr:colOff>
      <xdr:row>18</xdr:row>
      <xdr:rowOff>114477</xdr:rowOff>
    </xdr:from>
    <xdr:to>
      <xdr:col>14</xdr:col>
      <xdr:colOff>513291</xdr:colOff>
      <xdr:row>33</xdr:row>
      <xdr:rowOff>79552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EC118A-240C-47E2-9C8E-BA9008473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17</xdr:row>
      <xdr:rowOff>158750</xdr:rowOff>
    </xdr:from>
    <xdr:to>
      <xdr:col>9</xdr:col>
      <xdr:colOff>323850</xdr:colOff>
      <xdr:row>32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17</xdr:row>
      <xdr:rowOff>76200</xdr:rowOff>
    </xdr:from>
    <xdr:to>
      <xdr:col>17</xdr:col>
      <xdr:colOff>190500</xdr:colOff>
      <xdr:row>32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257175</xdr:colOff>
      <xdr:row>16</xdr:row>
      <xdr:rowOff>180975</xdr:rowOff>
    </xdr:from>
    <xdr:to>
      <xdr:col>17</xdr:col>
      <xdr:colOff>561975</xdr:colOff>
      <xdr:row>31</xdr:row>
      <xdr:rowOff>161925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1AA3C75-9200-45DB-AF88-01F839242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187325</xdr:colOff>
      <xdr:row>16</xdr:row>
      <xdr:rowOff>92075</xdr:rowOff>
    </xdr:from>
    <xdr:to>
      <xdr:col>8</xdr:col>
      <xdr:colOff>492125</xdr:colOff>
      <xdr:row>31</xdr:row>
      <xdr:rowOff>73025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247176E-BF57-4137-B815-DAB5AEE599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12700</xdr:rowOff>
    </xdr:from>
    <xdr:to>
      <xdr:col>9</xdr:col>
      <xdr:colOff>304800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16</xdr:row>
      <xdr:rowOff>139700</xdr:rowOff>
    </xdr:from>
    <xdr:to>
      <xdr:col>17</xdr:col>
      <xdr:colOff>400050</xdr:colOff>
      <xdr:row>31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161925</xdr:colOff>
      <xdr:row>1</xdr:row>
      <xdr:rowOff>3175</xdr:rowOff>
    </xdr:from>
    <xdr:to>
      <xdr:col>18</xdr:col>
      <xdr:colOff>466725</xdr:colOff>
      <xdr:row>15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74A012-0887-454E-AE12-9C7914067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88900</xdr:colOff>
      <xdr:row>17</xdr:row>
      <xdr:rowOff>158750</xdr:rowOff>
    </xdr:from>
    <xdr:to>
      <xdr:col>17</xdr:col>
      <xdr:colOff>393700</xdr:colOff>
      <xdr:row>32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50800</xdr:colOff>
      <xdr:row>17</xdr:row>
      <xdr:rowOff>158750</xdr:rowOff>
    </xdr:from>
    <xdr:to>
      <xdr:col>9</xdr:col>
      <xdr:colOff>355600</xdr:colOff>
      <xdr:row>32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2</xdr:row>
      <xdr:rowOff>180975</xdr:rowOff>
    </xdr:from>
    <xdr:to>
      <xdr:col>18</xdr:col>
      <xdr:colOff>276225</xdr:colOff>
      <xdr:row>17</xdr:row>
      <xdr:rowOff>155575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F255A4-C860-42A0-90C7-7F5F935C6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44450</xdr:colOff>
      <xdr:row>15</xdr:row>
      <xdr:rowOff>177800</xdr:rowOff>
    </xdr:from>
    <xdr:to>
      <xdr:col>17</xdr:col>
      <xdr:colOff>349250</xdr:colOff>
      <xdr:row>30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</xdr:row>
      <xdr:rowOff>31750</xdr:rowOff>
    </xdr:from>
    <xdr:to>
      <xdr:col>8</xdr:col>
      <xdr:colOff>342900</xdr:colOff>
      <xdr:row>31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327025</xdr:colOff>
      <xdr:row>0</xdr:row>
      <xdr:rowOff>155575</xdr:rowOff>
    </xdr:from>
    <xdr:to>
      <xdr:col>19</xdr:col>
      <xdr:colOff>22225</xdr:colOff>
      <xdr:row>15</xdr:row>
      <xdr:rowOff>136525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10A6A9-656E-4ED1-904B-668C3E1DE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187325</xdr:colOff>
      <xdr:row>1</xdr:row>
      <xdr:rowOff>41275</xdr:rowOff>
    </xdr:from>
    <xdr:to>
      <xdr:col>26</xdr:col>
      <xdr:colOff>492125</xdr:colOff>
      <xdr:row>16</xdr:row>
      <xdr:rowOff>15875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AD62A4-6693-4CAA-ABF2-98ADA60B9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412750</xdr:colOff>
      <xdr:row>24</xdr:row>
      <xdr:rowOff>152400</xdr:rowOff>
    </xdr:from>
    <xdr:to>
      <xdr:col>15</xdr:col>
      <xdr:colOff>474467</xdr:colOff>
      <xdr:row>39</xdr:row>
      <xdr:rowOff>74084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24</xdr:row>
      <xdr:rowOff>168275</xdr:rowOff>
    </xdr:from>
    <xdr:to>
      <xdr:col>7</xdr:col>
      <xdr:colOff>200025</xdr:colOff>
      <xdr:row>39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454025</xdr:colOff>
      <xdr:row>40</xdr:row>
      <xdr:rowOff>34925</xdr:rowOff>
    </xdr:from>
    <xdr:to>
      <xdr:col>4</xdr:col>
      <xdr:colOff>561975</xdr:colOff>
      <xdr:row>55</xdr:row>
      <xdr:rowOff>15875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D4B3B6-869C-4226-8217-5709B95D3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561975</xdr:colOff>
      <xdr:row>5</xdr:row>
      <xdr:rowOff>9525</xdr:rowOff>
    </xdr:from>
    <xdr:to>
      <xdr:col>7</xdr:col>
      <xdr:colOff>257175</xdr:colOff>
      <xdr:row>16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AD4D4A-EB51-45E1-A2A3-4E0C06742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276225</xdr:colOff>
      <xdr:row>5</xdr:row>
      <xdr:rowOff>288925</xdr:rowOff>
    </xdr:from>
    <xdr:to>
      <xdr:col>13</xdr:col>
      <xdr:colOff>352425</xdr:colOff>
      <xdr:row>18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3DEDF7-FB63-48D2-A69C-789A87463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563178</xdr:colOff>
      <xdr:row>6</xdr:row>
      <xdr:rowOff>511761</xdr:rowOff>
    </xdr:from>
    <xdr:to>
      <xdr:col>12</xdr:col>
      <xdr:colOff>309756</xdr:colOff>
      <xdr:row>38</xdr:row>
      <xdr:rowOff>85183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3B47AD-2325-41D7-9461-4A8DA0B88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0.44015</cdr:x>
      <cdr:y>0.58548</cdr:y>
    </cdr:from>
    <cdr:to>
      <cdr:x>0.5476</cdr:x>
      <cdr:y>0.69207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A8BF3BBA-A880-4680-94EC-D119B6A77DBB}"/>
            </a:ext>
          </a:extLst>
        </cdr:cNvPr>
        <cdr:cNvSpPr txBox="1"/>
      </cdr:nvSpPr>
      <cdr:spPr>
        <a:xfrm xmlns:a="http://schemas.openxmlformats.org/drawingml/2006/main">
          <a:off x="4377431" y="3445373"/>
          <a:ext cx="1068659" cy="6272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600"/>
            <a:t>*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22</xdr:row>
      <xdr:rowOff>152400</xdr:rowOff>
    </xdr:from>
    <xdr:to>
      <xdr:col>16</xdr:col>
      <xdr:colOff>57150</xdr:colOff>
      <xdr:row>37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130175</xdr:rowOff>
    </xdr:from>
    <xdr:to>
      <xdr:col>6</xdr:col>
      <xdr:colOff>107950</xdr:colOff>
      <xdr:row>37</xdr:row>
      <xdr:rowOff>111125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22</xdr:row>
      <xdr:rowOff>57150</xdr:rowOff>
    </xdr:from>
    <xdr:to>
      <xdr:col>15</xdr:col>
      <xdr:colOff>474950</xdr:colOff>
      <xdr:row>36</xdr:row>
      <xdr:rowOff>161773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85725</xdr:rowOff>
    </xdr:from>
    <xdr:to>
      <xdr:col>7</xdr:col>
      <xdr:colOff>304800</xdr:colOff>
      <xdr:row>36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241300</xdr:colOff>
      <xdr:row>1</xdr:row>
      <xdr:rowOff>12700</xdr:rowOff>
    </xdr:from>
    <xdr:to>
      <xdr:col>19</xdr:col>
      <xdr:colOff>49464</xdr:colOff>
      <xdr:row>15</xdr:row>
      <xdr:rowOff>117419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288925</xdr:colOff>
      <xdr:row>4</xdr:row>
      <xdr:rowOff>136525</xdr:rowOff>
    </xdr:from>
    <xdr:to>
      <xdr:col>9</xdr:col>
      <xdr:colOff>593725</xdr:colOff>
      <xdr:row>19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21</xdr:row>
      <xdr:rowOff>152400</xdr:rowOff>
    </xdr:from>
    <xdr:to>
      <xdr:col>15</xdr:col>
      <xdr:colOff>457200</xdr:colOff>
      <xdr:row>36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149225</xdr:colOff>
      <xdr:row>20</xdr:row>
      <xdr:rowOff>174625</xdr:rowOff>
    </xdr:from>
    <xdr:to>
      <xdr:col>7</xdr:col>
      <xdr:colOff>454025</xdr:colOff>
      <xdr:row>35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20</xdr:row>
      <xdr:rowOff>44450</xdr:rowOff>
    </xdr:from>
    <xdr:to>
      <xdr:col>15</xdr:col>
      <xdr:colOff>546100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19</xdr:row>
      <xdr:rowOff>161925</xdr:rowOff>
    </xdr:from>
    <xdr:to>
      <xdr:col>7</xdr:col>
      <xdr:colOff>561975</xdr:colOff>
      <xdr:row>34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304800</xdr:colOff>
      <xdr:row>0</xdr:row>
      <xdr:rowOff>69850</xdr:rowOff>
    </xdr:from>
    <xdr:to>
      <xdr:col>19</xdr:col>
      <xdr:colOff>45564</xdr:colOff>
      <xdr:row>14</xdr:row>
      <xdr:rowOff>172563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200025</xdr:colOff>
      <xdr:row>30</xdr:row>
      <xdr:rowOff>123825</xdr:rowOff>
    </xdr:from>
    <xdr:to>
      <xdr:col>7</xdr:col>
      <xdr:colOff>504825</xdr:colOff>
      <xdr:row>45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20</xdr:row>
      <xdr:rowOff>57150</xdr:rowOff>
    </xdr:from>
    <xdr:to>
      <xdr:col>16</xdr:col>
      <xdr:colOff>190500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320675</xdr:colOff>
      <xdr:row>20</xdr:row>
      <xdr:rowOff>28575</xdr:rowOff>
    </xdr:from>
    <xdr:to>
      <xdr:col>8</xdr:col>
      <xdr:colOff>15875</xdr:colOff>
      <xdr:row>35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2</xdr:row>
      <xdr:rowOff>69850</xdr:rowOff>
    </xdr:from>
    <xdr:to>
      <xdr:col>15</xdr:col>
      <xdr:colOff>142001</xdr:colOff>
      <xdr:row>17</xdr:row>
      <xdr:rowOff>177391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584200</xdr:colOff>
      <xdr:row>3</xdr:row>
      <xdr:rowOff>117475</xdr:rowOff>
    </xdr:from>
    <xdr:to>
      <xdr:col>12</xdr:col>
      <xdr:colOff>133350</xdr:colOff>
      <xdr:row>18</xdr:row>
      <xdr:rowOff>98425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501650</xdr:colOff>
      <xdr:row>2</xdr:row>
      <xdr:rowOff>152400</xdr:rowOff>
    </xdr:from>
    <xdr:to>
      <xdr:col>19</xdr:col>
      <xdr:colOff>196850</xdr:colOff>
      <xdr:row>19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69850</xdr:colOff>
      <xdr:row>1</xdr:row>
      <xdr:rowOff>133350</xdr:rowOff>
    </xdr:from>
    <xdr:to>
      <xdr:col>20</xdr:col>
      <xdr:colOff>374650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180975</xdr:rowOff>
    </xdr:from>
    <xdr:to>
      <xdr:col>7</xdr:col>
      <xdr:colOff>304800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222250</xdr:colOff>
      <xdr:row>0</xdr:row>
      <xdr:rowOff>0</xdr:rowOff>
    </xdr:from>
    <xdr:to>
      <xdr:col>15</xdr:col>
      <xdr:colOff>527050</xdr:colOff>
      <xdr:row>14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111125</xdr:colOff>
      <xdr:row>4</xdr:row>
      <xdr:rowOff>57150</xdr:rowOff>
    </xdr:from>
    <xdr:to>
      <xdr:col>11</xdr:col>
      <xdr:colOff>269875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17</xdr:row>
      <xdr:rowOff>165100</xdr:rowOff>
    </xdr:from>
    <xdr:to>
      <xdr:col>15</xdr:col>
      <xdr:colOff>584200</xdr:colOff>
      <xdr:row>32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679450</xdr:colOff>
      <xdr:row>21</xdr:row>
      <xdr:rowOff>161925</xdr:rowOff>
    </xdr:from>
    <xdr:to>
      <xdr:col>9</xdr:col>
      <xdr:colOff>374650</xdr:colOff>
      <xdr:row>36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16</xdr:row>
      <xdr:rowOff>158750</xdr:rowOff>
    </xdr:from>
    <xdr:to>
      <xdr:col>16</xdr:col>
      <xdr:colOff>527050</xdr:colOff>
      <xdr:row>31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180975</xdr:colOff>
      <xdr:row>16</xdr:row>
      <xdr:rowOff>41275</xdr:rowOff>
    </xdr:from>
    <xdr:to>
      <xdr:col>7</xdr:col>
      <xdr:colOff>485775</xdr:colOff>
      <xdr:row>31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zoomScale="101" zoomScaleNormal="130" workbookViewId="0">
      <selection activeCell="D16" sqref="D16"/>
    </sheetView>
  </sheetViews>
  <sheetFormatPr defaultRowHeight="15" x14ac:dyDescent="0.25"/>
  <cols>
    <col min="1" max="1" width="19.5703125" bestFit="1" customWidth="1"/>
    <col min="2" max="2" width="9.5703125" bestFit="1" customWidth="1"/>
    <col min="3" max="3" width="8.140625" bestFit="1" customWidth="1"/>
    <col min="4" max="4" width="7.85546875" bestFit="1" customWidth="1"/>
    <col min="5" max="5" width="5.5703125" bestFit="1" customWidth="1"/>
    <col min="6" max="6" width="6.85546875" bestFit="1" customWidth="1"/>
    <col min="7" max="7" width="6.28515625" customWidth="1"/>
    <col min="8" max="8" width="4.140625" bestFit="1" customWidth="1"/>
    <col min="9" max="9" width="5.42578125" bestFit="1" customWidth="1"/>
    <col min="11" max="11" width="8.5703125" bestFit="1" customWidth="1"/>
    <col min="12" max="12" width="6.85546875" bestFit="1" customWidth="1"/>
  </cols>
  <sheetData>
    <row r="1" spans="1:12" x14ac:dyDescent="0.25">
      <c r="A1" t="s">
        <v>0</v>
      </c>
      <c r="B1" t="s">
        <v>138</v>
      </c>
      <c r="C1" t="s">
        <v>14</v>
      </c>
      <c r="D1" t="s">
        <v>15</v>
      </c>
      <c r="E1" t="s">
        <v>16</v>
      </c>
      <c r="F1" t="s">
        <v>18</v>
      </c>
      <c r="G1" t="s">
        <v>17</v>
      </c>
      <c r="H1" t="s">
        <v>21</v>
      </c>
      <c r="I1" t="s">
        <v>7</v>
      </c>
      <c r="J1" t="s">
        <v>20</v>
      </c>
      <c r="K1" t="s">
        <v>22</v>
      </c>
      <c r="L1" t="s">
        <v>24</v>
      </c>
    </row>
    <row r="2" spans="1:12" x14ac:dyDescent="0.25">
      <c r="A2" t="s">
        <v>1</v>
      </c>
      <c r="B2">
        <v>1278</v>
      </c>
      <c r="C2">
        <v>45</v>
      </c>
      <c r="D2">
        <v>1537</v>
      </c>
      <c r="E2">
        <v>486</v>
      </c>
      <c r="F2">
        <v>197</v>
      </c>
      <c r="G2">
        <v>31</v>
      </c>
      <c r="H2">
        <v>25</v>
      </c>
      <c r="I2">
        <v>38</v>
      </c>
      <c r="J2">
        <v>379</v>
      </c>
      <c r="K2">
        <v>6471</v>
      </c>
      <c r="L2">
        <f>SUM(B2:K2)</f>
        <v>10487</v>
      </c>
    </row>
    <row r="3" spans="1:12" x14ac:dyDescent="0.25">
      <c r="A3" t="s">
        <v>2</v>
      </c>
      <c r="B3">
        <v>369</v>
      </c>
      <c r="C3">
        <v>10</v>
      </c>
      <c r="D3">
        <v>449</v>
      </c>
      <c r="E3">
        <v>96</v>
      </c>
      <c r="F3">
        <v>102</v>
      </c>
      <c r="G3">
        <v>11</v>
      </c>
      <c r="H3">
        <v>7</v>
      </c>
      <c r="I3">
        <v>6</v>
      </c>
      <c r="J3">
        <v>79</v>
      </c>
      <c r="K3">
        <v>1279</v>
      </c>
      <c r="L3">
        <f t="shared" ref="L3:L15" si="0">SUM(B3:K3)</f>
        <v>2408</v>
      </c>
    </row>
    <row r="4" spans="1:12" x14ac:dyDescent="0.25">
      <c r="A4" t="s">
        <v>23</v>
      </c>
      <c r="B4">
        <v>5225</v>
      </c>
      <c r="C4">
        <v>174</v>
      </c>
      <c r="D4">
        <v>7632</v>
      </c>
      <c r="E4">
        <v>1364</v>
      </c>
      <c r="F4">
        <v>1789</v>
      </c>
      <c r="G4">
        <v>175</v>
      </c>
      <c r="H4">
        <v>282</v>
      </c>
      <c r="I4">
        <v>187</v>
      </c>
      <c r="J4">
        <v>1936</v>
      </c>
      <c r="K4">
        <v>44713</v>
      </c>
      <c r="L4">
        <f t="shared" si="0"/>
        <v>63477</v>
      </c>
    </row>
    <row r="5" spans="1:12" x14ac:dyDescent="0.25">
      <c r="A5" t="s">
        <v>3</v>
      </c>
      <c r="B5">
        <v>2116</v>
      </c>
      <c r="C5">
        <v>141</v>
      </c>
      <c r="D5">
        <v>3350</v>
      </c>
      <c r="E5">
        <v>845</v>
      </c>
      <c r="F5">
        <v>856</v>
      </c>
      <c r="G5">
        <v>121</v>
      </c>
      <c r="H5">
        <v>58</v>
      </c>
      <c r="I5">
        <v>93</v>
      </c>
      <c r="J5">
        <v>709</v>
      </c>
      <c r="K5">
        <v>13036</v>
      </c>
      <c r="L5">
        <f t="shared" si="0"/>
        <v>21325</v>
      </c>
    </row>
    <row r="6" spans="1:12" x14ac:dyDescent="0.25">
      <c r="A6" t="s">
        <v>4</v>
      </c>
      <c r="B6">
        <v>334</v>
      </c>
      <c r="C6">
        <v>19</v>
      </c>
      <c r="D6">
        <v>806</v>
      </c>
      <c r="E6">
        <v>292</v>
      </c>
      <c r="F6">
        <v>190</v>
      </c>
      <c r="G6">
        <v>12</v>
      </c>
      <c r="H6">
        <v>11</v>
      </c>
      <c r="I6">
        <v>16</v>
      </c>
      <c r="J6">
        <v>121</v>
      </c>
      <c r="K6">
        <v>2269</v>
      </c>
      <c r="L6">
        <f t="shared" si="0"/>
        <v>4070</v>
      </c>
    </row>
    <row r="7" spans="1:12" x14ac:dyDescent="0.25">
      <c r="A7" t="s">
        <v>5</v>
      </c>
      <c r="B7">
        <v>68</v>
      </c>
      <c r="D7">
        <v>120</v>
      </c>
      <c r="E7">
        <v>9</v>
      </c>
      <c r="F7">
        <v>8</v>
      </c>
      <c r="G7">
        <v>2</v>
      </c>
      <c r="I7">
        <v>1</v>
      </c>
      <c r="J7">
        <v>30</v>
      </c>
      <c r="K7">
        <v>329</v>
      </c>
      <c r="L7">
        <f t="shared" si="0"/>
        <v>567</v>
      </c>
    </row>
    <row r="8" spans="1:12" x14ac:dyDescent="0.25">
      <c r="A8" t="s">
        <v>6</v>
      </c>
      <c r="B8">
        <v>181</v>
      </c>
      <c r="C8">
        <v>14</v>
      </c>
      <c r="D8">
        <v>404</v>
      </c>
      <c r="E8">
        <v>105</v>
      </c>
      <c r="F8">
        <v>100</v>
      </c>
      <c r="G8">
        <v>9</v>
      </c>
      <c r="H8">
        <v>8</v>
      </c>
      <c r="I8">
        <v>12</v>
      </c>
      <c r="J8">
        <v>102</v>
      </c>
      <c r="K8">
        <v>1406</v>
      </c>
      <c r="L8">
        <f t="shared" si="0"/>
        <v>2341</v>
      </c>
    </row>
    <row r="9" spans="1:12" x14ac:dyDescent="0.25">
      <c r="A9" t="s">
        <v>8</v>
      </c>
      <c r="B9">
        <v>585</v>
      </c>
      <c r="C9">
        <v>38</v>
      </c>
      <c r="D9">
        <v>1120</v>
      </c>
      <c r="E9">
        <v>446</v>
      </c>
      <c r="F9">
        <v>204</v>
      </c>
      <c r="G9">
        <v>35</v>
      </c>
      <c r="H9">
        <v>9</v>
      </c>
      <c r="I9">
        <v>34</v>
      </c>
      <c r="J9">
        <v>185</v>
      </c>
      <c r="K9">
        <v>3336</v>
      </c>
      <c r="L9">
        <f t="shared" si="0"/>
        <v>5992</v>
      </c>
    </row>
    <row r="10" spans="1:12" x14ac:dyDescent="0.25">
      <c r="A10" t="s">
        <v>9</v>
      </c>
      <c r="B10">
        <v>314</v>
      </c>
      <c r="C10">
        <v>21</v>
      </c>
      <c r="D10">
        <v>403</v>
      </c>
      <c r="E10">
        <v>120</v>
      </c>
      <c r="F10">
        <v>87</v>
      </c>
      <c r="G10">
        <v>16</v>
      </c>
      <c r="H10">
        <v>7</v>
      </c>
      <c r="I10">
        <v>10</v>
      </c>
      <c r="J10">
        <v>123</v>
      </c>
      <c r="K10">
        <v>1912</v>
      </c>
      <c r="L10">
        <f t="shared" si="0"/>
        <v>3013</v>
      </c>
    </row>
    <row r="11" spans="1:12" x14ac:dyDescent="0.25">
      <c r="A11" t="s">
        <v>10</v>
      </c>
      <c r="B11">
        <v>936</v>
      </c>
      <c r="C11">
        <v>51</v>
      </c>
      <c r="D11">
        <v>1074</v>
      </c>
      <c r="E11">
        <v>426</v>
      </c>
      <c r="F11">
        <v>301</v>
      </c>
      <c r="G11">
        <v>56</v>
      </c>
      <c r="H11">
        <v>37</v>
      </c>
      <c r="I11">
        <v>63</v>
      </c>
      <c r="J11">
        <v>345</v>
      </c>
      <c r="K11">
        <v>4919</v>
      </c>
      <c r="L11">
        <f t="shared" si="0"/>
        <v>8208</v>
      </c>
    </row>
    <row r="12" spans="1:12" x14ac:dyDescent="0.25">
      <c r="A12" t="s">
        <v>11</v>
      </c>
      <c r="B12">
        <v>139</v>
      </c>
      <c r="C12">
        <v>1</v>
      </c>
      <c r="D12">
        <v>168</v>
      </c>
      <c r="E12">
        <v>16</v>
      </c>
      <c r="F12">
        <v>20</v>
      </c>
      <c r="G12">
        <v>7</v>
      </c>
      <c r="H12">
        <v>2</v>
      </c>
      <c r="I12">
        <v>8</v>
      </c>
      <c r="J12">
        <v>34</v>
      </c>
      <c r="K12">
        <v>652</v>
      </c>
      <c r="L12">
        <f t="shared" si="0"/>
        <v>1047</v>
      </c>
    </row>
    <row r="13" spans="1:12" x14ac:dyDescent="0.25">
      <c r="A13" t="s">
        <v>12</v>
      </c>
      <c r="B13">
        <v>519</v>
      </c>
      <c r="C13">
        <v>36</v>
      </c>
      <c r="D13">
        <v>822</v>
      </c>
      <c r="E13">
        <v>251</v>
      </c>
      <c r="F13">
        <v>215</v>
      </c>
      <c r="G13">
        <v>22</v>
      </c>
      <c r="H13">
        <v>19</v>
      </c>
      <c r="I13">
        <v>30</v>
      </c>
      <c r="J13">
        <v>244</v>
      </c>
      <c r="K13">
        <v>3853</v>
      </c>
      <c r="L13">
        <f t="shared" si="0"/>
        <v>6011</v>
      </c>
    </row>
    <row r="14" spans="1:12" x14ac:dyDescent="0.25">
      <c r="A14" t="s">
        <v>13</v>
      </c>
      <c r="B14">
        <v>1142</v>
      </c>
      <c r="C14">
        <v>41</v>
      </c>
      <c r="D14">
        <v>2531</v>
      </c>
      <c r="E14">
        <v>597</v>
      </c>
      <c r="F14">
        <v>565</v>
      </c>
      <c r="G14">
        <v>49</v>
      </c>
      <c r="H14">
        <v>55</v>
      </c>
      <c r="I14">
        <v>76</v>
      </c>
      <c r="J14">
        <v>470</v>
      </c>
      <c r="K14">
        <v>8533</v>
      </c>
      <c r="L14">
        <f t="shared" si="0"/>
        <v>14059</v>
      </c>
    </row>
    <row r="15" spans="1:12" x14ac:dyDescent="0.25">
      <c r="A15" t="s">
        <v>7</v>
      </c>
      <c r="B15">
        <v>10</v>
      </c>
      <c r="C15">
        <v>1</v>
      </c>
      <c r="D15">
        <v>16</v>
      </c>
      <c r="E15">
        <v>2</v>
      </c>
      <c r="F15">
        <v>3</v>
      </c>
      <c r="G15">
        <v>1</v>
      </c>
      <c r="H15">
        <v>1</v>
      </c>
      <c r="J15">
        <v>7</v>
      </c>
      <c r="K15">
        <v>35</v>
      </c>
      <c r="L15">
        <f t="shared" si="0"/>
        <v>76</v>
      </c>
    </row>
    <row r="16" spans="1:12" x14ac:dyDescent="0.25">
      <c r="A16" t="s">
        <v>24</v>
      </c>
      <c r="B16">
        <v>13117</v>
      </c>
      <c r="C16">
        <v>587</v>
      </c>
      <c r="D16">
        <v>20316</v>
      </c>
      <c r="E16">
        <v>5037</v>
      </c>
      <c r="F16">
        <v>4609</v>
      </c>
      <c r="G16">
        <v>543</v>
      </c>
      <c r="H16">
        <v>520</v>
      </c>
      <c r="I16">
        <v>569</v>
      </c>
      <c r="J16">
        <v>4724</v>
      </c>
      <c r="K16">
        <v>92271</v>
      </c>
      <c r="L16">
        <v>143081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K2" sqref="K2"/>
    </sheetView>
  </sheetViews>
  <sheetFormatPr defaultRowHeight="15" x14ac:dyDescent="0.25"/>
  <cols>
    <col min="1" max="1" width="19.5703125" bestFit="1" customWidth="1"/>
    <col min="3" max="8" width="8.7109375" customWidth="1"/>
    <col min="9" max="9" width="8.42578125" customWidth="1"/>
  </cols>
  <sheetData>
    <row r="1" spans="1:12" x14ac:dyDescent="0.25">
      <c r="A1" t="s">
        <v>0</v>
      </c>
      <c r="B1" t="s">
        <v>139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21</v>
      </c>
      <c r="I1" t="s">
        <v>7</v>
      </c>
      <c r="J1" t="s">
        <v>20</v>
      </c>
      <c r="K1" t="s">
        <v>22</v>
      </c>
      <c r="L1" t="s">
        <v>24</v>
      </c>
    </row>
    <row r="2" spans="1:12" x14ac:dyDescent="0.25">
      <c r="A2" t="s">
        <v>1</v>
      </c>
      <c r="B2" s="15">
        <f>SUM('GMC data'!B2/'GMC data'!$L$2)</f>
        <v>0.12186516639649089</v>
      </c>
      <c r="C2" s="15">
        <f>SUM('GMC data'!C2/'GMC data'!$L$2)</f>
        <v>4.2910269857919332E-3</v>
      </c>
      <c r="D2" s="15">
        <f>SUM('GMC data'!D2/'GMC data'!$L$2)</f>
        <v>0.14656241060360448</v>
      </c>
      <c r="E2" s="15">
        <f>SUM('GMC data'!E2/'GMC data'!$L$2)</f>
        <v>4.6343091446552874E-2</v>
      </c>
      <c r="F2" s="15">
        <f>SUM('GMC data'!G2/'GMC data'!$L$2)</f>
        <v>2.9560408124344427E-3</v>
      </c>
      <c r="G2" s="15">
        <f>SUM('GMC data'!F2/'GMC data'!$L$2)</f>
        <v>1.8785162582244684E-2</v>
      </c>
      <c r="H2" s="15">
        <f>SUM('GMC data'!H2/'GMC data'!$L$2)</f>
        <v>2.3839038809955184E-3</v>
      </c>
      <c r="I2" s="15">
        <f>SUM('GMC data'!I2/'GMC data'!$L$2)</f>
        <v>3.6235338991131879E-3</v>
      </c>
      <c r="J2" s="15">
        <f>SUM('GMC data'!J2/'GMC data'!$L$2)</f>
        <v>3.6139982835892058E-2</v>
      </c>
      <c r="K2" s="15">
        <f>SUM('GMC data'!K2/'GMC data'!$L$2)</f>
        <v>0.61704968055687992</v>
      </c>
      <c r="L2" s="15">
        <f>SUM(B2:K2)</f>
        <v>1</v>
      </c>
    </row>
    <row r="3" spans="1:12" x14ac:dyDescent="0.25">
      <c r="A3" t="s">
        <v>2</v>
      </c>
      <c r="B3" s="15">
        <f>SUM('GMC data'!B3/'GMC data'!$L$3)</f>
        <v>0.1532392026578073</v>
      </c>
      <c r="C3" s="15">
        <f>SUM('GMC data'!C3/'GMC data'!$L$3)</f>
        <v>4.152823920265781E-3</v>
      </c>
      <c r="D3" s="15">
        <f>SUM('GMC data'!D3/'GMC data'!$L$3)</f>
        <v>0.18646179401993354</v>
      </c>
      <c r="E3" s="15">
        <f>SUM('GMC data'!E3/'GMC data'!$L$3)</f>
        <v>3.9867109634551492E-2</v>
      </c>
      <c r="F3" s="15">
        <f>SUM('GMC data'!G3/'GMC data'!$L$3)</f>
        <v>4.5681063122923592E-3</v>
      </c>
      <c r="G3" s="15">
        <f>SUM('GMC data'!F3/'GMC data'!$L$3)</f>
        <v>4.2358803986710963E-2</v>
      </c>
      <c r="H3" s="15">
        <f>SUM('GMC data'!H3/'GMC data'!$L$3)</f>
        <v>2.9069767441860465E-3</v>
      </c>
      <c r="I3" s="15">
        <f>SUM('GMC data'!I3/'GMC data'!$L$3)</f>
        <v>2.4916943521594683E-3</v>
      </c>
      <c r="J3" s="15">
        <f>SUM('GMC data'!J3/'GMC data'!$L$3)</f>
        <v>3.2807308970099668E-2</v>
      </c>
      <c r="K3" s="15">
        <f>SUM('GMC data'!K3/'GMC data'!$L$3)</f>
        <v>0.53114617940199338</v>
      </c>
      <c r="L3" s="15">
        <f t="shared" ref="L3:L15" si="0">SUM(B3:K3)</f>
        <v>1</v>
      </c>
    </row>
    <row r="4" spans="1:12" x14ac:dyDescent="0.25">
      <c r="A4" t="s">
        <v>23</v>
      </c>
      <c r="B4" s="15">
        <f>SUM('GMC data'!B4/'GMC data'!$L$4)</f>
        <v>8.231327882540132E-2</v>
      </c>
      <c r="C4" s="15">
        <f>SUM('GMC data'!C4/'GMC data'!$L$4)</f>
        <v>2.7411503379176708E-3</v>
      </c>
      <c r="D4" s="15">
        <f>SUM('GMC data'!D4/'GMC data'!$L$4)</f>
        <v>0.12023252516659577</v>
      </c>
      <c r="E4" s="15">
        <f>SUM('GMC data'!E4/'GMC data'!$L$4)</f>
        <v>2.1488098051262661E-2</v>
      </c>
      <c r="F4" s="15">
        <f>SUM('GMC data'!G4/'GMC data'!$L$4)</f>
        <v>2.7569040754919106E-3</v>
      </c>
      <c r="G4" s="15">
        <f>SUM('GMC data'!F4/'GMC data'!$L$4)</f>
        <v>2.8183436520314444E-2</v>
      </c>
      <c r="H4" s="15">
        <f>SUM('GMC data'!H4/'GMC data'!$L$4)</f>
        <v>4.4425539959355356E-3</v>
      </c>
      <c r="I4" s="15">
        <f>SUM('GMC data'!I4/'GMC data'!$L$4)</f>
        <v>2.9459489263827842E-3</v>
      </c>
      <c r="J4" s="15">
        <f>SUM('GMC data'!J4/'GMC data'!$L$4)</f>
        <v>3.0499235943727648E-2</v>
      </c>
      <c r="K4" s="15">
        <f>SUM('GMC data'!K4/'GMC data'!$L$4)</f>
        <v>0.70439686815697022</v>
      </c>
      <c r="L4" s="15">
        <f t="shared" si="0"/>
        <v>1</v>
      </c>
    </row>
    <row r="5" spans="1:12" x14ac:dyDescent="0.25">
      <c r="A5" t="s">
        <v>3</v>
      </c>
      <c r="B5" s="15">
        <f>SUM('GMC data'!B5/'GMC data'!$L$5)</f>
        <v>9.9226260257913243E-2</v>
      </c>
      <c r="C5" s="15">
        <f>SUM('GMC data'!C5/'GMC data'!$L$5)</f>
        <v>6.6119577960140679E-3</v>
      </c>
      <c r="D5" s="15">
        <f>SUM('GMC data'!D5/'GMC data'!$L$5)</f>
        <v>0.15709261430246191</v>
      </c>
      <c r="E5" s="15">
        <f>SUM('GMC data'!E5/'GMC data'!$L$5)</f>
        <v>3.9624853458382181E-2</v>
      </c>
      <c r="F5" s="15">
        <f>SUM('GMC data'!G5/'GMC data'!$L$5)</f>
        <v>5.6740914419695192E-3</v>
      </c>
      <c r="G5" s="15">
        <f>SUM('GMC data'!F5/'GMC data'!$L$5)</f>
        <v>4.0140679953106682E-2</v>
      </c>
      <c r="H5" s="15">
        <f>SUM('GMC data'!H5/'GMC data'!$L$5)</f>
        <v>2.7198124267291909E-3</v>
      </c>
      <c r="I5" s="15">
        <f>SUM('GMC data'!I5/'GMC data'!$L$5)</f>
        <v>4.3610785463071514E-3</v>
      </c>
      <c r="J5" s="15">
        <f>SUM('GMC data'!J5/'GMC data'!$L$5)</f>
        <v>3.324736225087925E-2</v>
      </c>
      <c r="K5" s="15">
        <f>SUM('GMC data'!K5/'GMC data'!$L$5)</f>
        <v>0.61130128956623686</v>
      </c>
      <c r="L5" s="15">
        <f t="shared" si="0"/>
        <v>1</v>
      </c>
    </row>
    <row r="6" spans="1:12" x14ac:dyDescent="0.25">
      <c r="A6" t="s">
        <v>4</v>
      </c>
      <c r="B6" s="15">
        <f>SUM('GMC data'!B6/'GMC data'!$L$6)</f>
        <v>8.2063882063882057E-2</v>
      </c>
      <c r="C6" s="15">
        <f>SUM('GMC data'!C6/'GMC data'!$L$6)</f>
        <v>4.6683046683046684E-3</v>
      </c>
      <c r="D6" s="15">
        <f>SUM('GMC data'!D6/'GMC data'!$L$6)</f>
        <v>0.19803439803439804</v>
      </c>
      <c r="E6" s="15">
        <f>SUM('GMC data'!E6/'GMC data'!$L$6)</f>
        <v>7.1744471744471738E-2</v>
      </c>
      <c r="F6" s="15">
        <f>SUM('GMC data'!G6/'GMC data'!$L$6)</f>
        <v>2.9484029484029483E-3</v>
      </c>
      <c r="G6" s="15">
        <f>SUM('GMC data'!F6/'GMC data'!$L$6)</f>
        <v>4.6683046683046681E-2</v>
      </c>
      <c r="H6" s="15">
        <f>SUM('GMC data'!H6/'GMC data'!$L$6)</f>
        <v>2.7027027027027029E-3</v>
      </c>
      <c r="I6" s="15">
        <f>SUM('GMC data'!I6/'GMC data'!$L$6)</f>
        <v>3.9312039312039311E-3</v>
      </c>
      <c r="J6" s="15">
        <f>SUM('GMC data'!J6/'GMC data'!$L$6)</f>
        <v>2.9729729729729731E-2</v>
      </c>
      <c r="K6" s="15">
        <f>SUM('GMC data'!K6/'GMC data'!$L$6)</f>
        <v>0.55749385749385749</v>
      </c>
      <c r="L6" s="15">
        <f t="shared" si="0"/>
        <v>1</v>
      </c>
    </row>
    <row r="7" spans="1:12" x14ac:dyDescent="0.25">
      <c r="A7" t="s">
        <v>5</v>
      </c>
      <c r="B7" s="15">
        <f>SUM('GMC data'!B7/'GMC data'!$L$7)</f>
        <v>0.11992945326278659</v>
      </c>
      <c r="C7" s="15">
        <f>SUM('GMC data'!C7/'GMC data'!$L$7)</f>
        <v>0</v>
      </c>
      <c r="D7" s="15">
        <f>SUM('GMC data'!D7/'GMC data'!$L$7)</f>
        <v>0.21164021164021163</v>
      </c>
      <c r="E7" s="15">
        <f>SUM('GMC data'!E7/'GMC data'!$L$7)</f>
        <v>1.5873015873015872E-2</v>
      </c>
      <c r="F7" s="15">
        <f>SUM('GMC data'!G7/'GMC data'!$L$7)</f>
        <v>3.5273368606701938E-3</v>
      </c>
      <c r="G7" s="15">
        <f>SUM('GMC data'!F7/'GMC data'!$L$7)</f>
        <v>1.4109347442680775E-2</v>
      </c>
      <c r="H7" s="15">
        <f>SUM('GMC data'!H7/'GMC data'!$L$7)</f>
        <v>0</v>
      </c>
      <c r="I7" s="15">
        <f>SUM('GMC data'!I7/'GMC data'!$L$7)</f>
        <v>1.7636684303350969E-3</v>
      </c>
      <c r="J7" s="15">
        <f>SUM('GMC data'!J7/'GMC data'!$L$7)</f>
        <v>5.2910052910052907E-2</v>
      </c>
      <c r="K7" s="15">
        <f>SUM('GMC data'!K7/'GMC data'!$L$7)</f>
        <v>0.58024691358024694</v>
      </c>
      <c r="L7" s="15">
        <f t="shared" si="0"/>
        <v>1</v>
      </c>
    </row>
    <row r="8" spans="1:12" x14ac:dyDescent="0.25">
      <c r="A8" t="s">
        <v>6</v>
      </c>
      <c r="B8" s="15">
        <f>SUM('GMC data'!B8/'GMC data'!$L$8)</f>
        <v>7.7317385732592905E-2</v>
      </c>
      <c r="C8" s="15">
        <f>SUM('GMC data'!C8/'GMC data'!$L$8)</f>
        <v>5.9803502776591203E-3</v>
      </c>
      <c r="D8" s="15">
        <f>SUM('GMC data'!D8/'GMC data'!$L$8)</f>
        <v>0.17257582229816318</v>
      </c>
      <c r="E8" s="15">
        <f>SUM('GMC data'!E8/'GMC data'!$L$8)</f>
        <v>4.4852627082443398E-2</v>
      </c>
      <c r="F8" s="15">
        <f>SUM('GMC data'!G8/'GMC data'!$L$8)</f>
        <v>3.8445108927808629E-3</v>
      </c>
      <c r="G8" s="15">
        <f>SUM('GMC data'!F8/'GMC data'!$L$8)</f>
        <v>4.2716787697565144E-2</v>
      </c>
      <c r="H8" s="15">
        <f>SUM('GMC data'!H8/'GMC data'!$L$8)</f>
        <v>3.4173430158052115E-3</v>
      </c>
      <c r="I8" s="15">
        <f>SUM('GMC data'!I8/'GMC data'!$L$8)</f>
        <v>5.1260145237078175E-3</v>
      </c>
      <c r="J8" s="15">
        <f>SUM('GMC data'!J8/'GMC data'!$L$8)</f>
        <v>4.3571123451516446E-2</v>
      </c>
      <c r="K8" s="15">
        <f>SUM('GMC data'!K8/'GMC data'!$L$8)</f>
        <v>0.60059803502776588</v>
      </c>
      <c r="L8" s="15">
        <f t="shared" si="0"/>
        <v>1</v>
      </c>
    </row>
    <row r="9" spans="1:12" x14ac:dyDescent="0.25">
      <c r="A9" t="s">
        <v>8</v>
      </c>
      <c r="B9" s="15">
        <f>SUM('GMC data'!B9/'GMC data'!$L$9)</f>
        <v>9.7630173564753009E-2</v>
      </c>
      <c r="C9" s="15">
        <f>SUM('GMC data'!C9/'GMC data'!$L$9)</f>
        <v>6.3417890520694256E-3</v>
      </c>
      <c r="D9" s="15">
        <f>SUM('GMC data'!D9/'GMC data'!$L$9)</f>
        <v>0.18691588785046728</v>
      </c>
      <c r="E9" s="15">
        <f>SUM('GMC data'!E9/'GMC data'!$L$9)</f>
        <v>7.4432576769025371E-2</v>
      </c>
      <c r="F9" s="15">
        <f>SUM('GMC data'!G9/'GMC data'!$L$9)</f>
        <v>5.8411214953271026E-3</v>
      </c>
      <c r="G9" s="15">
        <f>SUM('GMC data'!F9/'GMC data'!$L$9)</f>
        <v>3.4045393858477969E-2</v>
      </c>
      <c r="H9" s="15">
        <f>SUM('GMC data'!H9/'GMC data'!$L$9)</f>
        <v>1.5020026702269693E-3</v>
      </c>
      <c r="I9" s="15">
        <f>SUM('GMC data'!I9/'GMC data'!$L$9)</f>
        <v>5.6742323097463288E-3</v>
      </c>
      <c r="J9" s="15">
        <f>SUM('GMC data'!J9/'GMC data'!$L$9)</f>
        <v>3.0874499332443257E-2</v>
      </c>
      <c r="K9" s="15">
        <f>SUM('GMC data'!K9/'GMC data'!$L$9)</f>
        <v>0.5567423230974633</v>
      </c>
      <c r="L9" s="15">
        <f t="shared" si="0"/>
        <v>1</v>
      </c>
    </row>
    <row r="10" spans="1:12" x14ac:dyDescent="0.25">
      <c r="A10" t="s">
        <v>9</v>
      </c>
      <c r="B10" s="15">
        <f>SUM('GMC data'!B10/'GMC data'!$L$10)</f>
        <v>0.10421506803849984</v>
      </c>
      <c r="C10" s="15">
        <f>SUM('GMC data'!C10/'GMC data'!$L$10)</f>
        <v>6.9697975439761035E-3</v>
      </c>
      <c r="D10" s="15">
        <f>SUM('GMC data'!D10/'GMC data'!$L$10)</f>
        <v>0.13375373382011285</v>
      </c>
      <c r="E10" s="15">
        <f>SUM('GMC data'!E10/'GMC data'!$L$10)</f>
        <v>3.9827414537006306E-2</v>
      </c>
      <c r="F10" s="15">
        <f>SUM('GMC data'!G10/'GMC data'!$L$10)</f>
        <v>5.3103219382675078E-3</v>
      </c>
      <c r="G10" s="15">
        <f>SUM('GMC data'!F10/'GMC data'!$L$10)</f>
        <v>2.8874875539329572E-2</v>
      </c>
      <c r="H10" s="15">
        <f>SUM('GMC data'!H10/'GMC data'!$L$10)</f>
        <v>2.3232658479920344E-3</v>
      </c>
      <c r="I10" s="15">
        <f>SUM('GMC data'!I10/'GMC data'!$L$10)</f>
        <v>3.318951211417192E-3</v>
      </c>
      <c r="J10" s="15">
        <f>SUM('GMC data'!J10/'GMC data'!$L$10)</f>
        <v>4.0823099900431467E-2</v>
      </c>
      <c r="K10" s="15">
        <f>SUM('GMC data'!K10/'GMC data'!$L$10)</f>
        <v>0.63458347162296713</v>
      </c>
      <c r="L10" s="15">
        <f t="shared" si="0"/>
        <v>1</v>
      </c>
    </row>
    <row r="11" spans="1:12" x14ac:dyDescent="0.25">
      <c r="A11" t="s">
        <v>10</v>
      </c>
      <c r="B11" s="15">
        <f>SUM('GMC data'!B11/'GMC data'!$L11)</f>
        <v>0.11403508771929824</v>
      </c>
      <c r="C11" s="15">
        <f>SUM('GMC data'!C11/'GMC data'!$L11)</f>
        <v>6.2134502923976605E-3</v>
      </c>
      <c r="D11" s="15">
        <f>SUM('GMC data'!D11/'GMC data'!$L11)</f>
        <v>0.13084795321637427</v>
      </c>
      <c r="E11" s="15">
        <f>SUM('GMC data'!E11/'GMC data'!$L11)</f>
        <v>5.1900584795321635E-2</v>
      </c>
      <c r="F11" s="15">
        <f>SUM('GMC data'!G11/'GMC data'!$L11)</f>
        <v>6.8226120857699801E-3</v>
      </c>
      <c r="G11" s="15">
        <f>SUM('GMC data'!F11/'GMC data'!$L11)</f>
        <v>3.6671539961013647E-2</v>
      </c>
      <c r="H11" s="15">
        <f>SUM('GMC data'!H11/'GMC data'!$L11)</f>
        <v>4.5077972709551654E-3</v>
      </c>
      <c r="I11" s="15">
        <f>SUM('GMC data'!I11/'GMC data'!$L11)</f>
        <v>7.6754385964912276E-3</v>
      </c>
      <c r="J11" s="15">
        <f>SUM('GMC data'!J11/'GMC data'!$L11)</f>
        <v>4.203216374269006E-2</v>
      </c>
      <c r="K11" s="15">
        <f>SUM('GMC data'!K11/'GMC data'!$L11)</f>
        <v>0.59929337231968816</v>
      </c>
      <c r="L11" s="15">
        <f t="shared" si="0"/>
        <v>1</v>
      </c>
    </row>
    <row r="12" spans="1:12" x14ac:dyDescent="0.25">
      <c r="A12" t="s">
        <v>11</v>
      </c>
      <c r="B12" s="15">
        <f>SUM('GMC data'!B12/'GMC data'!$L$12)</f>
        <v>0.13276026743075453</v>
      </c>
      <c r="C12" s="15">
        <f>SUM('GMC data'!C12/'GMC data'!$L$12)</f>
        <v>9.5510983763132757E-4</v>
      </c>
      <c r="D12" s="15">
        <f>SUM('GMC data'!D12/'GMC data'!$L$12)</f>
        <v>0.16045845272206305</v>
      </c>
      <c r="E12" s="15">
        <f>SUM('GMC data'!E12/'GMC data'!$L$12)</f>
        <v>1.5281757402101241E-2</v>
      </c>
      <c r="F12" s="15">
        <f>SUM('GMC data'!G12/'GMC data'!$L$12)</f>
        <v>6.6857688634192934E-3</v>
      </c>
      <c r="G12" s="15">
        <f>SUM('GMC data'!F12/'GMC data'!$L$12)</f>
        <v>1.9102196752626553E-2</v>
      </c>
      <c r="H12" s="15">
        <f>SUM('GMC data'!H12/'GMC data'!$L$12)</f>
        <v>1.9102196752626551E-3</v>
      </c>
      <c r="I12" s="15">
        <f>SUM('GMC data'!I12/'GMC data'!$L$12)</f>
        <v>7.6408787010506206E-3</v>
      </c>
      <c r="J12" s="15">
        <f>SUM('GMC data'!J12/'GMC data'!$L$12)</f>
        <v>3.2473734479465138E-2</v>
      </c>
      <c r="K12" s="15">
        <f>SUM('GMC data'!K12/'GMC data'!$L$12)</f>
        <v>0.62273161413562561</v>
      </c>
      <c r="L12" s="15">
        <f t="shared" si="0"/>
        <v>1</v>
      </c>
    </row>
    <row r="13" spans="1:12" x14ac:dyDescent="0.25">
      <c r="A13" t="s">
        <v>12</v>
      </c>
      <c r="B13" s="15">
        <f>SUM('GMC data'!B13/'GMC data'!$L$13)</f>
        <v>8.6341706870736987E-2</v>
      </c>
      <c r="C13" s="15">
        <f>SUM('GMC data'!C13/'GMC data'!$L$13)</f>
        <v>5.9890201297621024E-3</v>
      </c>
      <c r="D13" s="15">
        <f>SUM('GMC data'!D13/'GMC data'!$L$13)</f>
        <v>0.13674929296290134</v>
      </c>
      <c r="E13" s="15">
        <f>SUM('GMC data'!E13/'GMC data'!$L$13)</f>
        <v>4.1756779238063549E-2</v>
      </c>
      <c r="F13" s="15">
        <f>SUM('GMC data'!G13/'GMC data'!$L$13)</f>
        <v>3.6599567459657295E-3</v>
      </c>
      <c r="G13" s="15">
        <f>SUM('GMC data'!F13/'GMC data'!$L$13)</f>
        <v>3.5767759108301447E-2</v>
      </c>
      <c r="H13" s="15">
        <f>SUM('GMC data'!H13/'GMC data'!$L$13)</f>
        <v>3.1608717351522208E-3</v>
      </c>
      <c r="I13" s="15">
        <f>SUM('GMC data'!I13/'GMC data'!$L$13)</f>
        <v>4.9908501081350858E-3</v>
      </c>
      <c r="J13" s="15">
        <f>SUM('GMC data'!J13/'GMC data'!$L$13)</f>
        <v>4.0592247546165361E-2</v>
      </c>
      <c r="K13" s="15">
        <f>SUM('GMC data'!K13/'GMC data'!$L$13)</f>
        <v>0.64099151555481615</v>
      </c>
      <c r="L13" s="15">
        <f t="shared" si="0"/>
        <v>1</v>
      </c>
    </row>
    <row r="14" spans="1:12" x14ac:dyDescent="0.25">
      <c r="A14" t="s">
        <v>13</v>
      </c>
      <c r="B14" s="15">
        <f>SUM('GMC data'!B14/'GMC data'!$L$14)</f>
        <v>8.1229105910804469E-2</v>
      </c>
      <c r="C14" s="15">
        <f>SUM('GMC data'!C14/'GMC data'!$L$14)</f>
        <v>2.9162813855893024E-3</v>
      </c>
      <c r="D14" s="15">
        <f>SUM('GMC data'!D14/'GMC data'!$L$14)</f>
        <v>0.1800270289494274</v>
      </c>
      <c r="E14" s="15">
        <f>SUM('GMC data'!E14/'GMC data'!$L$14)</f>
        <v>4.2463902126751545E-2</v>
      </c>
      <c r="F14" s="15">
        <f>SUM('GMC data'!G14/'GMC data'!$L$14)</f>
        <v>3.4853118998506294E-3</v>
      </c>
      <c r="G14" s="15">
        <f>SUM('GMC data'!F14/'GMC data'!$L$14)</f>
        <v>4.018778006970624E-2</v>
      </c>
      <c r="H14" s="15">
        <f>SUM('GMC data'!H14/'GMC data'!$L$14)</f>
        <v>3.9120847855466248E-3</v>
      </c>
      <c r="I14" s="15">
        <f>SUM('GMC data'!I14/'GMC data'!$L$14)</f>
        <v>5.4057898854826094E-3</v>
      </c>
      <c r="J14" s="15">
        <f>SUM('GMC data'!J14/'GMC data'!$L$14)</f>
        <v>3.3430542712852979E-2</v>
      </c>
      <c r="K14" s="15">
        <f>SUM('GMC data'!K14/'GMC data'!$L$14)</f>
        <v>0.60694217227398817</v>
      </c>
      <c r="L14" s="15">
        <f t="shared" si="0"/>
        <v>1</v>
      </c>
    </row>
    <row r="15" spans="1:12" x14ac:dyDescent="0.25">
      <c r="A15" t="s">
        <v>7</v>
      </c>
      <c r="B15" s="15">
        <f>SUM('GMC data'!B15/'GMC data'!$L$15)</f>
        <v>0.13157894736842105</v>
      </c>
      <c r="C15" s="15">
        <f>SUM('GMC data'!C15/'GMC data'!$L$15)</f>
        <v>1.3157894736842105E-2</v>
      </c>
      <c r="D15" s="15">
        <f>SUM('GMC data'!D15/'GMC data'!$L$15)</f>
        <v>0.21052631578947367</v>
      </c>
      <c r="E15" s="15">
        <f>SUM('GMC data'!E15/'GMC data'!$L$15)</f>
        <v>2.6315789473684209E-2</v>
      </c>
      <c r="F15" s="15">
        <f>SUM('GMC data'!G15/'GMC data'!$L$15)</f>
        <v>1.3157894736842105E-2</v>
      </c>
      <c r="G15" s="15">
        <f>SUM('GMC data'!F15/'GMC data'!$L$15)</f>
        <v>3.9473684210526314E-2</v>
      </c>
      <c r="H15" s="15">
        <f>SUM('GMC data'!H15/'GMC data'!$L$15)</f>
        <v>1.3157894736842105E-2</v>
      </c>
      <c r="I15" s="15">
        <f>SUM('GMC data'!I15/'GMC data'!$L$15)</f>
        <v>0</v>
      </c>
      <c r="J15" s="15">
        <f>SUM('GMC data'!J15/'GMC data'!$L$15)</f>
        <v>9.2105263157894732E-2</v>
      </c>
      <c r="K15" s="15">
        <f>SUM('GMC data'!K15/'GMC data'!$L$15)</f>
        <v>0.46052631578947367</v>
      </c>
      <c r="L15" s="15">
        <f t="shared" si="0"/>
        <v>0.99999999999999989</v>
      </c>
    </row>
    <row r="16" spans="1:12" x14ac:dyDescent="0.25">
      <c r="A16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="94" zoomScaleNormal="150" workbookViewId="0">
      <selection activeCell="J2" sqref="J2"/>
    </sheetView>
  </sheetViews>
  <sheetFormatPr defaultRowHeight="15" x14ac:dyDescent="0.25"/>
  <cols>
    <col min="1" max="1" width="19.5703125" bestFit="1" customWidth="1"/>
    <col min="2" max="2" width="10" bestFit="1" customWidth="1"/>
    <col min="3" max="3" width="8.42578125" bestFit="1" customWidth="1"/>
    <col min="4" max="4" width="12.5703125" bestFit="1" customWidth="1"/>
    <col min="5" max="9" width="8.42578125" bestFit="1" customWidth="1"/>
    <col min="10" max="10" width="8.85546875" bestFit="1" customWidth="1"/>
    <col min="11" max="11" width="8.5703125" bestFit="1" customWidth="1"/>
  </cols>
  <sheetData>
    <row r="1" spans="1:12" x14ac:dyDescent="0.25">
      <c r="A1" t="s">
        <v>0</v>
      </c>
      <c r="B1" t="s">
        <v>140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2" x14ac:dyDescent="0.25">
      <c r="A2" t="s">
        <v>1</v>
      </c>
      <c r="B2" s="15">
        <f>SUM('GMC data'!B2/'GMC data'!$B$16)</f>
        <v>9.7430814972935889E-2</v>
      </c>
      <c r="C2" s="15">
        <f>SUM('GMC data'!C2/'GMC data'!$C$16)</f>
        <v>7.6660988074957415E-2</v>
      </c>
      <c r="D2" s="15">
        <f>SUM('GMC data'!D2/'GMC data'!$D$16)</f>
        <v>7.5654656428430792E-2</v>
      </c>
      <c r="E2" s="15">
        <f>SUM('GMC data'!E2/'GMC data'!$E$16)</f>
        <v>9.648600357355569E-2</v>
      </c>
      <c r="F2" s="15">
        <f>SUM('GMC data'!F2/'GMC data'!$F$16)</f>
        <v>4.2742460403558252E-2</v>
      </c>
      <c r="G2" s="15">
        <f>SUM('GMC data'!G2/'GMC data'!$G$16)</f>
        <v>5.70902394106814E-2</v>
      </c>
      <c r="H2" s="15">
        <f>SUM('GMC data'!H2/'GMC data'!$H$16)</f>
        <v>4.807692307692308E-2</v>
      </c>
      <c r="I2" s="15">
        <f>SUM('GMC data'!I2/'GMC data'!$I$16)</f>
        <v>6.6783831282952552E-2</v>
      </c>
      <c r="J2" s="15">
        <f>SUM('GMC data'!J2/'GMC data'!$J$16)</f>
        <v>8.0228619813717192E-2</v>
      </c>
      <c r="K2" s="15">
        <f>SUM('GMC data'!K2/'GMC data'!$K$16)</f>
        <v>7.0130376824787857E-2</v>
      </c>
      <c r="L2" s="15">
        <f>SUM('GMC data'!L2/'GMC data'!$L$16)</f>
        <v>7.3294148069974349E-2</v>
      </c>
    </row>
    <row r="3" spans="1:12" x14ac:dyDescent="0.25">
      <c r="A3" t="s">
        <v>2</v>
      </c>
      <c r="B3" s="15">
        <f>SUM('GMC data'!B3/'GMC data'!$B$16)</f>
        <v>2.8131432492185714E-2</v>
      </c>
      <c r="C3" s="15">
        <f>SUM('GMC data'!C3/'GMC data'!$C$16)</f>
        <v>1.7035775127768313E-2</v>
      </c>
      <c r="D3" s="15">
        <f>SUM('GMC data'!D3/'GMC data'!$D$16)</f>
        <v>2.210080724552077E-2</v>
      </c>
      <c r="E3" s="15">
        <f>SUM('GMC data'!E3/'GMC data'!$E$16)</f>
        <v>1.9058963668850508E-2</v>
      </c>
      <c r="F3" s="15">
        <f>SUM('GMC data'!F3/'GMC data'!$F$16)</f>
        <v>2.2130614016055542E-2</v>
      </c>
      <c r="G3" s="15">
        <f>SUM('GMC data'!G3/'GMC data'!$G$16)</f>
        <v>2.0257826887661142E-2</v>
      </c>
      <c r="H3" s="15">
        <f>SUM('GMC data'!H3/'GMC data'!$H$16)</f>
        <v>1.3461538461538462E-2</v>
      </c>
      <c r="I3" s="15">
        <f>SUM('GMC data'!I3/'GMC data'!$I$16)</f>
        <v>1.054481546572935E-2</v>
      </c>
      <c r="J3" s="15">
        <f>SUM('GMC data'!J3/'GMC data'!$J$16)</f>
        <v>1.6723116003386961E-2</v>
      </c>
      <c r="K3" s="15">
        <f>SUM('GMC data'!K3/'GMC data'!$K$16)</f>
        <v>1.3861343217262194E-2</v>
      </c>
    </row>
    <row r="4" spans="1:12" x14ac:dyDescent="0.25">
      <c r="A4" t="s">
        <v>23</v>
      </c>
      <c r="B4" s="15">
        <f>SUM('GMC data'!B4/'GMC data'!$B$16)</f>
        <v>0.39833803461157274</v>
      </c>
      <c r="C4" s="15">
        <f>SUM('GMC data'!C4/'GMC data'!$C$16)</f>
        <v>0.29642248722316866</v>
      </c>
      <c r="D4" s="15">
        <f>SUM('GMC data'!D4/'GMC data'!$D$16)</f>
        <v>0.37566450088600117</v>
      </c>
      <c r="E4" s="15">
        <f>SUM('GMC data'!E4/'GMC data'!$E$16)</f>
        <v>0.27079610879491761</v>
      </c>
      <c r="F4" s="15">
        <f>SUM('GMC data'!F4/'GMC data'!$F$16)</f>
        <v>0.38815361249728791</v>
      </c>
      <c r="G4" s="15">
        <f>SUM('GMC data'!G4/'GMC data'!$G$16)</f>
        <v>0.32228360957642727</v>
      </c>
      <c r="H4" s="15">
        <f>SUM('GMC data'!H4/'GMC data'!$H$16)</f>
        <v>0.54230769230769227</v>
      </c>
      <c r="I4" s="15">
        <f>SUM('GMC data'!I4/'GMC data'!$I$16)</f>
        <v>0.32864674868189808</v>
      </c>
      <c r="J4" s="15">
        <f>SUM('GMC data'!J4/'GMC data'!$J$16)</f>
        <v>0.40982218458933106</v>
      </c>
      <c r="K4" s="15">
        <f>SUM('GMC data'!K4/'GMC data'!$K$16)</f>
        <v>0.48458345525679791</v>
      </c>
    </row>
    <row r="5" spans="1:12" x14ac:dyDescent="0.25">
      <c r="A5" t="s">
        <v>3</v>
      </c>
      <c r="B5" s="15">
        <f>SUM('GMC data'!B5/'GMC data'!$B$16)</f>
        <v>0.16131737439963406</v>
      </c>
      <c r="C5" s="15">
        <f>SUM('GMC data'!C5/'GMC data'!$C$16)</f>
        <v>0.24020442930153321</v>
      </c>
      <c r="D5" s="15">
        <f>SUM('GMC data'!D5/'GMC data'!$D$16)</f>
        <v>0.16489466430399685</v>
      </c>
      <c r="E5" s="15">
        <f>SUM('GMC data'!E5/'GMC data'!$E$16)</f>
        <v>0.16775858646019456</v>
      </c>
      <c r="F5" s="15">
        <f>SUM('GMC data'!F5/'GMC data'!$F$16)</f>
        <v>0.18572358429160338</v>
      </c>
      <c r="G5" s="15">
        <f>SUM('GMC data'!G5/'GMC data'!$G$16)</f>
        <v>0.22283609576427257</v>
      </c>
      <c r="H5" s="15">
        <f>SUM('GMC data'!H5/'GMC data'!$H$16)</f>
        <v>0.11153846153846154</v>
      </c>
      <c r="I5" s="15">
        <f>SUM('GMC data'!I5/'GMC data'!$I$16)</f>
        <v>0.16344463971880491</v>
      </c>
      <c r="J5" s="15">
        <f>SUM('GMC data'!J5/'GMC data'!$J$16)</f>
        <v>0.15008467400508044</v>
      </c>
      <c r="K5" s="15">
        <f>SUM('GMC data'!K5/'GMC data'!$K$16)</f>
        <v>0.14127949193137607</v>
      </c>
    </row>
    <row r="6" spans="1:12" x14ac:dyDescent="0.25">
      <c r="A6" t="s">
        <v>4</v>
      </c>
      <c r="B6" s="15">
        <f>SUM('GMC data'!B6/'GMC data'!$B$16)</f>
        <v>2.546313943737135E-2</v>
      </c>
      <c r="C6" s="15">
        <f>SUM('GMC data'!C6/'GMC data'!$C$16)</f>
        <v>3.2367972742759793E-2</v>
      </c>
      <c r="D6" s="15">
        <f>SUM('GMC data'!D6/'GMC data'!$D$16)</f>
        <v>3.9673164008663123E-2</v>
      </c>
      <c r="E6" s="15">
        <f>SUM('GMC data'!E6/'GMC data'!$E$16)</f>
        <v>5.7971014492753624E-2</v>
      </c>
      <c r="F6" s="15">
        <f>SUM('GMC data'!F6/'GMC data'!$F$16)</f>
        <v>4.1223692775005427E-2</v>
      </c>
      <c r="G6" s="15">
        <f>SUM('GMC data'!G6/'GMC data'!$G$16)</f>
        <v>2.2099447513812154E-2</v>
      </c>
      <c r="H6" s="15">
        <f>SUM('GMC data'!H6/'GMC data'!$H$16)</f>
        <v>2.1153846153846155E-2</v>
      </c>
      <c r="I6" s="15">
        <f>SUM('GMC data'!I6/'GMC data'!$I$16)</f>
        <v>2.8119507908611598E-2</v>
      </c>
      <c r="J6" s="15">
        <f>SUM('GMC data'!J6/'GMC data'!$J$16)</f>
        <v>2.5613886536833191E-2</v>
      </c>
      <c r="K6" s="15">
        <f>SUM('GMC data'!K6/'GMC data'!$K$16)</f>
        <v>2.4590608100053105E-2</v>
      </c>
    </row>
    <row r="7" spans="1:12" x14ac:dyDescent="0.25">
      <c r="A7" t="s">
        <v>5</v>
      </c>
      <c r="B7" s="15">
        <f>SUM('GMC data'!B7/'GMC data'!$B$16)</f>
        <v>5.1841122207821914E-3</v>
      </c>
      <c r="C7" s="15">
        <f>SUM('GMC data'!C7/'GMC data'!$C$16)</f>
        <v>0</v>
      </c>
      <c r="D7" s="15">
        <f>SUM('GMC data'!D7/'GMC data'!$D$16)</f>
        <v>5.9066745422327229E-3</v>
      </c>
      <c r="E7" s="15">
        <f>SUM('GMC data'!E7/'GMC data'!$E$16)</f>
        <v>1.7867778439547349E-3</v>
      </c>
      <c r="F7" s="15">
        <f>SUM('GMC data'!F7/'GMC data'!$F$16)</f>
        <v>1.7357344326318074E-3</v>
      </c>
      <c r="G7" s="15">
        <f>SUM('GMC data'!G7/'GMC data'!$G$16)</f>
        <v>3.6832412523020259E-3</v>
      </c>
      <c r="H7" s="15">
        <f>SUM('GMC data'!H7/'GMC data'!$H$16)</f>
        <v>0</v>
      </c>
      <c r="I7" s="15">
        <f>SUM('GMC data'!I7/'GMC data'!$I$16)</f>
        <v>1.7574692442882249E-3</v>
      </c>
      <c r="J7" s="15">
        <f>SUM('GMC data'!J7/'GMC data'!$J$16)</f>
        <v>6.3505503810330228E-3</v>
      </c>
      <c r="K7" s="15">
        <f>SUM('GMC data'!K7/'GMC data'!$K$16)</f>
        <v>3.5655839863012215E-3</v>
      </c>
    </row>
    <row r="8" spans="1:12" x14ac:dyDescent="0.25">
      <c r="A8" t="s">
        <v>6</v>
      </c>
      <c r="B8" s="15">
        <f>SUM('GMC data'!B8/'GMC data'!$B$16)</f>
        <v>1.379888694061142E-2</v>
      </c>
      <c r="C8" s="15">
        <f>SUM('GMC data'!C8/'GMC data'!$C$16)</f>
        <v>2.385008517887564E-2</v>
      </c>
      <c r="D8" s="15">
        <f>SUM('GMC data'!D8/'GMC data'!$D$16)</f>
        <v>1.98858042921835E-2</v>
      </c>
      <c r="E8" s="15">
        <f>SUM('GMC data'!E8/'GMC data'!$E$16)</f>
        <v>2.084574151280524E-2</v>
      </c>
      <c r="F8" s="15">
        <f>SUM('GMC data'!F8/'GMC data'!$F$16)</f>
        <v>2.169668040789759E-2</v>
      </c>
      <c r="G8" s="15">
        <f>SUM('GMC data'!G8/'GMC data'!$G$16)</f>
        <v>1.6574585635359115E-2</v>
      </c>
      <c r="H8" s="15">
        <f>SUM('GMC data'!H8/'GMC data'!$H$16)</f>
        <v>1.5384615384615385E-2</v>
      </c>
      <c r="I8" s="15">
        <f>SUM('GMC data'!I8/'GMC data'!$I$16)</f>
        <v>2.10896309314587E-2</v>
      </c>
      <c r="J8" s="15">
        <f>SUM('GMC data'!J8/'GMC data'!$J$16)</f>
        <v>2.1591871295512276E-2</v>
      </c>
      <c r="K8" s="15">
        <f>SUM('GMC data'!K8/'GMC data'!$K$16)</f>
        <v>1.5237723661822241E-2</v>
      </c>
    </row>
    <row r="9" spans="1:12" x14ac:dyDescent="0.25">
      <c r="A9" t="s">
        <v>8</v>
      </c>
      <c r="B9" s="15">
        <f>SUM('GMC data'!B9/'GMC data'!$B$16)</f>
        <v>4.4598612487611496E-2</v>
      </c>
      <c r="C9" s="15">
        <f>SUM('GMC data'!C9/'GMC data'!$C$16)</f>
        <v>6.4735945485519586E-2</v>
      </c>
      <c r="D9" s="15">
        <f>SUM('GMC data'!D9/'GMC data'!$D$16)</f>
        <v>5.512896239417208E-2</v>
      </c>
      <c r="E9" s="15">
        <f>SUM('GMC data'!E9/'GMC data'!$E$16)</f>
        <v>8.8544768711534647E-2</v>
      </c>
      <c r="F9" s="15">
        <f>SUM('GMC data'!F9/'GMC data'!$F$16)</f>
        <v>4.4261228032111084E-2</v>
      </c>
      <c r="G9" s="15">
        <f>SUM('GMC data'!G9/'GMC data'!$G$16)</f>
        <v>6.4456721915285453E-2</v>
      </c>
      <c r="H9" s="15">
        <f>SUM('GMC data'!H9/'GMC data'!$H$16)</f>
        <v>1.7307692307692309E-2</v>
      </c>
      <c r="I9" s="15">
        <f>SUM('GMC data'!I9/'GMC data'!$I$16)</f>
        <v>5.9753954305799648E-2</v>
      </c>
      <c r="J9" s="15">
        <f>SUM('GMC data'!J9/'GMC data'!$J$16)</f>
        <v>3.9161727349703641E-2</v>
      </c>
      <c r="K9" s="15">
        <f>SUM('GMC data'!K9/'GMC data'!$K$16)</f>
        <v>3.6154371362616643E-2</v>
      </c>
    </row>
    <row r="10" spans="1:12" x14ac:dyDescent="0.25">
      <c r="A10" t="s">
        <v>9</v>
      </c>
      <c r="B10" s="15">
        <f>SUM('GMC data'!B10/'GMC data'!$B$16)</f>
        <v>2.3938400548905999E-2</v>
      </c>
      <c r="C10" s="15">
        <f>SUM('GMC data'!C10/'GMC data'!$C$16)</f>
        <v>3.5775127768313458E-2</v>
      </c>
      <c r="D10" s="15">
        <f>SUM('GMC data'!D10/'GMC data'!$D$16)</f>
        <v>1.9836582004331561E-2</v>
      </c>
      <c r="E10" s="15">
        <f>SUM('GMC data'!E10/'GMC data'!$E$16)</f>
        <v>2.3823704586063133E-2</v>
      </c>
      <c r="F10" s="15">
        <f>SUM('GMC data'!F10/'GMC data'!$F$16)</f>
        <v>1.8876111954870906E-2</v>
      </c>
      <c r="G10" s="15">
        <f>SUM('GMC data'!G10/'GMC data'!$G$16)</f>
        <v>2.9465930018416207E-2</v>
      </c>
      <c r="H10" s="15">
        <f>SUM('GMC data'!H10/'GMC data'!$H$16)</f>
        <v>1.3461538461538462E-2</v>
      </c>
      <c r="I10" s="15">
        <f>SUM('GMC data'!I10/'GMC data'!$I$16)</f>
        <v>1.7574692442882251E-2</v>
      </c>
      <c r="J10" s="15">
        <f>SUM('GMC data'!J10/'GMC data'!$J$16)</f>
        <v>2.6037256562235395E-2</v>
      </c>
      <c r="K10" s="15">
        <f>SUM('GMC data'!K10/'GMC data'!$K$16)</f>
        <v>2.0721570157470927E-2</v>
      </c>
    </row>
    <row r="11" spans="1:12" x14ac:dyDescent="0.25">
      <c r="A11" t="s">
        <v>10</v>
      </c>
      <c r="B11" s="15">
        <f>SUM('GMC data'!B11/'GMC data'!$B$16)</f>
        <v>7.1357779980178393E-2</v>
      </c>
      <c r="C11" s="15">
        <f>SUM('GMC data'!C11/'GMC data'!$C$16)</f>
        <v>8.6882453151618397E-2</v>
      </c>
      <c r="D11" s="15">
        <f>SUM('GMC data'!D11/'GMC data'!$D$16)</f>
        <v>5.2864737152982871E-2</v>
      </c>
      <c r="E11" s="15">
        <f>SUM('GMC data'!E11/'GMC data'!$E$16)</f>
        <v>8.4574151280524118E-2</v>
      </c>
      <c r="F11" s="15">
        <f>SUM('GMC data'!F11/'GMC data'!$F$16)</f>
        <v>6.5307008027771757E-2</v>
      </c>
      <c r="G11" s="15">
        <f>SUM('GMC data'!G11/'GMC data'!$G$16)</f>
        <v>0.10313075506445672</v>
      </c>
      <c r="H11" s="15">
        <f>SUM('GMC data'!H11/'GMC data'!$H$16)</f>
        <v>7.1153846153846151E-2</v>
      </c>
      <c r="I11" s="15">
        <f>SUM('GMC data'!I11/'GMC data'!$I$16)</f>
        <v>0.11072056239015818</v>
      </c>
      <c r="J11" s="15">
        <f>SUM('GMC data'!J11/'GMC data'!$J$16)</f>
        <v>7.3031329381879756E-2</v>
      </c>
      <c r="K11" s="15">
        <f>SUM('GMC data'!K11/'GMC data'!$K$16)</f>
        <v>5.3310357533786344E-2</v>
      </c>
    </row>
    <row r="12" spans="1:12" x14ac:dyDescent="0.25">
      <c r="A12" t="s">
        <v>11</v>
      </c>
      <c r="B12" s="15">
        <f>SUM('GMC data'!B12/'GMC data'!$B$16)</f>
        <v>1.0596935274834185E-2</v>
      </c>
      <c r="C12" s="15">
        <f>SUM('GMC data'!C12/'GMC data'!$C$16)</f>
        <v>1.7035775127768314E-3</v>
      </c>
      <c r="D12" s="15">
        <f>SUM('GMC data'!D12/'GMC data'!$D$16)</f>
        <v>8.2693443591258121E-3</v>
      </c>
      <c r="E12" s="15">
        <f>SUM('GMC data'!E12/'GMC data'!$E$16)</f>
        <v>3.1764939448084176E-3</v>
      </c>
      <c r="F12" s="15">
        <f>SUM('GMC data'!F12/'GMC data'!$F$16)</f>
        <v>4.3393360815795184E-3</v>
      </c>
      <c r="G12" s="15">
        <f>SUM('GMC data'!G12/'GMC data'!$G$16)</f>
        <v>1.289134438305709E-2</v>
      </c>
      <c r="H12" s="15">
        <f>SUM('GMC data'!H12/'GMC data'!$H$16)</f>
        <v>3.8461538461538464E-3</v>
      </c>
      <c r="I12" s="15">
        <f>SUM('GMC data'!I12/'GMC data'!$I$16)</f>
        <v>1.4059753954305799E-2</v>
      </c>
      <c r="J12" s="15">
        <f>SUM('GMC data'!J12/'GMC data'!$J$16)</f>
        <v>7.1972904318374255E-3</v>
      </c>
      <c r="K12" s="15">
        <f>SUM('GMC data'!K12/'GMC data'!$K$16)</f>
        <v>7.0661421248279527E-3</v>
      </c>
    </row>
    <row r="13" spans="1:12" x14ac:dyDescent="0.25">
      <c r="A13" t="s">
        <v>12</v>
      </c>
      <c r="B13" s="15">
        <f>SUM('GMC data'!B13/'GMC data'!$B$16)</f>
        <v>3.9566974155675838E-2</v>
      </c>
      <c r="C13" s="15">
        <f>SUM('GMC data'!C13/'GMC data'!$C$16)</f>
        <v>6.1328790459965928E-2</v>
      </c>
      <c r="D13" s="15">
        <f>SUM('GMC data'!D13/'GMC data'!$D$16)</f>
        <v>4.0460720614294156E-2</v>
      </c>
      <c r="E13" s="15">
        <f>SUM('GMC data'!E13/'GMC data'!$E$16)</f>
        <v>4.9831248759182052E-2</v>
      </c>
      <c r="F13" s="15">
        <f>SUM('GMC data'!F13/'GMC data'!$F$16)</f>
        <v>4.664786287697982E-2</v>
      </c>
      <c r="G13" s="15">
        <f>SUM('GMC data'!G13/'GMC data'!$G$16)</f>
        <v>4.0515653775322284E-2</v>
      </c>
      <c r="H13" s="15">
        <f>SUM('GMC data'!H13/'GMC data'!$H$16)</f>
        <v>3.653846153846154E-2</v>
      </c>
      <c r="I13" s="15">
        <f>SUM('GMC data'!I13/'GMC data'!$I$16)</f>
        <v>5.272407732864675E-2</v>
      </c>
      <c r="J13" s="15">
        <f>SUM('GMC data'!J13/'GMC data'!$J$16)</f>
        <v>5.1651143099068583E-2</v>
      </c>
      <c r="K13" s="15">
        <f>SUM('GMC data'!K13/'GMC data'!$K$16)</f>
        <v>4.1757431912518558E-2</v>
      </c>
    </row>
    <row r="14" spans="1:12" x14ac:dyDescent="0.25">
      <c r="A14" t="s">
        <v>13</v>
      </c>
      <c r="B14" s="15">
        <f>SUM('GMC data'!B14/'GMC data'!$B$16)</f>
        <v>8.7062590531371498E-2</v>
      </c>
      <c r="C14" s="15">
        <f>SUM('GMC data'!C14/'GMC data'!$C$16)</f>
        <v>6.9846678023850084E-2</v>
      </c>
      <c r="D14" s="15">
        <f>SUM('GMC data'!D14/'GMC data'!$D$16)</f>
        <v>0.12458161055325852</v>
      </c>
      <c r="E14" s="15">
        <f>SUM('GMC data'!E14/'GMC data'!$E$16)</f>
        <v>0.11852293031566409</v>
      </c>
      <c r="F14" s="15">
        <f>SUM('GMC data'!F14/'GMC data'!$F$16)</f>
        <v>0.12258624430462139</v>
      </c>
      <c r="G14" s="15">
        <f>SUM('GMC data'!G14/'GMC data'!$G$16)</f>
        <v>9.0239410681399637E-2</v>
      </c>
      <c r="H14" s="15">
        <f>SUM('GMC data'!H14/'GMC data'!$H$16)</f>
        <v>0.10576923076923077</v>
      </c>
      <c r="I14" s="15">
        <f>SUM('GMC data'!I14/'GMC data'!$I$16)</f>
        <v>0.1335676625659051</v>
      </c>
      <c r="J14" s="15">
        <f>SUM('GMC data'!J14/'GMC data'!$J$16)</f>
        <v>9.9491955969517362E-2</v>
      </c>
      <c r="K14" s="15">
        <f>SUM('GMC data'!K14/'GMC data'!$K$16)</f>
        <v>9.2477593176621034E-2</v>
      </c>
    </row>
    <row r="15" spans="1:12" x14ac:dyDescent="0.25">
      <c r="A15" t="s">
        <v>7</v>
      </c>
      <c r="B15" s="15">
        <f>SUM('GMC data'!B15/'GMC data'!$B$16)</f>
        <v>7.6236944423267511E-4</v>
      </c>
      <c r="C15" s="15">
        <f>SUM('GMC data'!C15/'GMC data'!$C$16)</f>
        <v>1.7035775127768314E-3</v>
      </c>
      <c r="D15" s="15">
        <f>SUM('GMC data'!D15/'GMC data'!$D$16)</f>
        <v>7.8755660563102972E-4</v>
      </c>
      <c r="E15" s="15">
        <f>SUM('GMC data'!E15/'GMC data'!$E$16)</f>
        <v>3.9706174310105219E-4</v>
      </c>
      <c r="F15" s="15">
        <f>SUM('GMC data'!F15/'GMC data'!$F$16)</f>
        <v>6.509004122369278E-4</v>
      </c>
      <c r="G15" s="15">
        <f>SUM('GMC data'!G15/'GMC data'!$G$16)</f>
        <v>1.841620626151013E-3</v>
      </c>
      <c r="H15" s="15">
        <f>SUM('GMC data'!H15/'GMC data'!$H$16)</f>
        <v>1.9230769230769232E-3</v>
      </c>
      <c r="I15" s="15">
        <f>SUM('GMC data'!I15/'GMC data'!$I$16)</f>
        <v>0</v>
      </c>
      <c r="J15" s="15">
        <f>SUM('GMC data'!J15/'GMC data'!$J$16)</f>
        <v>1.4817950889077054E-3</v>
      </c>
      <c r="K15" s="15">
        <f>SUM('GMC data'!K15/'GMC data'!$K$16)</f>
        <v>3.7931744535119375E-4</v>
      </c>
    </row>
    <row r="16" spans="1:12" x14ac:dyDescent="0.25">
      <c r="A16" t="s">
        <v>24</v>
      </c>
      <c r="B16" s="15">
        <f>SUM(B2:B15)</f>
        <v>1.0075474574979033</v>
      </c>
      <c r="C16" s="15">
        <f>SUM('GMC data'!C16/'GMC data'!$C$16)</f>
        <v>1</v>
      </c>
      <c r="D16" s="15">
        <f t="shared" ref="D16:K16" si="0">SUM(D2:D15)</f>
        <v>1.005709785390825</v>
      </c>
      <c r="E16" s="15">
        <f t="shared" si="0"/>
        <v>1.0035735556879097</v>
      </c>
      <c r="F16" s="15">
        <f>SUM(F2:F15)</f>
        <v>1.0060750705142114</v>
      </c>
      <c r="G16" s="15">
        <f>SUM(G2:G15)</f>
        <v>1.007366482504604</v>
      </c>
      <c r="H16" s="15">
        <f t="shared" si="0"/>
        <v>1.0019230769230769</v>
      </c>
      <c r="I16" s="15">
        <f t="shared" si="0"/>
        <v>1.008787346221441</v>
      </c>
      <c r="J16" s="15">
        <f t="shared" si="0"/>
        <v>1.0084674005080441</v>
      </c>
      <c r="K16" s="15">
        <f t="shared" si="0"/>
        <v>1.0051153666915931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8"/>
  <sheetViews>
    <sheetView zoomScale="71" workbookViewId="0">
      <pane ySplit="1" topLeftCell="A67" activePane="bottomLeft" state="frozen"/>
      <selection pane="bottomLeft" activeCell="A75" sqref="A75:XFD75"/>
    </sheetView>
  </sheetViews>
  <sheetFormatPr defaultRowHeight="15" x14ac:dyDescent="0.25"/>
  <cols>
    <col min="1" max="1" width="26.42578125" style="1" customWidth="1"/>
    <col min="2" max="2" width="17.42578125" customWidth="1"/>
    <col min="3" max="5" width="17.5703125" customWidth="1"/>
    <col min="6" max="6" width="34.5703125" customWidth="1"/>
    <col min="7" max="7" width="17.42578125" customWidth="1"/>
    <col min="8" max="8" width="17.85546875" customWidth="1"/>
    <col min="9" max="9" width="17.140625" customWidth="1"/>
    <col min="10" max="10" width="13.42578125" customWidth="1"/>
    <col min="11" max="11" width="12.140625" customWidth="1"/>
    <col min="14" max="14" width="8.7109375" style="7"/>
  </cols>
  <sheetData>
    <row r="1" spans="1:29" s="4" customFormat="1" ht="45" x14ac:dyDescent="0.2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/>
      <c r="N1" s="3"/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32</v>
      </c>
      <c r="AA1" s="2" t="s">
        <v>33</v>
      </c>
      <c r="AB1" s="2" t="s">
        <v>34</v>
      </c>
      <c r="AC1" s="2" t="s">
        <v>35</v>
      </c>
    </row>
    <row r="2" spans="1:29" s="43" customFormat="1" ht="75" x14ac:dyDescent="0.25">
      <c r="A2" s="42" t="s">
        <v>37</v>
      </c>
      <c r="B2" s="43">
        <v>270</v>
      </c>
      <c r="C2" s="43">
        <v>19</v>
      </c>
      <c r="D2" s="43">
        <v>261</v>
      </c>
      <c r="E2" s="43">
        <v>77</v>
      </c>
      <c r="F2" s="43">
        <v>141</v>
      </c>
      <c r="G2" s="43">
        <v>207</v>
      </c>
      <c r="H2" s="44">
        <v>2</v>
      </c>
      <c r="I2" s="43">
        <v>6</v>
      </c>
      <c r="J2" s="43">
        <v>40</v>
      </c>
      <c r="K2" s="43">
        <v>7</v>
      </c>
      <c r="L2" s="43">
        <v>1030</v>
      </c>
      <c r="N2" s="45">
        <f>SUM(B2:K2)</f>
        <v>1030</v>
      </c>
    </row>
    <row r="3" spans="1:29" s="9" customFormat="1" ht="30" x14ac:dyDescent="0.25">
      <c r="A3" s="8" t="s">
        <v>38</v>
      </c>
      <c r="B3" s="9">
        <v>250</v>
      </c>
      <c r="C3" s="9">
        <v>10</v>
      </c>
      <c r="D3" s="9">
        <v>204</v>
      </c>
      <c r="E3" s="9">
        <v>39</v>
      </c>
      <c r="F3" s="9">
        <v>124</v>
      </c>
      <c r="G3" s="9">
        <v>101</v>
      </c>
      <c r="H3" s="10">
        <v>1</v>
      </c>
      <c r="I3" s="9">
        <v>6</v>
      </c>
      <c r="J3" s="9">
        <v>36</v>
      </c>
      <c r="K3" s="9">
        <v>6</v>
      </c>
      <c r="L3" s="9">
        <v>777</v>
      </c>
      <c r="N3" s="11">
        <f t="shared" ref="N3:N66" si="0">SUM(B3:K3)</f>
        <v>777</v>
      </c>
      <c r="O3" s="9">
        <f>SUM(B3:K3)</f>
        <v>777</v>
      </c>
    </row>
    <row r="4" spans="1:29" s="9" customFormat="1" ht="30" x14ac:dyDescent="0.25">
      <c r="A4" s="8" t="s">
        <v>39</v>
      </c>
      <c r="B4" s="9">
        <v>20</v>
      </c>
      <c r="C4" s="9">
        <v>9</v>
      </c>
      <c r="D4" s="9">
        <v>57</v>
      </c>
      <c r="E4" s="9">
        <v>38</v>
      </c>
      <c r="F4" s="9">
        <v>17</v>
      </c>
      <c r="G4" s="9">
        <v>106</v>
      </c>
      <c r="H4" s="10">
        <v>1</v>
      </c>
      <c r="J4" s="10">
        <v>4</v>
      </c>
      <c r="K4" s="10">
        <v>1</v>
      </c>
      <c r="L4" s="9">
        <v>253</v>
      </c>
      <c r="N4" s="11">
        <f t="shared" si="0"/>
        <v>253</v>
      </c>
      <c r="O4" s="9">
        <f t="shared" ref="O4:O39" si="1">SUM(B4:K4)</f>
        <v>253</v>
      </c>
    </row>
    <row r="5" spans="1:29" s="43" customFormat="1" ht="45" x14ac:dyDescent="0.25">
      <c r="A5" s="42" t="s">
        <v>40</v>
      </c>
      <c r="B5" s="43">
        <v>39</v>
      </c>
      <c r="C5" s="43">
        <v>40</v>
      </c>
      <c r="D5" s="43">
        <v>38</v>
      </c>
      <c r="E5" s="43">
        <v>28</v>
      </c>
      <c r="F5" s="43">
        <v>37</v>
      </c>
      <c r="G5" s="43">
        <v>143</v>
      </c>
      <c r="I5" s="44">
        <v>2</v>
      </c>
      <c r="J5" s="43">
        <v>8</v>
      </c>
      <c r="K5" s="44">
        <v>1</v>
      </c>
      <c r="L5" s="43">
        <v>336</v>
      </c>
      <c r="N5" s="45">
        <f t="shared" si="0"/>
        <v>336</v>
      </c>
      <c r="O5" s="43">
        <f t="shared" si="1"/>
        <v>336</v>
      </c>
    </row>
    <row r="6" spans="1:29" s="43" customFormat="1" ht="30" x14ac:dyDescent="0.25">
      <c r="A6" s="42" t="s">
        <v>41</v>
      </c>
      <c r="B6" s="44">
        <v>3</v>
      </c>
      <c r="C6" s="44">
        <v>1</v>
      </c>
      <c r="D6" s="44">
        <v>3</v>
      </c>
      <c r="G6" s="44">
        <v>3</v>
      </c>
      <c r="L6" s="43">
        <v>10</v>
      </c>
      <c r="N6" s="45">
        <f>SUM(B6:K6)</f>
        <v>10</v>
      </c>
      <c r="O6" s="43">
        <f t="shared" si="1"/>
        <v>10</v>
      </c>
    </row>
    <row r="7" spans="1:29" ht="45" x14ac:dyDescent="0.25">
      <c r="A7" s="5" t="s">
        <v>42</v>
      </c>
      <c r="B7">
        <v>462</v>
      </c>
      <c r="C7">
        <v>18</v>
      </c>
      <c r="D7">
        <v>350</v>
      </c>
      <c r="E7">
        <v>54</v>
      </c>
      <c r="F7">
        <v>271</v>
      </c>
      <c r="G7">
        <v>94</v>
      </c>
      <c r="H7" s="6">
        <v>2</v>
      </c>
      <c r="I7">
        <v>11</v>
      </c>
      <c r="J7">
        <v>61</v>
      </c>
      <c r="K7">
        <v>10</v>
      </c>
      <c r="L7">
        <v>1333</v>
      </c>
      <c r="N7" s="7">
        <f t="shared" si="0"/>
        <v>1333</v>
      </c>
      <c r="O7" s="9">
        <f t="shared" si="1"/>
        <v>1333</v>
      </c>
    </row>
    <row r="8" spans="1:29" s="43" customFormat="1" ht="30" x14ac:dyDescent="0.25">
      <c r="A8" s="42" t="s">
        <v>43</v>
      </c>
      <c r="B8" s="43">
        <v>208</v>
      </c>
      <c r="C8" s="44">
        <v>3</v>
      </c>
      <c r="D8" s="43">
        <v>169</v>
      </c>
      <c r="E8" s="43">
        <v>49</v>
      </c>
      <c r="F8" s="43">
        <v>104</v>
      </c>
      <c r="G8" s="43">
        <v>29</v>
      </c>
      <c r="H8" s="44">
        <v>3</v>
      </c>
      <c r="I8" s="44">
        <v>3</v>
      </c>
      <c r="J8" s="43">
        <v>28</v>
      </c>
      <c r="K8" s="43">
        <v>6</v>
      </c>
      <c r="L8" s="43">
        <v>602</v>
      </c>
      <c r="N8" s="45">
        <f t="shared" si="0"/>
        <v>602</v>
      </c>
      <c r="O8" s="43">
        <f t="shared" si="1"/>
        <v>602</v>
      </c>
    </row>
    <row r="9" spans="1:29" s="43" customFormat="1" ht="45" x14ac:dyDescent="0.25">
      <c r="A9" s="42" t="s">
        <v>44</v>
      </c>
      <c r="D9" s="44">
        <v>3</v>
      </c>
      <c r="E9" s="44">
        <v>1</v>
      </c>
      <c r="G9" s="44">
        <v>3</v>
      </c>
      <c r="L9" s="43">
        <v>7</v>
      </c>
      <c r="N9" s="45">
        <f t="shared" si="0"/>
        <v>7</v>
      </c>
      <c r="O9" s="43">
        <f t="shared" si="1"/>
        <v>7</v>
      </c>
    </row>
    <row r="10" spans="1:29" s="43" customFormat="1" ht="30" x14ac:dyDescent="0.25">
      <c r="A10" s="42" t="s">
        <v>45</v>
      </c>
      <c r="B10" s="43">
        <v>47</v>
      </c>
      <c r="C10" s="43">
        <v>27</v>
      </c>
      <c r="D10" s="43">
        <v>87</v>
      </c>
      <c r="E10" s="43">
        <v>30</v>
      </c>
      <c r="F10" s="43">
        <v>52</v>
      </c>
      <c r="G10" s="43">
        <v>137</v>
      </c>
      <c r="I10" s="44">
        <v>3</v>
      </c>
      <c r="J10" s="43">
        <v>10</v>
      </c>
      <c r="K10" s="44">
        <v>4</v>
      </c>
      <c r="L10" s="43">
        <v>397</v>
      </c>
      <c r="N10" s="45">
        <f t="shared" si="0"/>
        <v>397</v>
      </c>
      <c r="O10" s="43">
        <f t="shared" si="1"/>
        <v>397</v>
      </c>
    </row>
    <row r="11" spans="1:29" s="43" customFormat="1" ht="45" x14ac:dyDescent="0.25">
      <c r="A11" s="42" t="s">
        <v>46</v>
      </c>
      <c r="B11" s="43">
        <v>17</v>
      </c>
      <c r="C11" s="44">
        <v>1</v>
      </c>
      <c r="D11" s="43">
        <v>26</v>
      </c>
      <c r="E11" s="43">
        <v>9</v>
      </c>
      <c r="F11" s="43">
        <v>23</v>
      </c>
      <c r="G11" s="43">
        <v>21</v>
      </c>
      <c r="I11" s="44">
        <v>1</v>
      </c>
      <c r="J11" s="44">
        <v>3</v>
      </c>
      <c r="L11" s="43">
        <v>101</v>
      </c>
      <c r="N11" s="45">
        <f t="shared" si="0"/>
        <v>101</v>
      </c>
      <c r="O11" s="43">
        <f>SUM(B11:K11)</f>
        <v>101</v>
      </c>
      <c r="T11" s="43">
        <v>0.18</v>
      </c>
      <c r="U11" s="43">
        <v>0.03</v>
      </c>
      <c r="V11" s="43">
        <v>0.27</v>
      </c>
      <c r="W11" s="43">
        <v>0.08</v>
      </c>
      <c r="X11" s="43">
        <v>0.16</v>
      </c>
      <c r="Y11" s="43">
        <v>0.22</v>
      </c>
      <c r="Z11" s="43">
        <v>0</v>
      </c>
      <c r="AA11" s="43">
        <v>0.01</v>
      </c>
      <c r="AB11" s="43">
        <v>0.04</v>
      </c>
      <c r="AC11" s="43">
        <v>0.01</v>
      </c>
    </row>
    <row r="12" spans="1:29" s="43" customFormat="1" ht="45" x14ac:dyDescent="0.25">
      <c r="A12" s="42" t="s">
        <v>47</v>
      </c>
      <c r="B12" s="44">
        <v>4</v>
      </c>
      <c r="C12" s="44">
        <v>3</v>
      </c>
      <c r="D12" s="43">
        <v>7</v>
      </c>
      <c r="E12" s="44">
        <v>4</v>
      </c>
      <c r="F12" s="44">
        <v>4</v>
      </c>
      <c r="G12" s="43">
        <v>11</v>
      </c>
      <c r="J12" s="44">
        <v>2</v>
      </c>
      <c r="L12" s="43">
        <v>35</v>
      </c>
      <c r="N12" s="45">
        <f t="shared" si="0"/>
        <v>35</v>
      </c>
      <c r="O12" s="43">
        <f t="shared" si="1"/>
        <v>35</v>
      </c>
    </row>
    <row r="13" spans="1:29" s="43" customFormat="1" ht="45" x14ac:dyDescent="0.25">
      <c r="A13" s="42" t="s">
        <v>48</v>
      </c>
      <c r="B13" s="43">
        <v>16</v>
      </c>
      <c r="C13" s="44">
        <v>3</v>
      </c>
      <c r="D13" s="43">
        <v>40</v>
      </c>
      <c r="E13" s="43">
        <v>12</v>
      </c>
      <c r="F13" s="43">
        <v>21</v>
      </c>
      <c r="G13" s="43">
        <v>21</v>
      </c>
      <c r="H13" s="44">
        <v>2</v>
      </c>
      <c r="J13" s="44">
        <v>3</v>
      </c>
      <c r="K13" s="44">
        <v>2</v>
      </c>
      <c r="L13" s="43">
        <v>120</v>
      </c>
      <c r="N13" s="45">
        <f t="shared" si="0"/>
        <v>120</v>
      </c>
      <c r="O13" s="43">
        <f t="shared" si="1"/>
        <v>120</v>
      </c>
    </row>
    <row r="14" spans="1:29" s="43" customFormat="1" ht="45" x14ac:dyDescent="0.25">
      <c r="A14" s="42" t="s">
        <v>49</v>
      </c>
      <c r="B14" s="43">
        <v>14</v>
      </c>
      <c r="C14" s="44">
        <v>2</v>
      </c>
      <c r="D14" s="43">
        <v>17</v>
      </c>
      <c r="E14" s="43">
        <v>6</v>
      </c>
      <c r="F14" s="43">
        <v>7</v>
      </c>
      <c r="G14" s="43">
        <v>11</v>
      </c>
      <c r="J14" s="43">
        <v>8</v>
      </c>
      <c r="K14" s="44">
        <v>2</v>
      </c>
      <c r="L14" s="43">
        <v>67</v>
      </c>
      <c r="N14" s="45">
        <f t="shared" si="0"/>
        <v>67</v>
      </c>
      <c r="O14" s="43">
        <f t="shared" si="1"/>
        <v>67</v>
      </c>
    </row>
    <row r="15" spans="1:29" s="43" customFormat="1" ht="30" x14ac:dyDescent="0.25">
      <c r="A15" s="42" t="s">
        <v>50</v>
      </c>
      <c r="B15" s="43">
        <v>10</v>
      </c>
      <c r="D15" s="43">
        <v>8</v>
      </c>
      <c r="E15" s="44">
        <v>2</v>
      </c>
      <c r="F15" s="44">
        <v>2</v>
      </c>
      <c r="G15" s="44">
        <v>3</v>
      </c>
      <c r="J15" s="44">
        <v>2</v>
      </c>
      <c r="L15" s="43">
        <v>27</v>
      </c>
      <c r="N15" s="45">
        <f t="shared" si="0"/>
        <v>27</v>
      </c>
      <c r="O15" s="43">
        <f t="shared" si="1"/>
        <v>27</v>
      </c>
    </row>
    <row r="16" spans="1:29" s="43" customFormat="1" ht="45" x14ac:dyDescent="0.25">
      <c r="A16" s="42" t="s">
        <v>51</v>
      </c>
      <c r="B16" s="44">
        <v>3</v>
      </c>
      <c r="C16" s="44">
        <v>1</v>
      </c>
      <c r="D16" s="44">
        <v>4</v>
      </c>
      <c r="E16" s="44">
        <v>1</v>
      </c>
      <c r="F16" s="44">
        <v>3</v>
      </c>
      <c r="G16" s="43">
        <v>10</v>
      </c>
      <c r="J16" s="44">
        <v>1</v>
      </c>
      <c r="L16" s="43">
        <v>23</v>
      </c>
      <c r="N16" s="45">
        <f t="shared" si="0"/>
        <v>23</v>
      </c>
      <c r="O16" s="43">
        <f t="shared" si="1"/>
        <v>23</v>
      </c>
    </row>
    <row r="17" spans="1:29" s="43" customFormat="1" ht="30" x14ac:dyDescent="0.25">
      <c r="A17" s="42" t="s">
        <v>52</v>
      </c>
      <c r="B17" s="43">
        <v>25</v>
      </c>
      <c r="C17" s="44">
        <v>3</v>
      </c>
      <c r="D17" s="43">
        <v>41</v>
      </c>
      <c r="E17" s="43">
        <v>11</v>
      </c>
      <c r="F17" s="43">
        <v>29</v>
      </c>
      <c r="G17" s="43">
        <v>21</v>
      </c>
      <c r="J17" s="44">
        <v>4</v>
      </c>
      <c r="K17" s="44">
        <v>2</v>
      </c>
      <c r="L17" s="43">
        <v>136</v>
      </c>
      <c r="N17" s="45">
        <f t="shared" si="0"/>
        <v>136</v>
      </c>
      <c r="O17" s="43">
        <f t="shared" si="1"/>
        <v>136</v>
      </c>
      <c r="T17" s="43">
        <v>3</v>
      </c>
      <c r="U17" s="43">
        <v>1</v>
      </c>
      <c r="V17" s="43">
        <v>4</v>
      </c>
      <c r="X17" s="43">
        <v>2</v>
      </c>
      <c r="Y17" s="43">
        <v>3</v>
      </c>
      <c r="AB17" s="43">
        <v>1</v>
      </c>
      <c r="AC17" s="43">
        <f>SUM(T17:AB17)</f>
        <v>14</v>
      </c>
    </row>
    <row r="18" spans="1:29" s="43" customFormat="1" ht="45" x14ac:dyDescent="0.25">
      <c r="A18" s="42" t="s">
        <v>53</v>
      </c>
      <c r="B18" s="43">
        <v>3</v>
      </c>
      <c r="C18" s="43">
        <v>1</v>
      </c>
      <c r="D18" s="43">
        <v>4</v>
      </c>
      <c r="F18" s="43">
        <v>2</v>
      </c>
      <c r="G18" s="43">
        <v>3</v>
      </c>
      <c r="J18" s="43">
        <v>1</v>
      </c>
      <c r="L18" s="43">
        <v>14</v>
      </c>
      <c r="N18" s="45">
        <f t="shared" si="0"/>
        <v>14</v>
      </c>
      <c r="O18" s="43">
        <f>SUM(B18:K18)</f>
        <v>14</v>
      </c>
      <c r="T18" s="43">
        <f>14*T11</f>
        <v>2.52</v>
      </c>
      <c r="U18" s="43">
        <f t="shared" ref="U18:V18" si="2">14*U11</f>
        <v>0.42</v>
      </c>
      <c r="V18" s="43">
        <f t="shared" si="2"/>
        <v>3.7800000000000002</v>
      </c>
      <c r="X18" s="43">
        <f>14*X11</f>
        <v>2.2400000000000002</v>
      </c>
      <c r="Y18" s="43">
        <f>14*Y11</f>
        <v>3.08</v>
      </c>
      <c r="AB18" s="43">
        <f>14*AB11</f>
        <v>0.56000000000000005</v>
      </c>
    </row>
    <row r="19" spans="1:29" s="43" customFormat="1" ht="45" x14ac:dyDescent="0.25">
      <c r="A19" s="42" t="s">
        <v>54</v>
      </c>
      <c r="B19" s="43">
        <v>150</v>
      </c>
      <c r="C19" s="43">
        <v>23</v>
      </c>
      <c r="D19" s="43">
        <v>185</v>
      </c>
      <c r="E19" s="43">
        <v>93</v>
      </c>
      <c r="F19" s="43">
        <v>208</v>
      </c>
      <c r="G19" s="43">
        <v>253</v>
      </c>
      <c r="H19" s="44">
        <v>1</v>
      </c>
      <c r="I19" s="44">
        <v>3</v>
      </c>
      <c r="J19" s="43">
        <v>38</v>
      </c>
      <c r="K19" s="43">
        <v>13</v>
      </c>
      <c r="L19" s="43">
        <v>967</v>
      </c>
      <c r="N19" s="45">
        <f t="shared" si="0"/>
        <v>967</v>
      </c>
      <c r="O19" s="43">
        <f t="shared" si="1"/>
        <v>967</v>
      </c>
    </row>
    <row r="20" spans="1:29" s="43" customFormat="1" ht="45" x14ac:dyDescent="0.25">
      <c r="A20" s="42" t="s">
        <v>55</v>
      </c>
      <c r="B20" s="43">
        <v>43</v>
      </c>
      <c r="C20" s="44">
        <v>2</v>
      </c>
      <c r="D20" s="43">
        <v>30</v>
      </c>
      <c r="E20" s="44">
        <v>6</v>
      </c>
      <c r="F20" s="43">
        <v>34</v>
      </c>
      <c r="G20" s="43">
        <v>16</v>
      </c>
      <c r="I20" s="44">
        <v>1</v>
      </c>
      <c r="J20" s="44">
        <v>4</v>
      </c>
      <c r="L20" s="43">
        <v>136</v>
      </c>
      <c r="N20" s="45">
        <f t="shared" si="0"/>
        <v>136</v>
      </c>
      <c r="O20" s="43">
        <f t="shared" si="1"/>
        <v>136</v>
      </c>
      <c r="U20" s="43">
        <v>2</v>
      </c>
      <c r="W20" s="43">
        <v>6</v>
      </c>
      <c r="AA20" s="43">
        <v>1</v>
      </c>
      <c r="AB20" s="43">
        <v>4</v>
      </c>
      <c r="AC20" s="43">
        <f>SUM(U20:AB20)</f>
        <v>13</v>
      </c>
    </row>
    <row r="21" spans="1:29" s="43" customFormat="1" ht="60" x14ac:dyDescent="0.25">
      <c r="A21" s="42" t="s">
        <v>56</v>
      </c>
      <c r="B21" s="43">
        <v>23</v>
      </c>
      <c r="C21" s="44">
        <v>3</v>
      </c>
      <c r="D21" s="43">
        <v>22</v>
      </c>
      <c r="E21" s="43">
        <v>8</v>
      </c>
      <c r="F21" s="43">
        <v>12</v>
      </c>
      <c r="G21" s="43">
        <v>12</v>
      </c>
      <c r="J21" s="44">
        <v>3</v>
      </c>
      <c r="L21" s="43">
        <v>83</v>
      </c>
      <c r="N21" s="45">
        <f t="shared" si="0"/>
        <v>83</v>
      </c>
      <c r="O21" s="43">
        <f>SUM(B21:K21)</f>
        <v>83</v>
      </c>
    </row>
    <row r="22" spans="1:29" ht="60" x14ac:dyDescent="0.25">
      <c r="A22" s="5" t="s">
        <v>57</v>
      </c>
      <c r="B22">
        <v>185</v>
      </c>
      <c r="C22">
        <v>15</v>
      </c>
      <c r="D22">
        <v>254</v>
      </c>
      <c r="E22">
        <v>61</v>
      </c>
      <c r="F22">
        <v>190</v>
      </c>
      <c r="G22">
        <v>229</v>
      </c>
      <c r="H22" s="6">
        <v>2</v>
      </c>
      <c r="I22" s="6">
        <v>3</v>
      </c>
      <c r="J22">
        <v>62</v>
      </c>
      <c r="K22">
        <v>9</v>
      </c>
      <c r="L22">
        <v>1010</v>
      </c>
      <c r="N22" s="7">
        <f t="shared" si="0"/>
        <v>1010</v>
      </c>
      <c r="O22" s="9">
        <f t="shared" si="1"/>
        <v>1010</v>
      </c>
    </row>
    <row r="23" spans="1:29" s="9" customFormat="1" ht="30" x14ac:dyDescent="0.25">
      <c r="A23" s="8" t="s">
        <v>58</v>
      </c>
      <c r="B23" s="9">
        <v>170</v>
      </c>
      <c r="C23" s="9">
        <v>9</v>
      </c>
      <c r="D23" s="9">
        <v>190</v>
      </c>
      <c r="E23" s="9">
        <v>43</v>
      </c>
      <c r="F23" s="9">
        <v>153</v>
      </c>
      <c r="G23" s="9">
        <v>145</v>
      </c>
      <c r="H23" s="10">
        <v>2</v>
      </c>
      <c r="I23" s="10">
        <v>3</v>
      </c>
      <c r="J23" s="9">
        <v>51</v>
      </c>
      <c r="K23" s="9">
        <v>7</v>
      </c>
      <c r="L23" s="9">
        <v>773</v>
      </c>
      <c r="N23" s="11">
        <f t="shared" si="0"/>
        <v>773</v>
      </c>
      <c r="O23" s="9">
        <f t="shared" si="1"/>
        <v>773</v>
      </c>
    </row>
    <row r="24" spans="1:29" s="9" customFormat="1" ht="30" x14ac:dyDescent="0.25">
      <c r="A24" s="8" t="s">
        <v>59</v>
      </c>
      <c r="B24" s="9">
        <v>15</v>
      </c>
      <c r="C24" s="9">
        <v>6</v>
      </c>
      <c r="D24" s="9">
        <v>64</v>
      </c>
      <c r="E24" s="9">
        <v>18</v>
      </c>
      <c r="F24" s="9">
        <v>37</v>
      </c>
      <c r="G24" s="9">
        <v>84</v>
      </c>
      <c r="J24" s="9">
        <v>11</v>
      </c>
      <c r="K24" s="10">
        <v>2</v>
      </c>
      <c r="L24" s="9">
        <v>237</v>
      </c>
      <c r="N24" s="11">
        <f t="shared" si="0"/>
        <v>237</v>
      </c>
      <c r="O24" s="9">
        <f t="shared" si="1"/>
        <v>237</v>
      </c>
    </row>
    <row r="25" spans="1:29" ht="45" x14ac:dyDescent="0.25">
      <c r="A25" s="5" t="s">
        <v>60</v>
      </c>
      <c r="B25">
        <v>372</v>
      </c>
      <c r="C25">
        <v>33</v>
      </c>
      <c r="D25">
        <v>459</v>
      </c>
      <c r="E25">
        <v>93</v>
      </c>
      <c r="F25">
        <v>346</v>
      </c>
      <c r="G25">
        <v>248</v>
      </c>
      <c r="H25">
        <v>6</v>
      </c>
      <c r="I25">
        <v>16</v>
      </c>
      <c r="J25">
        <v>90</v>
      </c>
      <c r="K25">
        <v>27</v>
      </c>
      <c r="L25">
        <v>1690</v>
      </c>
      <c r="N25" s="7">
        <f t="shared" si="0"/>
        <v>1690</v>
      </c>
      <c r="O25" s="9">
        <f t="shared" si="1"/>
        <v>1690</v>
      </c>
    </row>
    <row r="26" spans="1:29" s="43" customFormat="1" ht="30" x14ac:dyDescent="0.25">
      <c r="A26" s="42" t="s">
        <v>61</v>
      </c>
      <c r="B26" s="43">
        <v>18</v>
      </c>
      <c r="C26" s="44">
        <v>4</v>
      </c>
      <c r="D26" s="43">
        <v>36</v>
      </c>
      <c r="E26" s="43">
        <v>14</v>
      </c>
      <c r="F26" s="43">
        <v>29</v>
      </c>
      <c r="G26" s="43">
        <v>20</v>
      </c>
      <c r="H26" s="44">
        <v>1</v>
      </c>
      <c r="J26" s="43">
        <v>7</v>
      </c>
      <c r="K26" s="44">
        <v>3</v>
      </c>
      <c r="L26" s="43">
        <v>132</v>
      </c>
      <c r="N26" s="45">
        <f t="shared" si="0"/>
        <v>132</v>
      </c>
      <c r="O26" s="43">
        <f t="shared" si="1"/>
        <v>132</v>
      </c>
    </row>
    <row r="27" spans="1:29" s="43" customFormat="1" ht="45" x14ac:dyDescent="0.25">
      <c r="A27" s="42" t="s">
        <v>62</v>
      </c>
      <c r="B27" s="44">
        <v>1</v>
      </c>
      <c r="D27" s="44">
        <v>1</v>
      </c>
      <c r="E27" s="44">
        <v>1</v>
      </c>
      <c r="G27" s="44">
        <v>1</v>
      </c>
      <c r="L27" s="44" t="s">
        <v>63</v>
      </c>
      <c r="N27" s="45">
        <f t="shared" si="0"/>
        <v>4</v>
      </c>
      <c r="O27" s="43">
        <f t="shared" si="1"/>
        <v>4</v>
      </c>
    </row>
    <row r="28" spans="1:29" s="43" customFormat="1" ht="30" x14ac:dyDescent="0.25">
      <c r="A28" s="42" t="s">
        <v>64</v>
      </c>
      <c r="B28" s="43">
        <v>11</v>
      </c>
      <c r="C28" s="44">
        <v>1</v>
      </c>
      <c r="D28" s="43">
        <v>8</v>
      </c>
      <c r="E28" s="43">
        <v>20</v>
      </c>
      <c r="F28" s="43">
        <v>12</v>
      </c>
      <c r="G28" s="43">
        <v>34</v>
      </c>
      <c r="J28" s="44">
        <v>1</v>
      </c>
      <c r="K28" s="44">
        <v>1</v>
      </c>
      <c r="L28" s="43">
        <v>88</v>
      </c>
      <c r="N28" s="45">
        <f t="shared" si="0"/>
        <v>88</v>
      </c>
      <c r="O28" s="43">
        <f t="shared" si="1"/>
        <v>88</v>
      </c>
    </row>
    <row r="29" spans="1:29" s="43" customFormat="1" ht="45" x14ac:dyDescent="0.25">
      <c r="A29" s="42" t="s">
        <v>65</v>
      </c>
      <c r="B29" s="43">
        <v>19</v>
      </c>
      <c r="C29" s="44">
        <v>4</v>
      </c>
      <c r="D29" s="43">
        <v>14</v>
      </c>
      <c r="E29" s="43">
        <v>6</v>
      </c>
      <c r="F29" s="43">
        <v>13</v>
      </c>
      <c r="G29" s="43">
        <v>18</v>
      </c>
      <c r="H29" s="44">
        <v>1</v>
      </c>
      <c r="J29" s="44">
        <v>4</v>
      </c>
      <c r="K29" s="44">
        <v>2</v>
      </c>
      <c r="L29" s="43">
        <v>81</v>
      </c>
      <c r="N29" s="45">
        <f t="shared" si="0"/>
        <v>81</v>
      </c>
      <c r="O29" s="43">
        <f t="shared" si="1"/>
        <v>81</v>
      </c>
      <c r="U29" s="43">
        <v>4</v>
      </c>
      <c r="Z29" s="43">
        <v>1</v>
      </c>
      <c r="AB29" s="43">
        <v>5</v>
      </c>
      <c r="AC29" s="43">
        <v>1</v>
      </c>
    </row>
    <row r="30" spans="1:29" s="43" customFormat="1" ht="45" x14ac:dyDescent="0.25">
      <c r="A30" s="42" t="s">
        <v>66</v>
      </c>
      <c r="B30" s="43">
        <v>17</v>
      </c>
      <c r="C30" s="43">
        <v>26</v>
      </c>
      <c r="D30" s="43">
        <v>35</v>
      </c>
      <c r="E30" s="43">
        <v>27</v>
      </c>
      <c r="F30" s="43">
        <v>25</v>
      </c>
      <c r="G30" s="43">
        <v>109</v>
      </c>
      <c r="I30" s="44">
        <v>2</v>
      </c>
      <c r="J30" s="43">
        <v>6</v>
      </c>
      <c r="K30" s="44">
        <v>3</v>
      </c>
      <c r="L30" s="43">
        <v>250</v>
      </c>
      <c r="N30" s="45">
        <f t="shared" si="0"/>
        <v>250</v>
      </c>
      <c r="O30" s="43">
        <f t="shared" si="1"/>
        <v>250</v>
      </c>
    </row>
    <row r="31" spans="1:29" s="43" customFormat="1" ht="60" x14ac:dyDescent="0.25">
      <c r="A31" s="42" t="s">
        <v>67</v>
      </c>
      <c r="B31" s="44">
        <v>1</v>
      </c>
      <c r="D31" s="44">
        <v>3</v>
      </c>
      <c r="L31" s="44" t="s">
        <v>63</v>
      </c>
      <c r="N31" s="45">
        <f t="shared" si="0"/>
        <v>4</v>
      </c>
      <c r="O31" s="43">
        <f t="shared" si="1"/>
        <v>4</v>
      </c>
    </row>
    <row r="32" spans="1:29" s="43" customFormat="1" ht="30" x14ac:dyDescent="0.25">
      <c r="A32" s="42" t="s">
        <v>68</v>
      </c>
      <c r="B32" s="43">
        <v>14</v>
      </c>
      <c r="D32" s="43">
        <v>11</v>
      </c>
      <c r="E32" s="44">
        <v>3</v>
      </c>
      <c r="F32" s="43">
        <v>7</v>
      </c>
      <c r="L32" s="43">
        <v>35</v>
      </c>
      <c r="N32" s="45">
        <f t="shared" si="0"/>
        <v>35</v>
      </c>
      <c r="O32" s="43">
        <f t="shared" si="1"/>
        <v>35</v>
      </c>
    </row>
    <row r="33" spans="1:30" s="43" customFormat="1" ht="30" x14ac:dyDescent="0.25">
      <c r="A33" s="42" t="s">
        <v>69</v>
      </c>
      <c r="B33" s="43">
        <v>39</v>
      </c>
      <c r="C33" s="43">
        <v>8</v>
      </c>
      <c r="D33" s="43">
        <v>44</v>
      </c>
      <c r="E33" s="43">
        <v>17</v>
      </c>
      <c r="F33" s="43">
        <v>38</v>
      </c>
      <c r="G33" s="43">
        <v>90</v>
      </c>
      <c r="H33" s="44">
        <v>3</v>
      </c>
      <c r="J33" s="44">
        <v>4</v>
      </c>
      <c r="K33" s="44">
        <v>3</v>
      </c>
      <c r="L33" s="43">
        <v>246</v>
      </c>
      <c r="N33" s="45">
        <f t="shared" si="0"/>
        <v>246</v>
      </c>
      <c r="O33" s="43">
        <f t="shared" si="1"/>
        <v>246</v>
      </c>
    </row>
    <row r="34" spans="1:30" s="43" customFormat="1" ht="45" x14ac:dyDescent="0.25">
      <c r="A34" s="42" t="s">
        <v>70</v>
      </c>
      <c r="B34" s="43">
        <v>49</v>
      </c>
      <c r="C34" s="44">
        <v>2</v>
      </c>
      <c r="D34" s="43">
        <v>96</v>
      </c>
      <c r="E34" s="43">
        <v>43</v>
      </c>
      <c r="F34" s="43">
        <v>63</v>
      </c>
      <c r="G34" s="43">
        <v>161</v>
      </c>
      <c r="I34" s="44">
        <v>2</v>
      </c>
      <c r="J34" s="43">
        <v>10</v>
      </c>
      <c r="K34" s="44">
        <v>2</v>
      </c>
      <c r="L34" s="43">
        <v>428</v>
      </c>
      <c r="N34" s="45">
        <f t="shared" si="0"/>
        <v>428</v>
      </c>
      <c r="O34" s="43">
        <f t="shared" si="1"/>
        <v>428</v>
      </c>
      <c r="T34" s="46">
        <v>0.18</v>
      </c>
      <c r="U34" s="46">
        <v>0.03</v>
      </c>
      <c r="V34" s="46">
        <v>0.27</v>
      </c>
      <c r="W34" s="46">
        <v>0.08</v>
      </c>
      <c r="X34" s="46">
        <v>0.16</v>
      </c>
      <c r="Y34" s="46">
        <v>0.22</v>
      </c>
      <c r="Z34" s="46">
        <v>0</v>
      </c>
      <c r="AA34" s="46">
        <v>0.01</v>
      </c>
      <c r="AB34" s="46">
        <v>0.04</v>
      </c>
      <c r="AC34" s="46">
        <v>0.01</v>
      </c>
      <c r="AD34" s="46"/>
    </row>
    <row r="35" spans="1:30" s="43" customFormat="1" ht="45" x14ac:dyDescent="0.25">
      <c r="A35" s="42" t="s">
        <v>71</v>
      </c>
      <c r="B35" s="43">
        <v>902</v>
      </c>
      <c r="C35" s="43">
        <v>149</v>
      </c>
      <c r="D35" s="43">
        <v>2060</v>
      </c>
      <c r="E35" s="43">
        <v>533</v>
      </c>
      <c r="F35" s="43">
        <v>975</v>
      </c>
      <c r="G35" s="43">
        <v>1579</v>
      </c>
      <c r="H35" s="43">
        <v>17</v>
      </c>
      <c r="I35" s="43">
        <v>17</v>
      </c>
      <c r="J35" s="43">
        <v>230</v>
      </c>
      <c r="K35" s="43">
        <v>65</v>
      </c>
      <c r="L35" s="43">
        <v>6527</v>
      </c>
      <c r="N35" s="45">
        <f t="shared" si="0"/>
        <v>6527</v>
      </c>
      <c r="O35" s="43">
        <f t="shared" si="1"/>
        <v>6527</v>
      </c>
    </row>
    <row r="36" spans="1:30" s="9" customFormat="1" ht="30" x14ac:dyDescent="0.25">
      <c r="A36" s="8" t="s">
        <v>38</v>
      </c>
      <c r="B36" s="9">
        <v>843</v>
      </c>
      <c r="C36" s="9">
        <v>104</v>
      </c>
      <c r="D36" s="9">
        <v>1574</v>
      </c>
      <c r="E36" s="9">
        <v>423</v>
      </c>
      <c r="F36" s="9">
        <v>842</v>
      </c>
      <c r="G36" s="9">
        <v>1093</v>
      </c>
      <c r="H36" s="9">
        <v>15</v>
      </c>
      <c r="I36" s="9">
        <v>14</v>
      </c>
      <c r="J36" s="9">
        <v>207</v>
      </c>
      <c r="K36" s="9">
        <v>51</v>
      </c>
      <c r="L36" s="9">
        <v>5166</v>
      </c>
      <c r="N36" s="11">
        <f t="shared" si="0"/>
        <v>5166</v>
      </c>
      <c r="O36" s="9">
        <f t="shared" si="1"/>
        <v>5166</v>
      </c>
    </row>
    <row r="37" spans="1:30" s="9" customFormat="1" ht="30" x14ac:dyDescent="0.25">
      <c r="A37" s="8" t="s">
        <v>39</v>
      </c>
      <c r="B37" s="9">
        <v>59</v>
      </c>
      <c r="C37" s="9">
        <v>45</v>
      </c>
      <c r="D37" s="9">
        <v>486</v>
      </c>
      <c r="E37" s="9">
        <v>110</v>
      </c>
      <c r="F37" s="9">
        <v>133</v>
      </c>
      <c r="G37" s="9">
        <v>486</v>
      </c>
      <c r="H37" s="10">
        <v>2</v>
      </c>
      <c r="I37" s="10">
        <v>3</v>
      </c>
      <c r="J37" s="9">
        <v>23</v>
      </c>
      <c r="K37" s="9">
        <v>14</v>
      </c>
      <c r="L37" s="9">
        <v>1361</v>
      </c>
      <c r="N37" s="11">
        <f t="shared" si="0"/>
        <v>1361</v>
      </c>
      <c r="O37" s="9">
        <f t="shared" si="1"/>
        <v>1361</v>
      </c>
    </row>
    <row r="38" spans="1:30" s="43" customFormat="1" ht="45" x14ac:dyDescent="0.25">
      <c r="A38" s="42" t="s">
        <v>72</v>
      </c>
      <c r="B38" s="43">
        <v>7</v>
      </c>
      <c r="D38" s="44">
        <v>4</v>
      </c>
      <c r="F38" s="44">
        <v>2</v>
      </c>
      <c r="G38" s="44">
        <v>4</v>
      </c>
      <c r="J38" s="44">
        <v>2</v>
      </c>
      <c r="L38" s="43">
        <v>19</v>
      </c>
      <c r="N38" s="45">
        <f t="shared" si="0"/>
        <v>19</v>
      </c>
      <c r="O38" s="43">
        <f t="shared" si="1"/>
        <v>19</v>
      </c>
    </row>
    <row r="39" spans="1:30" s="43" customFormat="1" ht="45" x14ac:dyDescent="0.25">
      <c r="A39" s="42" t="s">
        <v>73</v>
      </c>
      <c r="B39" s="43">
        <v>17</v>
      </c>
      <c r="C39" s="44">
        <v>2</v>
      </c>
      <c r="D39" s="43">
        <v>23</v>
      </c>
      <c r="E39" s="44">
        <v>2</v>
      </c>
      <c r="F39" s="43">
        <v>12</v>
      </c>
      <c r="G39" s="43">
        <v>15</v>
      </c>
      <c r="J39" s="44">
        <v>2</v>
      </c>
      <c r="L39" s="43">
        <v>73</v>
      </c>
      <c r="N39" s="45">
        <f t="shared" si="0"/>
        <v>73</v>
      </c>
      <c r="O39" s="43">
        <f t="shared" si="1"/>
        <v>73</v>
      </c>
    </row>
    <row r="40" spans="1:30" s="43" customFormat="1" ht="30" x14ac:dyDescent="0.25">
      <c r="A40" s="42" t="s">
        <v>74</v>
      </c>
      <c r="B40" s="43">
        <v>40</v>
      </c>
      <c r="C40" s="43">
        <v>8</v>
      </c>
      <c r="D40" s="43">
        <v>43</v>
      </c>
      <c r="E40" s="43">
        <v>10</v>
      </c>
      <c r="F40" s="43">
        <v>25</v>
      </c>
      <c r="G40" s="43">
        <v>35</v>
      </c>
      <c r="J40" s="43">
        <v>9</v>
      </c>
      <c r="L40" s="43">
        <v>170</v>
      </c>
      <c r="N40" s="45">
        <f t="shared" si="0"/>
        <v>170</v>
      </c>
    </row>
    <row r="41" spans="1:30" s="43" customFormat="1" ht="45" x14ac:dyDescent="0.25">
      <c r="A41" s="42" t="s">
        <v>75</v>
      </c>
      <c r="B41" s="43">
        <v>7</v>
      </c>
      <c r="C41" s="44">
        <v>1</v>
      </c>
      <c r="D41" s="44">
        <v>4</v>
      </c>
      <c r="F41" s="44">
        <v>2</v>
      </c>
      <c r="G41" s="44">
        <v>4</v>
      </c>
      <c r="J41" s="44">
        <v>2</v>
      </c>
      <c r="L41" s="43">
        <v>20</v>
      </c>
      <c r="N41" s="45">
        <f t="shared" si="0"/>
        <v>20</v>
      </c>
      <c r="U41" s="43">
        <f>13*U34</f>
        <v>0.39</v>
      </c>
      <c r="V41" s="43">
        <f>13*V34</f>
        <v>3.5100000000000002</v>
      </c>
      <c r="X41" s="43">
        <f t="shared" ref="X41:Y41" si="3">13*X34</f>
        <v>2.08</v>
      </c>
      <c r="Y41" s="43">
        <f t="shared" si="3"/>
        <v>2.86</v>
      </c>
      <c r="AB41" s="43">
        <f>13*AB34</f>
        <v>0.52</v>
      </c>
    </row>
    <row r="42" spans="1:30" s="43" customFormat="1" ht="30" x14ac:dyDescent="0.25">
      <c r="A42" s="42" t="s">
        <v>76</v>
      </c>
      <c r="B42" s="43">
        <v>43</v>
      </c>
      <c r="C42" s="43">
        <v>16</v>
      </c>
      <c r="D42" s="43">
        <v>80</v>
      </c>
      <c r="E42" s="43">
        <v>16</v>
      </c>
      <c r="F42" s="43">
        <v>38</v>
      </c>
      <c r="G42" s="43">
        <v>46</v>
      </c>
      <c r="I42" s="44">
        <v>1</v>
      </c>
      <c r="J42" s="43">
        <v>6</v>
      </c>
      <c r="L42" s="43">
        <v>246</v>
      </c>
      <c r="N42" s="45">
        <f t="shared" si="0"/>
        <v>246</v>
      </c>
      <c r="U42" s="43">
        <v>1</v>
      </c>
      <c r="V42" s="43">
        <v>5</v>
      </c>
      <c r="X42" s="43">
        <v>2</v>
      </c>
      <c r="Y42" s="43">
        <v>4</v>
      </c>
      <c r="AB42" s="43">
        <v>1</v>
      </c>
    </row>
    <row r="43" spans="1:30" s="43" customFormat="1" ht="30" x14ac:dyDescent="0.25">
      <c r="A43" s="42" t="s">
        <v>77</v>
      </c>
      <c r="B43" s="43">
        <v>33</v>
      </c>
      <c r="C43" s="44">
        <v>3</v>
      </c>
      <c r="D43" s="43">
        <v>28</v>
      </c>
      <c r="E43" s="43">
        <v>9</v>
      </c>
      <c r="F43" s="43">
        <v>21</v>
      </c>
      <c r="G43" s="43">
        <v>35</v>
      </c>
      <c r="H43" s="44">
        <v>1</v>
      </c>
      <c r="I43" s="44">
        <v>2</v>
      </c>
      <c r="J43" s="44">
        <v>4</v>
      </c>
      <c r="K43" s="44">
        <v>3</v>
      </c>
      <c r="L43" s="43">
        <v>139</v>
      </c>
      <c r="N43" s="45">
        <f t="shared" si="0"/>
        <v>139</v>
      </c>
    </row>
    <row r="44" spans="1:30" s="43" customFormat="1" ht="45" x14ac:dyDescent="0.25">
      <c r="A44" s="42" t="s">
        <v>78</v>
      </c>
      <c r="B44" s="43">
        <v>33</v>
      </c>
      <c r="C44" s="44">
        <v>2</v>
      </c>
      <c r="D44" s="43">
        <v>52</v>
      </c>
      <c r="E44" s="43">
        <v>13</v>
      </c>
      <c r="F44" s="43">
        <v>38</v>
      </c>
      <c r="G44" s="43">
        <v>31</v>
      </c>
      <c r="I44" s="44">
        <v>2</v>
      </c>
      <c r="J44" s="43">
        <v>13</v>
      </c>
      <c r="L44" s="43">
        <v>184</v>
      </c>
      <c r="N44" s="45">
        <f t="shared" si="0"/>
        <v>184</v>
      </c>
    </row>
    <row r="45" spans="1:30" s="43" customFormat="1" ht="30" x14ac:dyDescent="0.25">
      <c r="A45" s="42" t="s">
        <v>79</v>
      </c>
      <c r="B45" s="43">
        <v>3</v>
      </c>
      <c r="C45" s="44">
        <v>2</v>
      </c>
      <c r="D45" s="44">
        <v>4</v>
      </c>
      <c r="F45" s="44">
        <v>3</v>
      </c>
      <c r="G45" s="43">
        <v>5</v>
      </c>
      <c r="J45" s="44">
        <v>2</v>
      </c>
      <c r="L45" s="43">
        <v>19</v>
      </c>
      <c r="N45" s="45">
        <f t="shared" si="0"/>
        <v>19</v>
      </c>
    </row>
    <row r="46" spans="1:30" s="43" customFormat="1" ht="45" x14ac:dyDescent="0.25">
      <c r="A46" s="42" t="s">
        <v>80</v>
      </c>
      <c r="B46" s="43">
        <v>99</v>
      </c>
      <c r="C46" s="43">
        <v>9</v>
      </c>
      <c r="D46" s="43">
        <v>70</v>
      </c>
      <c r="E46" s="43">
        <v>22</v>
      </c>
      <c r="F46" s="43">
        <v>49</v>
      </c>
      <c r="G46" s="43">
        <v>41</v>
      </c>
      <c r="I46" s="44">
        <v>3</v>
      </c>
      <c r="J46" s="43">
        <v>9</v>
      </c>
      <c r="K46" s="44">
        <v>3</v>
      </c>
      <c r="L46" s="43">
        <v>305</v>
      </c>
      <c r="N46" s="45">
        <f t="shared" si="0"/>
        <v>305</v>
      </c>
    </row>
    <row r="47" spans="1:30" ht="60" x14ac:dyDescent="0.25">
      <c r="A47" s="5" t="s">
        <v>81</v>
      </c>
      <c r="B47">
        <v>574</v>
      </c>
      <c r="C47">
        <v>135</v>
      </c>
      <c r="D47">
        <v>732</v>
      </c>
      <c r="E47">
        <v>235</v>
      </c>
      <c r="F47">
        <v>520</v>
      </c>
      <c r="G47">
        <v>709</v>
      </c>
      <c r="H47">
        <v>6</v>
      </c>
      <c r="I47">
        <v>20</v>
      </c>
      <c r="J47">
        <v>117</v>
      </c>
      <c r="K47">
        <v>24</v>
      </c>
      <c r="L47">
        <v>3072</v>
      </c>
      <c r="N47" s="7">
        <f t="shared" si="0"/>
        <v>3072</v>
      </c>
    </row>
    <row r="48" spans="1:30" s="9" customFormat="1" ht="30" x14ac:dyDescent="0.25">
      <c r="A48" s="8" t="s">
        <v>38</v>
      </c>
      <c r="B48" s="9">
        <v>539</v>
      </c>
      <c r="C48" s="9">
        <v>76</v>
      </c>
      <c r="D48" s="9">
        <v>591</v>
      </c>
      <c r="E48" s="9">
        <v>149</v>
      </c>
      <c r="F48" s="9">
        <v>428</v>
      </c>
      <c r="G48" s="9">
        <v>293</v>
      </c>
      <c r="H48" s="10">
        <v>5</v>
      </c>
      <c r="I48" s="9">
        <v>18</v>
      </c>
      <c r="J48" s="9">
        <v>109</v>
      </c>
      <c r="K48" s="9">
        <v>21</v>
      </c>
      <c r="L48" s="9">
        <v>2229</v>
      </c>
      <c r="N48" s="11">
        <f t="shared" si="0"/>
        <v>2229</v>
      </c>
    </row>
    <row r="49" spans="1:14" s="9" customFormat="1" ht="30" x14ac:dyDescent="0.25">
      <c r="A49" s="8" t="s">
        <v>39</v>
      </c>
      <c r="B49" s="9">
        <v>35</v>
      </c>
      <c r="C49" s="9">
        <v>59</v>
      </c>
      <c r="D49" s="9">
        <v>141</v>
      </c>
      <c r="E49" s="9">
        <v>86</v>
      </c>
      <c r="F49" s="9">
        <v>92</v>
      </c>
      <c r="G49" s="9">
        <v>416</v>
      </c>
      <c r="H49" s="10">
        <v>1</v>
      </c>
      <c r="I49" s="10">
        <v>2</v>
      </c>
      <c r="J49" s="9">
        <v>8</v>
      </c>
      <c r="K49" s="10">
        <v>3</v>
      </c>
      <c r="L49" s="9">
        <v>843</v>
      </c>
      <c r="N49" s="11">
        <f t="shared" si="0"/>
        <v>843</v>
      </c>
    </row>
    <row r="50" spans="1:14" s="43" customFormat="1" ht="30" x14ac:dyDescent="0.25">
      <c r="A50" s="42" t="s">
        <v>82</v>
      </c>
      <c r="B50" s="43">
        <v>23</v>
      </c>
      <c r="C50" s="43">
        <v>8</v>
      </c>
      <c r="D50" s="43">
        <v>36</v>
      </c>
      <c r="E50" s="43">
        <v>12</v>
      </c>
      <c r="F50" s="43">
        <v>25</v>
      </c>
      <c r="G50" s="43">
        <v>39</v>
      </c>
      <c r="J50" s="44">
        <v>4</v>
      </c>
      <c r="K50" s="44">
        <v>4</v>
      </c>
      <c r="L50" s="43">
        <v>151</v>
      </c>
      <c r="N50" s="45">
        <f t="shared" si="0"/>
        <v>151</v>
      </c>
    </row>
    <row r="51" spans="1:14" s="43" customFormat="1" ht="45" x14ac:dyDescent="0.25">
      <c r="A51" s="42" t="s">
        <v>83</v>
      </c>
      <c r="D51" s="44">
        <v>4</v>
      </c>
      <c r="E51" s="44">
        <v>2</v>
      </c>
      <c r="F51" s="44">
        <v>2</v>
      </c>
      <c r="G51" s="44">
        <v>4</v>
      </c>
      <c r="L51" s="43">
        <v>12</v>
      </c>
      <c r="N51" s="45">
        <f t="shared" si="0"/>
        <v>12</v>
      </c>
    </row>
    <row r="52" spans="1:14" s="43" customFormat="1" ht="30" x14ac:dyDescent="0.25">
      <c r="A52" s="42" t="s">
        <v>84</v>
      </c>
      <c r="B52" s="44">
        <v>1</v>
      </c>
      <c r="D52" s="44">
        <v>3</v>
      </c>
      <c r="E52" s="44">
        <v>1</v>
      </c>
      <c r="F52" s="44">
        <v>2</v>
      </c>
      <c r="J52" s="44">
        <v>1</v>
      </c>
      <c r="L52" s="43">
        <v>8</v>
      </c>
      <c r="N52" s="45">
        <f t="shared" si="0"/>
        <v>8</v>
      </c>
    </row>
    <row r="53" spans="1:14" s="43" customFormat="1" ht="30" x14ac:dyDescent="0.25">
      <c r="A53" s="42" t="s">
        <v>85</v>
      </c>
      <c r="B53" s="44">
        <v>2</v>
      </c>
      <c r="C53" s="44">
        <v>1</v>
      </c>
      <c r="D53" s="44">
        <v>3</v>
      </c>
      <c r="G53" s="43">
        <v>6</v>
      </c>
      <c r="L53" s="43">
        <v>12</v>
      </c>
      <c r="N53" s="45">
        <f t="shared" si="0"/>
        <v>12</v>
      </c>
    </row>
    <row r="54" spans="1:14" s="43" customFormat="1" ht="30" x14ac:dyDescent="0.25">
      <c r="A54" s="42" t="s">
        <v>86</v>
      </c>
      <c r="B54" s="43">
        <v>22</v>
      </c>
      <c r="C54" s="43">
        <v>6</v>
      </c>
      <c r="D54" s="43">
        <v>24</v>
      </c>
      <c r="E54" s="43">
        <v>10</v>
      </c>
      <c r="F54" s="43">
        <v>22</v>
      </c>
      <c r="G54" s="43">
        <v>39</v>
      </c>
      <c r="I54" s="44">
        <v>3</v>
      </c>
      <c r="J54" s="44">
        <v>3</v>
      </c>
      <c r="L54" s="43">
        <v>129</v>
      </c>
      <c r="N54" s="45">
        <f t="shared" si="0"/>
        <v>129</v>
      </c>
    </row>
    <row r="55" spans="1:14" s="43" customFormat="1" ht="45" x14ac:dyDescent="0.25">
      <c r="A55" s="42" t="s">
        <v>87</v>
      </c>
      <c r="B55" s="43">
        <v>32</v>
      </c>
      <c r="D55" s="43">
        <v>37</v>
      </c>
      <c r="E55" s="43">
        <v>13</v>
      </c>
      <c r="F55" s="43">
        <v>37</v>
      </c>
      <c r="G55" s="43">
        <v>23</v>
      </c>
      <c r="H55" s="44">
        <v>1</v>
      </c>
      <c r="I55" s="44">
        <v>3</v>
      </c>
      <c r="J55" s="43">
        <v>7</v>
      </c>
      <c r="K55" s="44">
        <v>4</v>
      </c>
      <c r="L55" s="43">
        <v>157</v>
      </c>
      <c r="N55" s="45">
        <f t="shared" si="0"/>
        <v>157</v>
      </c>
    </row>
    <row r="56" spans="1:14" s="43" customFormat="1" ht="45" x14ac:dyDescent="0.25">
      <c r="A56" s="42" t="s">
        <v>88</v>
      </c>
      <c r="B56" s="44">
        <v>2</v>
      </c>
      <c r="D56" s="43">
        <v>9</v>
      </c>
      <c r="E56" s="44">
        <v>2</v>
      </c>
      <c r="F56" s="44">
        <v>2</v>
      </c>
      <c r="G56" s="43">
        <v>6</v>
      </c>
      <c r="L56" s="43">
        <v>21</v>
      </c>
      <c r="N56" s="45">
        <f t="shared" si="0"/>
        <v>21</v>
      </c>
    </row>
    <row r="57" spans="1:14" s="43" customFormat="1" ht="45" x14ac:dyDescent="0.25">
      <c r="A57" s="42" t="s">
        <v>89</v>
      </c>
      <c r="E57" s="44">
        <v>1</v>
      </c>
      <c r="F57" s="44">
        <v>2</v>
      </c>
      <c r="G57" s="44">
        <v>4</v>
      </c>
      <c r="L57" s="43">
        <v>7</v>
      </c>
      <c r="N57" s="45">
        <f t="shared" si="0"/>
        <v>7</v>
      </c>
    </row>
    <row r="58" spans="1:14" s="43" customFormat="1" ht="60" x14ac:dyDescent="0.25">
      <c r="A58" s="42" t="s">
        <v>90</v>
      </c>
      <c r="B58" s="43">
        <v>104</v>
      </c>
      <c r="C58" s="43">
        <v>20</v>
      </c>
      <c r="D58" s="43">
        <v>251</v>
      </c>
      <c r="E58" s="43">
        <v>39</v>
      </c>
      <c r="F58" s="43">
        <v>82</v>
      </c>
      <c r="G58" s="43">
        <v>152</v>
      </c>
      <c r="H58" s="44">
        <v>1</v>
      </c>
      <c r="I58" s="43">
        <v>6</v>
      </c>
      <c r="J58" s="43">
        <v>24</v>
      </c>
      <c r="K58" s="43">
        <v>6</v>
      </c>
      <c r="L58" s="43">
        <v>685</v>
      </c>
      <c r="N58" s="45">
        <f t="shared" si="0"/>
        <v>685</v>
      </c>
    </row>
    <row r="59" spans="1:14" s="9" customFormat="1" ht="30" x14ac:dyDescent="0.25">
      <c r="A59" s="8" t="s">
        <v>38</v>
      </c>
      <c r="B59" s="9">
        <v>97</v>
      </c>
      <c r="C59" s="9">
        <v>14</v>
      </c>
      <c r="D59" s="9">
        <v>193</v>
      </c>
      <c r="E59" s="9">
        <v>26</v>
      </c>
      <c r="F59" s="9">
        <v>69</v>
      </c>
      <c r="G59" s="9">
        <v>92</v>
      </c>
      <c r="H59" s="10">
        <v>1</v>
      </c>
      <c r="I59" s="10">
        <v>3</v>
      </c>
      <c r="J59" s="9">
        <v>21</v>
      </c>
      <c r="K59" s="9">
        <v>6</v>
      </c>
      <c r="L59" s="9">
        <v>522</v>
      </c>
      <c r="N59" s="11">
        <f t="shared" si="0"/>
        <v>522</v>
      </c>
    </row>
    <row r="60" spans="1:14" s="9" customFormat="1" ht="30" x14ac:dyDescent="0.25">
      <c r="A60" s="8" t="s">
        <v>39</v>
      </c>
      <c r="B60" s="9">
        <v>7</v>
      </c>
      <c r="C60" s="9">
        <v>6</v>
      </c>
      <c r="D60" s="9">
        <v>58</v>
      </c>
      <c r="E60" s="9">
        <v>13</v>
      </c>
      <c r="F60" s="9">
        <v>13</v>
      </c>
      <c r="G60" s="9">
        <v>60</v>
      </c>
      <c r="I60" s="10">
        <v>3</v>
      </c>
      <c r="J60" s="10">
        <v>3</v>
      </c>
      <c r="L60" s="9">
        <v>163</v>
      </c>
      <c r="N60" s="11">
        <f t="shared" si="0"/>
        <v>163</v>
      </c>
    </row>
    <row r="61" spans="1:14" s="43" customFormat="1" ht="45" x14ac:dyDescent="0.25">
      <c r="A61" s="42" t="s">
        <v>91</v>
      </c>
      <c r="B61" s="44">
        <v>4</v>
      </c>
      <c r="C61" s="44">
        <v>4</v>
      </c>
      <c r="D61" s="43">
        <v>51</v>
      </c>
      <c r="E61" s="43">
        <v>54</v>
      </c>
      <c r="F61" s="43">
        <v>23</v>
      </c>
      <c r="G61" s="43">
        <v>111</v>
      </c>
      <c r="J61" s="44">
        <v>4</v>
      </c>
      <c r="K61" s="44">
        <v>3</v>
      </c>
      <c r="L61" s="43">
        <v>254</v>
      </c>
      <c r="N61" s="45">
        <f t="shared" si="0"/>
        <v>254</v>
      </c>
    </row>
    <row r="62" spans="1:14" s="43" customFormat="1" ht="30" x14ac:dyDescent="0.25">
      <c r="A62" s="42" t="s">
        <v>92</v>
      </c>
      <c r="B62" s="44">
        <v>2</v>
      </c>
      <c r="D62" s="43">
        <v>12</v>
      </c>
      <c r="E62" s="44">
        <v>2</v>
      </c>
      <c r="F62" s="44">
        <v>2</v>
      </c>
      <c r="G62" s="44">
        <v>3</v>
      </c>
      <c r="I62" s="44">
        <v>1</v>
      </c>
      <c r="J62" s="44">
        <v>3</v>
      </c>
      <c r="L62" s="43">
        <v>25</v>
      </c>
      <c r="N62" s="45">
        <f t="shared" si="0"/>
        <v>25</v>
      </c>
    </row>
    <row r="63" spans="1:14" s="43" customFormat="1" ht="30" x14ac:dyDescent="0.25">
      <c r="A63" s="42" t="s">
        <v>93</v>
      </c>
      <c r="B63" s="43">
        <v>13</v>
      </c>
      <c r="C63" s="44">
        <v>2</v>
      </c>
      <c r="D63" s="43">
        <v>16</v>
      </c>
      <c r="E63" s="44">
        <v>3</v>
      </c>
      <c r="F63" s="43">
        <v>10</v>
      </c>
      <c r="G63" s="43">
        <v>8</v>
      </c>
      <c r="J63" s="44">
        <v>4</v>
      </c>
      <c r="L63" s="43">
        <v>56</v>
      </c>
      <c r="N63" s="45">
        <f t="shared" si="0"/>
        <v>56</v>
      </c>
    </row>
    <row r="64" spans="1:14" s="43" customFormat="1" ht="45" x14ac:dyDescent="0.25">
      <c r="A64" s="42" t="s">
        <v>94</v>
      </c>
      <c r="B64" s="43">
        <v>49</v>
      </c>
      <c r="C64" s="43">
        <v>9</v>
      </c>
      <c r="D64" s="43">
        <v>91</v>
      </c>
      <c r="E64" s="43">
        <v>19</v>
      </c>
      <c r="F64" s="43">
        <v>84</v>
      </c>
      <c r="G64" s="43">
        <v>77</v>
      </c>
      <c r="H64" s="44">
        <v>3</v>
      </c>
      <c r="I64" s="44">
        <v>3</v>
      </c>
      <c r="J64" s="43">
        <v>18</v>
      </c>
      <c r="K64" s="44">
        <v>3</v>
      </c>
      <c r="L64" s="43">
        <v>356</v>
      </c>
      <c r="N64" s="45">
        <f t="shared" si="0"/>
        <v>356</v>
      </c>
    </row>
    <row r="65" spans="1:14" s="43" customFormat="1" ht="45" x14ac:dyDescent="0.25">
      <c r="A65" s="42" t="s">
        <v>95</v>
      </c>
      <c r="B65" s="44">
        <v>3</v>
      </c>
      <c r="D65" s="43">
        <v>7</v>
      </c>
      <c r="E65" s="44">
        <v>2</v>
      </c>
      <c r="F65" s="44">
        <v>3</v>
      </c>
      <c r="G65" s="43">
        <v>6</v>
      </c>
      <c r="I65" s="44">
        <v>2</v>
      </c>
      <c r="J65" s="44">
        <v>3</v>
      </c>
      <c r="K65" s="44">
        <v>3</v>
      </c>
      <c r="L65" s="43">
        <v>29</v>
      </c>
      <c r="N65" s="45">
        <f t="shared" si="0"/>
        <v>29</v>
      </c>
    </row>
    <row r="66" spans="1:14" s="43" customFormat="1" ht="45" x14ac:dyDescent="0.25">
      <c r="A66" s="42" t="s">
        <v>96</v>
      </c>
      <c r="B66" s="43">
        <v>8</v>
      </c>
      <c r="D66" s="44">
        <v>3</v>
      </c>
      <c r="E66" s="44">
        <v>1</v>
      </c>
      <c r="F66" s="43">
        <v>6</v>
      </c>
      <c r="G66" s="44">
        <v>3</v>
      </c>
      <c r="J66" s="44">
        <v>1</v>
      </c>
      <c r="K66" s="44">
        <v>1</v>
      </c>
      <c r="L66" s="43">
        <v>23</v>
      </c>
      <c r="N66" s="45">
        <f t="shared" si="0"/>
        <v>23</v>
      </c>
    </row>
    <row r="67" spans="1:14" s="43" customFormat="1" ht="30" x14ac:dyDescent="0.25">
      <c r="A67" s="42" t="s">
        <v>97</v>
      </c>
      <c r="B67" s="43">
        <v>22</v>
      </c>
      <c r="C67" s="44">
        <v>2</v>
      </c>
      <c r="D67" s="43">
        <v>27</v>
      </c>
      <c r="E67" s="43">
        <v>15</v>
      </c>
      <c r="F67" s="43">
        <v>17</v>
      </c>
      <c r="G67" s="43">
        <v>15</v>
      </c>
      <c r="I67" s="44">
        <v>2</v>
      </c>
      <c r="J67" s="44">
        <v>2</v>
      </c>
      <c r="K67" s="44">
        <v>1</v>
      </c>
      <c r="L67" s="43">
        <v>103</v>
      </c>
      <c r="N67" s="45">
        <f t="shared" ref="N67:N87" si="4">SUM(B67:K67)</f>
        <v>103</v>
      </c>
    </row>
    <row r="68" spans="1:14" s="43" customFormat="1" ht="45" x14ac:dyDescent="0.25">
      <c r="A68" s="42" t="s">
        <v>98</v>
      </c>
      <c r="E68" s="44">
        <v>1</v>
      </c>
      <c r="F68" s="44">
        <v>1</v>
      </c>
      <c r="J68" s="44">
        <v>1</v>
      </c>
      <c r="L68" s="44" t="s">
        <v>63</v>
      </c>
      <c r="N68" s="45">
        <f t="shared" si="4"/>
        <v>3</v>
      </c>
    </row>
    <row r="69" spans="1:14" s="43" customFormat="1" ht="30" x14ac:dyDescent="0.25">
      <c r="A69" s="42" t="s">
        <v>99</v>
      </c>
      <c r="B69" s="44">
        <v>3</v>
      </c>
      <c r="C69" s="44">
        <v>3</v>
      </c>
      <c r="D69" s="43">
        <v>10</v>
      </c>
      <c r="E69" s="44">
        <v>2</v>
      </c>
      <c r="F69" s="44">
        <v>3</v>
      </c>
      <c r="G69" s="43">
        <v>16</v>
      </c>
      <c r="J69" s="44">
        <v>3</v>
      </c>
      <c r="L69" s="43">
        <v>40</v>
      </c>
      <c r="N69" s="45">
        <f t="shared" si="4"/>
        <v>40</v>
      </c>
    </row>
    <row r="70" spans="1:14" s="43" customFormat="1" ht="30" x14ac:dyDescent="0.25">
      <c r="A70" s="42" t="s">
        <v>100</v>
      </c>
      <c r="B70" s="44">
        <v>4</v>
      </c>
      <c r="D70" s="43">
        <v>15</v>
      </c>
      <c r="F70" s="43">
        <v>7</v>
      </c>
      <c r="G70" s="43">
        <v>12</v>
      </c>
      <c r="I70" s="44">
        <v>1</v>
      </c>
      <c r="J70" s="44">
        <v>2</v>
      </c>
      <c r="L70" s="43">
        <v>41</v>
      </c>
      <c r="N70" s="45">
        <f t="shared" si="4"/>
        <v>41</v>
      </c>
    </row>
    <row r="71" spans="1:14" s="43" customFormat="1" ht="45" x14ac:dyDescent="0.25">
      <c r="A71" s="42" t="s">
        <v>101</v>
      </c>
      <c r="B71" s="43">
        <v>138</v>
      </c>
      <c r="C71" s="43">
        <v>14</v>
      </c>
      <c r="D71" s="43">
        <v>259</v>
      </c>
      <c r="E71" s="43">
        <v>46</v>
      </c>
      <c r="F71" s="43">
        <v>91</v>
      </c>
      <c r="G71" s="43">
        <v>116</v>
      </c>
      <c r="H71" s="44">
        <v>1</v>
      </c>
      <c r="I71" s="43">
        <v>6</v>
      </c>
      <c r="J71" s="43">
        <v>33</v>
      </c>
      <c r="K71" s="44">
        <v>4</v>
      </c>
      <c r="L71" s="43">
        <v>708</v>
      </c>
      <c r="N71" s="45">
        <f t="shared" si="4"/>
        <v>708</v>
      </c>
    </row>
    <row r="72" spans="1:14" s="9" customFormat="1" ht="30" x14ac:dyDescent="0.25">
      <c r="A72" s="8" t="s">
        <v>38</v>
      </c>
      <c r="B72" s="9">
        <v>134</v>
      </c>
      <c r="C72" s="9">
        <v>11</v>
      </c>
      <c r="D72" s="9">
        <v>212</v>
      </c>
      <c r="E72" s="9">
        <v>31</v>
      </c>
      <c r="F72" s="9">
        <v>80</v>
      </c>
      <c r="G72" s="9">
        <v>57</v>
      </c>
      <c r="H72" s="10">
        <v>1</v>
      </c>
      <c r="I72" s="10">
        <v>3</v>
      </c>
      <c r="J72" s="9">
        <v>31</v>
      </c>
      <c r="K72" s="10">
        <v>4</v>
      </c>
      <c r="L72" s="9">
        <v>564</v>
      </c>
      <c r="N72" s="11">
        <f t="shared" si="4"/>
        <v>564</v>
      </c>
    </row>
    <row r="73" spans="1:14" s="9" customFormat="1" ht="30" x14ac:dyDescent="0.25">
      <c r="A73" s="8" t="s">
        <v>39</v>
      </c>
      <c r="B73" s="10">
        <v>4</v>
      </c>
      <c r="C73" s="10">
        <v>3</v>
      </c>
      <c r="D73" s="9">
        <v>47</v>
      </c>
      <c r="E73" s="9">
        <v>15</v>
      </c>
      <c r="F73" s="9">
        <v>11</v>
      </c>
      <c r="G73" s="9">
        <v>59</v>
      </c>
      <c r="I73" s="10">
        <v>1</v>
      </c>
      <c r="J73" s="10">
        <v>2</v>
      </c>
      <c r="K73" s="10">
        <v>2</v>
      </c>
      <c r="L73" s="9">
        <v>144</v>
      </c>
      <c r="N73" s="11">
        <f t="shared" si="4"/>
        <v>144</v>
      </c>
    </row>
    <row r="74" spans="1:14" s="43" customFormat="1" ht="30" x14ac:dyDescent="0.25">
      <c r="A74" s="42" t="s">
        <v>102</v>
      </c>
      <c r="B74" s="43">
        <v>7</v>
      </c>
      <c r="C74" s="44">
        <v>1</v>
      </c>
      <c r="D74" s="43">
        <v>24</v>
      </c>
      <c r="E74" s="43">
        <v>11</v>
      </c>
      <c r="F74" s="43">
        <v>11</v>
      </c>
      <c r="G74" s="43">
        <v>68</v>
      </c>
      <c r="J74" s="44">
        <v>1</v>
      </c>
      <c r="L74" s="43">
        <v>123</v>
      </c>
      <c r="N74" s="45">
        <f t="shared" si="4"/>
        <v>123</v>
      </c>
    </row>
    <row r="75" spans="1:14" s="43" customFormat="1" ht="30" x14ac:dyDescent="0.25">
      <c r="A75" s="42" t="s">
        <v>103</v>
      </c>
      <c r="B75" s="43">
        <v>7</v>
      </c>
      <c r="C75" s="44">
        <v>1</v>
      </c>
      <c r="D75" s="43">
        <v>23</v>
      </c>
      <c r="E75" s="43">
        <v>16</v>
      </c>
      <c r="F75" s="43">
        <v>12</v>
      </c>
      <c r="G75" s="43">
        <v>66</v>
      </c>
      <c r="J75" s="44">
        <v>1</v>
      </c>
      <c r="L75" s="43">
        <v>126</v>
      </c>
      <c r="N75" s="45">
        <f t="shared" si="4"/>
        <v>126</v>
      </c>
    </row>
    <row r="76" spans="1:14" s="43" customFormat="1" ht="30" x14ac:dyDescent="0.25">
      <c r="A76" s="42" t="s">
        <v>104</v>
      </c>
      <c r="B76" s="43">
        <v>26</v>
      </c>
      <c r="C76" s="44">
        <v>1</v>
      </c>
      <c r="D76" s="43">
        <v>34</v>
      </c>
      <c r="E76" s="44">
        <v>3</v>
      </c>
      <c r="F76" s="43">
        <v>15</v>
      </c>
      <c r="G76" s="43">
        <v>5</v>
      </c>
      <c r="I76" s="44">
        <v>2</v>
      </c>
      <c r="J76" s="43">
        <v>6</v>
      </c>
      <c r="L76" s="43">
        <v>92</v>
      </c>
      <c r="N76" s="45">
        <f t="shared" si="4"/>
        <v>92</v>
      </c>
    </row>
    <row r="77" spans="1:14" s="43" customFormat="1" ht="30" x14ac:dyDescent="0.25">
      <c r="A77" s="42" t="s">
        <v>105</v>
      </c>
      <c r="B77" s="43">
        <v>20</v>
      </c>
      <c r="C77" s="44">
        <v>3</v>
      </c>
      <c r="D77" s="43">
        <v>45</v>
      </c>
      <c r="E77" s="43">
        <v>9</v>
      </c>
      <c r="F77" s="43">
        <v>37</v>
      </c>
      <c r="G77" s="43">
        <v>11</v>
      </c>
      <c r="H77" s="44">
        <v>1</v>
      </c>
      <c r="I77" s="44">
        <v>2</v>
      </c>
      <c r="J77" s="43">
        <v>7</v>
      </c>
      <c r="K77" s="44">
        <v>2</v>
      </c>
      <c r="L77" s="43">
        <v>137</v>
      </c>
      <c r="N77" s="45">
        <f t="shared" si="4"/>
        <v>137</v>
      </c>
    </row>
    <row r="78" spans="1:14" s="43" customFormat="1" ht="60" x14ac:dyDescent="0.25">
      <c r="A78" s="42" t="s">
        <v>106</v>
      </c>
      <c r="B78" s="44">
        <v>3</v>
      </c>
      <c r="G78" s="44">
        <v>3</v>
      </c>
      <c r="L78" s="43">
        <v>6</v>
      </c>
      <c r="N78" s="45">
        <f t="shared" si="4"/>
        <v>6</v>
      </c>
    </row>
    <row r="79" spans="1:14" s="43" customFormat="1" ht="45" x14ac:dyDescent="0.25">
      <c r="A79" s="42" t="s">
        <v>107</v>
      </c>
      <c r="B79" s="43">
        <v>7</v>
      </c>
      <c r="D79" s="43">
        <v>6</v>
      </c>
      <c r="E79" s="44">
        <v>2</v>
      </c>
      <c r="F79" s="44">
        <v>2</v>
      </c>
      <c r="G79" s="44">
        <v>4</v>
      </c>
      <c r="J79" s="44">
        <v>2</v>
      </c>
      <c r="K79" s="44">
        <v>2</v>
      </c>
      <c r="L79" s="43">
        <v>25</v>
      </c>
      <c r="N79" s="45">
        <f t="shared" si="4"/>
        <v>25</v>
      </c>
    </row>
    <row r="80" spans="1:14" s="43" customFormat="1" ht="45" x14ac:dyDescent="0.25">
      <c r="A80" s="42" t="s">
        <v>108</v>
      </c>
      <c r="B80" s="43">
        <v>196</v>
      </c>
      <c r="C80" s="43">
        <v>8</v>
      </c>
      <c r="D80" s="43">
        <v>260</v>
      </c>
      <c r="E80" s="43">
        <v>36</v>
      </c>
      <c r="F80" s="43">
        <v>139</v>
      </c>
      <c r="G80" s="43">
        <v>59</v>
      </c>
      <c r="H80" s="44">
        <v>1</v>
      </c>
      <c r="I80" s="44">
        <v>2</v>
      </c>
      <c r="J80" s="43">
        <v>66</v>
      </c>
      <c r="K80" s="43">
        <v>6</v>
      </c>
      <c r="L80" s="43">
        <v>773</v>
      </c>
      <c r="N80" s="45">
        <f t="shared" si="4"/>
        <v>773</v>
      </c>
    </row>
    <row r="81" spans="1:14" s="43" customFormat="1" ht="45" x14ac:dyDescent="0.25">
      <c r="A81" s="42" t="s">
        <v>109</v>
      </c>
      <c r="D81" s="43">
        <v>6</v>
      </c>
      <c r="E81" s="44">
        <v>2</v>
      </c>
      <c r="F81" s="44">
        <v>2</v>
      </c>
      <c r="G81" s="43">
        <v>7</v>
      </c>
      <c r="I81" s="44">
        <v>2</v>
      </c>
      <c r="L81" s="43">
        <v>19</v>
      </c>
      <c r="N81" s="45">
        <f t="shared" si="4"/>
        <v>19</v>
      </c>
    </row>
    <row r="82" spans="1:14" s="43" customFormat="1" ht="30" x14ac:dyDescent="0.25">
      <c r="A82" s="42" t="s">
        <v>110</v>
      </c>
      <c r="B82" s="43">
        <v>14</v>
      </c>
      <c r="C82" s="43">
        <v>12</v>
      </c>
      <c r="D82" s="43">
        <v>34</v>
      </c>
      <c r="E82" s="43">
        <v>18</v>
      </c>
      <c r="F82" s="43">
        <v>17</v>
      </c>
      <c r="G82" s="43">
        <v>48</v>
      </c>
      <c r="J82" s="44">
        <v>2</v>
      </c>
      <c r="K82" s="44">
        <v>2</v>
      </c>
      <c r="L82" s="43">
        <v>147</v>
      </c>
      <c r="N82" s="45">
        <f t="shared" si="4"/>
        <v>147</v>
      </c>
    </row>
    <row r="83" spans="1:14" s="43" customFormat="1" ht="30" x14ac:dyDescent="0.25">
      <c r="A83" s="42" t="s">
        <v>111</v>
      </c>
      <c r="B83" s="43">
        <v>53</v>
      </c>
      <c r="C83" s="43">
        <v>14</v>
      </c>
      <c r="D83" s="43">
        <v>47</v>
      </c>
      <c r="E83" s="43">
        <v>18</v>
      </c>
      <c r="F83" s="43">
        <v>31</v>
      </c>
      <c r="G83" s="43">
        <v>77</v>
      </c>
      <c r="I83" s="44">
        <v>2</v>
      </c>
      <c r="J83" s="43">
        <v>10</v>
      </c>
      <c r="K83" s="44">
        <v>1</v>
      </c>
      <c r="L83" s="43">
        <v>253</v>
      </c>
      <c r="N83" s="45">
        <f t="shared" si="4"/>
        <v>253</v>
      </c>
    </row>
    <row r="84" spans="1:14" s="43" customFormat="1" ht="30" x14ac:dyDescent="0.25">
      <c r="A84" s="42" t="s">
        <v>112</v>
      </c>
      <c r="B84" s="43">
        <v>10</v>
      </c>
      <c r="C84" s="44">
        <v>3</v>
      </c>
      <c r="D84" s="43">
        <v>14</v>
      </c>
      <c r="E84" s="44">
        <v>4</v>
      </c>
      <c r="F84" s="43">
        <v>15</v>
      </c>
      <c r="G84" s="43">
        <v>48</v>
      </c>
      <c r="J84" s="44">
        <v>4</v>
      </c>
      <c r="K84" s="44">
        <v>4</v>
      </c>
      <c r="L84" s="43">
        <v>102</v>
      </c>
      <c r="N84" s="45">
        <f t="shared" si="4"/>
        <v>102</v>
      </c>
    </row>
    <row r="85" spans="1:14" s="43" customFormat="1" ht="45" x14ac:dyDescent="0.25">
      <c r="A85" s="42" t="s">
        <v>113</v>
      </c>
      <c r="B85" s="43">
        <v>7</v>
      </c>
      <c r="C85" s="44">
        <v>1</v>
      </c>
      <c r="D85" s="43">
        <v>14</v>
      </c>
      <c r="E85" s="44">
        <v>1</v>
      </c>
      <c r="F85" s="43">
        <v>9</v>
      </c>
      <c r="G85" s="43">
        <v>8</v>
      </c>
      <c r="J85" s="44">
        <v>2</v>
      </c>
      <c r="L85" s="43">
        <v>42</v>
      </c>
      <c r="N85" s="45">
        <f t="shared" si="4"/>
        <v>42</v>
      </c>
    </row>
    <row r="86" spans="1:14" s="43" customFormat="1" ht="45" x14ac:dyDescent="0.25">
      <c r="A86" s="42" t="s">
        <v>114</v>
      </c>
      <c r="B86" s="43">
        <v>52</v>
      </c>
      <c r="C86" s="44">
        <v>3</v>
      </c>
      <c r="D86" s="43">
        <v>78</v>
      </c>
      <c r="E86" s="43">
        <v>40</v>
      </c>
      <c r="F86" s="43">
        <v>69</v>
      </c>
      <c r="G86" s="43">
        <v>97</v>
      </c>
      <c r="H86" s="44">
        <v>1</v>
      </c>
      <c r="I86" s="44">
        <v>3</v>
      </c>
      <c r="J86" s="43">
        <v>10</v>
      </c>
      <c r="K86" s="44">
        <v>2</v>
      </c>
      <c r="L86" s="43">
        <v>355</v>
      </c>
      <c r="N86" s="45">
        <f t="shared" si="4"/>
        <v>355</v>
      </c>
    </row>
    <row r="87" spans="1:14" s="43" customFormat="1" ht="30" x14ac:dyDescent="0.25">
      <c r="A87" s="42" t="s">
        <v>115</v>
      </c>
      <c r="B87" s="43">
        <v>19</v>
      </c>
      <c r="C87" s="44">
        <v>1</v>
      </c>
      <c r="D87" s="43">
        <v>47</v>
      </c>
      <c r="E87" s="43">
        <v>8</v>
      </c>
      <c r="F87" s="43">
        <v>33</v>
      </c>
      <c r="G87" s="43">
        <v>25</v>
      </c>
      <c r="I87" s="44">
        <v>1</v>
      </c>
      <c r="J87" s="43">
        <v>7</v>
      </c>
      <c r="L87" s="43">
        <v>141</v>
      </c>
      <c r="N87" s="45">
        <f t="shared" si="4"/>
        <v>141</v>
      </c>
    </row>
    <row r="88" spans="1:14" s="12" customFormat="1" x14ac:dyDescent="0.25">
      <c r="A88" s="5" t="s">
        <v>36</v>
      </c>
      <c r="B88" s="12">
        <v>4681</v>
      </c>
      <c r="C88" s="12">
        <v>696</v>
      </c>
      <c r="D88" s="12">
        <v>6845</v>
      </c>
      <c r="E88" s="12">
        <v>1909</v>
      </c>
      <c r="F88" s="12">
        <v>4176</v>
      </c>
      <c r="G88" s="12">
        <v>5576</v>
      </c>
      <c r="H88" s="12">
        <v>52</v>
      </c>
      <c r="I88" s="12">
        <v>129</v>
      </c>
      <c r="J88" s="12">
        <v>1027</v>
      </c>
      <c r="K88" s="12">
        <v>237</v>
      </c>
      <c r="L88" s="12">
        <v>25328</v>
      </c>
      <c r="N8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5"/>
  <sheetViews>
    <sheetView tabSelected="1" workbookViewId="0">
      <selection activeCell="B2" sqref="B2:K16"/>
    </sheetView>
  </sheetViews>
  <sheetFormatPr defaultRowHeight="15" x14ac:dyDescent="0.25"/>
  <cols>
    <col min="1" max="1" width="19.5703125" bestFit="1" customWidth="1"/>
    <col min="2" max="2" width="9.42578125" customWidth="1"/>
    <col min="3" max="3" width="9.85546875" bestFit="1" customWidth="1"/>
    <col min="4" max="4" width="11.140625" bestFit="1" customWidth="1"/>
    <col min="8" max="8" width="8" customWidth="1"/>
    <col min="11" max="11" width="11.140625" bestFit="1" customWidth="1"/>
    <col min="12" max="12" width="8.42578125" bestFit="1" customWidth="1"/>
  </cols>
  <sheetData>
    <row r="1" spans="1:28" s="41" customFormat="1" ht="45" x14ac:dyDescent="0.25">
      <c r="A1" s="38"/>
      <c r="B1" s="39" t="s">
        <v>26</v>
      </c>
      <c r="C1" s="39" t="s">
        <v>27</v>
      </c>
      <c r="D1" s="39" t="s">
        <v>28</v>
      </c>
      <c r="E1" s="39" t="s">
        <v>29</v>
      </c>
      <c r="F1" s="39" t="s">
        <v>126</v>
      </c>
      <c r="G1" s="39" t="s">
        <v>123</v>
      </c>
      <c r="H1" s="39" t="s">
        <v>21</v>
      </c>
      <c r="I1" s="39" t="s">
        <v>7</v>
      </c>
      <c r="J1" s="39" t="s">
        <v>22</v>
      </c>
      <c r="K1" s="39" t="s">
        <v>147</v>
      </c>
      <c r="L1" s="40"/>
      <c r="M1" s="39"/>
      <c r="S1" s="39" t="s">
        <v>26</v>
      </c>
      <c r="T1" s="39" t="s">
        <v>27</v>
      </c>
      <c r="U1" s="39" t="s">
        <v>28</v>
      </c>
      <c r="V1" s="39" t="s">
        <v>29</v>
      </c>
      <c r="W1" s="39" t="s">
        <v>30</v>
      </c>
      <c r="X1" s="39" t="s">
        <v>31</v>
      </c>
      <c r="Y1" s="39" t="s">
        <v>32</v>
      </c>
      <c r="Z1" s="39" t="s">
        <v>33</v>
      </c>
      <c r="AA1" s="39" t="s">
        <v>34</v>
      </c>
      <c r="AB1" s="39" t="s">
        <v>35</v>
      </c>
    </row>
    <row r="2" spans="1:28" x14ac:dyDescent="0.25">
      <c r="A2" t="s">
        <v>154</v>
      </c>
      <c r="B2">
        <f>B21</f>
        <v>307</v>
      </c>
      <c r="C2">
        <f t="shared" ref="C2:E2" si="0">C21</f>
        <v>12</v>
      </c>
      <c r="D2">
        <f t="shared" si="0"/>
        <v>239</v>
      </c>
      <c r="E2">
        <f t="shared" si="0"/>
        <v>71</v>
      </c>
      <c r="F2">
        <f>G21</f>
        <v>70</v>
      </c>
      <c r="G2">
        <f>I21</f>
        <v>6</v>
      </c>
      <c r="H2">
        <f>K21</f>
        <v>9</v>
      </c>
      <c r="I2">
        <f>J21+H21</f>
        <v>40</v>
      </c>
      <c r="J2">
        <f>F21</f>
        <v>153</v>
      </c>
      <c r="K2">
        <f>SUM(B2:J2)</f>
        <v>907</v>
      </c>
    </row>
    <row r="3" spans="1:28" x14ac:dyDescent="0.25">
      <c r="A3" t="s">
        <v>127</v>
      </c>
      <c r="B3">
        <f t="shared" ref="B3:E16" si="1">B22</f>
        <v>300</v>
      </c>
      <c r="C3">
        <f t="shared" si="1"/>
        <v>24</v>
      </c>
      <c r="D3">
        <f t="shared" si="1"/>
        <v>283</v>
      </c>
      <c r="E3">
        <f t="shared" si="1"/>
        <v>103</v>
      </c>
      <c r="F3">
        <f t="shared" ref="F3:F16" si="2">G22</f>
        <v>259</v>
      </c>
      <c r="G3">
        <f t="shared" ref="G3:G16" si="3">I22</f>
        <v>6</v>
      </c>
      <c r="H3">
        <f t="shared" ref="H3:H16" si="4">K22</f>
        <v>10</v>
      </c>
      <c r="I3">
        <f t="shared" ref="I3:I16" si="5">J22+H22</f>
        <v>48</v>
      </c>
      <c r="J3">
        <f t="shared" ref="J3:J16" si="6">F22</f>
        <v>166</v>
      </c>
      <c r="K3">
        <f t="shared" ref="K3:K15" si="7">SUM(B3:J3)</f>
        <v>1199</v>
      </c>
    </row>
    <row r="4" spans="1:28" x14ac:dyDescent="0.25">
      <c r="A4" t="s">
        <v>23</v>
      </c>
      <c r="B4">
        <f t="shared" si="1"/>
        <v>902</v>
      </c>
      <c r="C4">
        <f t="shared" si="1"/>
        <v>149</v>
      </c>
      <c r="D4">
        <f t="shared" si="1"/>
        <v>2060</v>
      </c>
      <c r="E4">
        <f t="shared" si="1"/>
        <v>533</v>
      </c>
      <c r="F4">
        <f t="shared" si="2"/>
        <v>1579</v>
      </c>
      <c r="G4">
        <f t="shared" si="3"/>
        <v>17</v>
      </c>
      <c r="H4">
        <f t="shared" si="4"/>
        <v>65</v>
      </c>
      <c r="I4">
        <f t="shared" si="5"/>
        <v>247</v>
      </c>
      <c r="J4">
        <f t="shared" si="6"/>
        <v>975</v>
      </c>
      <c r="K4">
        <f t="shared" si="7"/>
        <v>6527</v>
      </c>
    </row>
    <row r="5" spans="1:28" x14ac:dyDescent="0.25">
      <c r="A5" t="s">
        <v>3</v>
      </c>
      <c r="B5">
        <f t="shared" si="1"/>
        <v>493</v>
      </c>
      <c r="C5">
        <f t="shared" si="1"/>
        <v>184</v>
      </c>
      <c r="D5">
        <f t="shared" si="1"/>
        <v>675</v>
      </c>
      <c r="E5">
        <f t="shared" si="1"/>
        <v>235</v>
      </c>
      <c r="F5">
        <f t="shared" si="2"/>
        <v>949</v>
      </c>
      <c r="G5">
        <f t="shared" si="3"/>
        <v>20</v>
      </c>
      <c r="H5">
        <f t="shared" si="4"/>
        <v>30</v>
      </c>
      <c r="I5">
        <f t="shared" si="5"/>
        <v>100</v>
      </c>
      <c r="J5">
        <f t="shared" si="6"/>
        <v>458</v>
      </c>
      <c r="K5">
        <f t="shared" si="7"/>
        <v>3144</v>
      </c>
    </row>
    <row r="6" spans="1:28" x14ac:dyDescent="0.25">
      <c r="A6" t="s">
        <v>120</v>
      </c>
      <c r="B6">
        <f t="shared" si="1"/>
        <v>131</v>
      </c>
      <c r="C6">
        <f t="shared" si="1"/>
        <v>27</v>
      </c>
      <c r="D6">
        <f t="shared" si="1"/>
        <v>324</v>
      </c>
      <c r="E6">
        <f t="shared" si="1"/>
        <v>101</v>
      </c>
      <c r="F6">
        <f t="shared" si="2"/>
        <v>275</v>
      </c>
      <c r="G6">
        <f t="shared" si="3"/>
        <v>6</v>
      </c>
      <c r="H6">
        <f t="shared" si="4"/>
        <v>9</v>
      </c>
      <c r="I6">
        <f t="shared" si="5"/>
        <v>32</v>
      </c>
      <c r="J6">
        <f t="shared" si="6"/>
        <v>117</v>
      </c>
      <c r="K6">
        <f t="shared" si="7"/>
        <v>1022</v>
      </c>
    </row>
    <row r="7" spans="1:28" x14ac:dyDescent="0.25">
      <c r="A7" t="s">
        <v>5</v>
      </c>
      <c r="B7">
        <f t="shared" si="1"/>
        <v>2</v>
      </c>
      <c r="C7">
        <f t="shared" si="1"/>
        <v>0</v>
      </c>
      <c r="D7">
        <f t="shared" si="1"/>
        <v>12</v>
      </c>
      <c r="E7">
        <f t="shared" si="1"/>
        <v>2</v>
      </c>
      <c r="F7">
        <f t="shared" si="2"/>
        <v>3</v>
      </c>
      <c r="G7">
        <f t="shared" si="3"/>
        <v>1</v>
      </c>
      <c r="H7">
        <f t="shared" si="4"/>
        <v>0</v>
      </c>
      <c r="I7">
        <f t="shared" si="5"/>
        <v>3</v>
      </c>
      <c r="J7">
        <f t="shared" si="6"/>
        <v>2</v>
      </c>
      <c r="K7">
        <f>SUM(B7:J7)</f>
        <v>25</v>
      </c>
    </row>
    <row r="8" spans="1:28" x14ac:dyDescent="0.25">
      <c r="A8" t="s">
        <v>6</v>
      </c>
      <c r="B8">
        <f t="shared" si="1"/>
        <v>49</v>
      </c>
      <c r="C8">
        <f t="shared" si="1"/>
        <v>9</v>
      </c>
      <c r="D8">
        <f t="shared" si="1"/>
        <v>91</v>
      </c>
      <c r="E8">
        <f t="shared" si="1"/>
        <v>19</v>
      </c>
      <c r="F8">
        <f t="shared" si="2"/>
        <v>77</v>
      </c>
      <c r="G8">
        <f t="shared" si="3"/>
        <v>3</v>
      </c>
      <c r="H8">
        <f t="shared" si="4"/>
        <v>3</v>
      </c>
      <c r="I8">
        <f t="shared" si="5"/>
        <v>21</v>
      </c>
      <c r="J8">
        <f t="shared" si="6"/>
        <v>84</v>
      </c>
      <c r="K8">
        <f t="shared" si="7"/>
        <v>356</v>
      </c>
    </row>
    <row r="9" spans="1:28" x14ac:dyDescent="0.25">
      <c r="A9" t="s">
        <v>119</v>
      </c>
      <c r="B9">
        <f t="shared" si="1"/>
        <v>152</v>
      </c>
      <c r="C9">
        <f t="shared" si="1"/>
        <v>16</v>
      </c>
      <c r="D9">
        <f t="shared" si="1"/>
        <v>306</v>
      </c>
      <c r="E9">
        <f t="shared" si="1"/>
        <v>73</v>
      </c>
      <c r="F9">
        <f t="shared" si="2"/>
        <v>250</v>
      </c>
      <c r="G9">
        <f t="shared" si="3"/>
        <v>6</v>
      </c>
      <c r="H9">
        <f t="shared" si="4"/>
        <v>4</v>
      </c>
      <c r="I9">
        <f t="shared" si="5"/>
        <v>36</v>
      </c>
      <c r="J9">
        <f t="shared" si="6"/>
        <v>114</v>
      </c>
      <c r="K9">
        <f t="shared" si="7"/>
        <v>957</v>
      </c>
    </row>
    <row r="10" spans="1:28" x14ac:dyDescent="0.25">
      <c r="A10" t="s">
        <v>9</v>
      </c>
      <c r="B10">
        <f t="shared" si="1"/>
        <v>33</v>
      </c>
      <c r="C10">
        <f t="shared" si="1"/>
        <v>2</v>
      </c>
      <c r="D10">
        <f t="shared" si="1"/>
        <v>52</v>
      </c>
      <c r="E10">
        <f t="shared" si="1"/>
        <v>13</v>
      </c>
      <c r="F10">
        <f t="shared" si="2"/>
        <v>31</v>
      </c>
      <c r="G10">
        <f t="shared" si="3"/>
        <v>2</v>
      </c>
      <c r="H10">
        <f t="shared" si="4"/>
        <v>0</v>
      </c>
      <c r="I10">
        <f t="shared" si="5"/>
        <v>13</v>
      </c>
      <c r="J10">
        <f t="shared" si="6"/>
        <v>38</v>
      </c>
      <c r="K10">
        <f t="shared" si="7"/>
        <v>184</v>
      </c>
    </row>
    <row r="11" spans="1:28" x14ac:dyDescent="0.25">
      <c r="A11" t="s">
        <v>118</v>
      </c>
      <c r="B11">
        <f t="shared" si="1"/>
        <v>133</v>
      </c>
      <c r="C11">
        <f t="shared" si="1"/>
        <v>17</v>
      </c>
      <c r="D11">
        <f t="shared" si="1"/>
        <v>166</v>
      </c>
      <c r="E11">
        <f t="shared" si="1"/>
        <v>39</v>
      </c>
      <c r="F11">
        <f t="shared" si="2"/>
        <v>101</v>
      </c>
      <c r="G11">
        <f t="shared" si="3"/>
        <v>0</v>
      </c>
      <c r="H11">
        <f t="shared" si="4"/>
        <v>6</v>
      </c>
      <c r="I11">
        <f t="shared" si="5"/>
        <v>33</v>
      </c>
      <c r="J11">
        <f t="shared" si="6"/>
        <v>88</v>
      </c>
      <c r="K11">
        <f t="shared" si="7"/>
        <v>583</v>
      </c>
    </row>
    <row r="12" spans="1:28" x14ac:dyDescent="0.25">
      <c r="A12" t="s">
        <v>121</v>
      </c>
      <c r="B12">
        <f t="shared" si="1"/>
        <v>196</v>
      </c>
      <c r="C12">
        <f t="shared" si="1"/>
        <v>8</v>
      </c>
      <c r="D12">
        <f t="shared" si="1"/>
        <v>260</v>
      </c>
      <c r="E12">
        <f t="shared" si="1"/>
        <v>36</v>
      </c>
      <c r="F12">
        <f t="shared" si="2"/>
        <v>59</v>
      </c>
      <c r="G12">
        <f t="shared" si="3"/>
        <v>2</v>
      </c>
      <c r="H12">
        <f t="shared" si="4"/>
        <v>6</v>
      </c>
      <c r="I12">
        <f t="shared" si="5"/>
        <v>67</v>
      </c>
      <c r="J12">
        <f t="shared" si="6"/>
        <v>139</v>
      </c>
      <c r="K12">
        <f t="shared" si="7"/>
        <v>773</v>
      </c>
    </row>
    <row r="13" spans="1:28" x14ac:dyDescent="0.25">
      <c r="A13" t="s">
        <v>12</v>
      </c>
      <c r="B13">
        <f t="shared" si="1"/>
        <v>150</v>
      </c>
      <c r="C13">
        <f t="shared" si="1"/>
        <v>23</v>
      </c>
      <c r="D13">
        <f t="shared" si="1"/>
        <v>185</v>
      </c>
      <c r="E13">
        <f t="shared" si="1"/>
        <v>93</v>
      </c>
      <c r="F13">
        <f t="shared" si="2"/>
        <v>253</v>
      </c>
      <c r="G13">
        <f t="shared" si="3"/>
        <v>3</v>
      </c>
      <c r="H13">
        <f t="shared" si="4"/>
        <v>13</v>
      </c>
      <c r="I13">
        <f t="shared" si="5"/>
        <v>39</v>
      </c>
      <c r="J13">
        <f t="shared" si="6"/>
        <v>208</v>
      </c>
      <c r="K13">
        <f t="shared" si="7"/>
        <v>967</v>
      </c>
    </row>
    <row r="14" spans="1:28" x14ac:dyDescent="0.25">
      <c r="A14" t="s">
        <v>116</v>
      </c>
      <c r="B14">
        <f t="shared" si="1"/>
        <v>232</v>
      </c>
      <c r="C14">
        <f t="shared" si="1"/>
        <v>15</v>
      </c>
      <c r="D14">
        <f t="shared" si="1"/>
        <v>397</v>
      </c>
      <c r="E14">
        <f t="shared" si="1"/>
        <v>146</v>
      </c>
      <c r="F14">
        <f t="shared" si="2"/>
        <v>391</v>
      </c>
      <c r="G14">
        <f t="shared" si="3"/>
        <v>17</v>
      </c>
      <c r="H14">
        <f t="shared" si="4"/>
        <v>15</v>
      </c>
      <c r="I14">
        <f t="shared" si="5"/>
        <v>57</v>
      </c>
      <c r="J14">
        <f t="shared" si="6"/>
        <v>301</v>
      </c>
      <c r="K14">
        <f t="shared" si="7"/>
        <v>1571</v>
      </c>
    </row>
    <row r="15" spans="1:28" x14ac:dyDescent="0.25">
      <c r="A15" t="s">
        <v>7</v>
      </c>
      <c r="B15">
        <f t="shared" si="1"/>
        <v>1</v>
      </c>
      <c r="C15">
        <f t="shared" si="1"/>
        <v>0</v>
      </c>
      <c r="D15">
        <f t="shared" si="1"/>
        <v>1</v>
      </c>
      <c r="E15">
        <f t="shared" si="1"/>
        <v>2</v>
      </c>
      <c r="F15">
        <f t="shared" si="2"/>
        <v>1</v>
      </c>
      <c r="G15">
        <f t="shared" si="3"/>
        <v>0</v>
      </c>
      <c r="H15">
        <f t="shared" si="4"/>
        <v>0</v>
      </c>
      <c r="I15">
        <f t="shared" si="5"/>
        <v>1</v>
      </c>
      <c r="J15">
        <f t="shared" si="6"/>
        <v>1</v>
      </c>
      <c r="K15">
        <f t="shared" si="7"/>
        <v>7</v>
      </c>
    </row>
    <row r="16" spans="1:28" x14ac:dyDescent="0.25">
      <c r="A16" t="s">
        <v>147</v>
      </c>
      <c r="B16">
        <f t="shared" si="1"/>
        <v>3081</v>
      </c>
      <c r="C16">
        <f t="shared" si="1"/>
        <v>486</v>
      </c>
      <c r="D16">
        <f t="shared" si="1"/>
        <v>5051</v>
      </c>
      <c r="E16">
        <f t="shared" si="1"/>
        <v>1466</v>
      </c>
      <c r="F16">
        <f t="shared" si="2"/>
        <v>4298</v>
      </c>
      <c r="G16">
        <f t="shared" si="3"/>
        <v>89</v>
      </c>
      <c r="H16">
        <f t="shared" si="4"/>
        <v>170</v>
      </c>
      <c r="I16">
        <f t="shared" si="5"/>
        <v>737</v>
      </c>
      <c r="J16">
        <f t="shared" si="6"/>
        <v>2844</v>
      </c>
      <c r="K16">
        <f t="shared" ref="K16" si="8">SUM(K2:K15)</f>
        <v>18222</v>
      </c>
    </row>
    <row r="20" spans="1:12" ht="45" x14ac:dyDescent="0.25">
      <c r="B20" s="2" t="s">
        <v>26</v>
      </c>
      <c r="C20" s="2" t="s">
        <v>27</v>
      </c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24</v>
      </c>
    </row>
    <row r="21" spans="1:12" x14ac:dyDescent="0.25">
      <c r="A21" t="s">
        <v>117</v>
      </c>
      <c r="B21">
        <f>'HEE data origional'!B8+'HEE data origional'!B46</f>
        <v>307</v>
      </c>
      <c r="C21">
        <f>'HEE data origional'!C8+'HEE data origional'!C46</f>
        <v>12</v>
      </c>
      <c r="D21">
        <f>'HEE data origional'!D8+'HEE data origional'!D46</f>
        <v>239</v>
      </c>
      <c r="E21">
        <f>'HEE data origional'!E8+'HEE data origional'!E46</f>
        <v>71</v>
      </c>
      <c r="F21">
        <f>'HEE data origional'!F8+'HEE data origional'!F46</f>
        <v>153</v>
      </c>
      <c r="G21">
        <f>'HEE data origional'!G8+'HEE data origional'!G46</f>
        <v>70</v>
      </c>
      <c r="H21">
        <f>'HEE data origional'!H8+'HEE data origional'!H46</f>
        <v>3</v>
      </c>
      <c r="I21">
        <f>'HEE data origional'!I8+'HEE data origional'!I46</f>
        <v>6</v>
      </c>
      <c r="J21">
        <f>'HEE data origional'!J8+'HEE data origional'!J46</f>
        <v>37</v>
      </c>
      <c r="K21">
        <f>'HEE data origional'!K8+'HEE data origional'!K46</f>
        <v>9</v>
      </c>
      <c r="L21">
        <f t="shared" ref="L21:L26" si="9">SUM(B21:K21)</f>
        <v>907</v>
      </c>
    </row>
    <row r="22" spans="1:12" x14ac:dyDescent="0.25">
      <c r="A22" t="s">
        <v>127</v>
      </c>
      <c r="B22">
        <f>'HEE data origional'!B2+'HEE data origional'!B28+'HEE data origional'!B29</f>
        <v>300</v>
      </c>
      <c r="C22">
        <f>'HEE data origional'!C2+'HEE data origional'!C28+'HEE data origional'!C29</f>
        <v>24</v>
      </c>
      <c r="D22">
        <f>'HEE data origional'!D2+'HEE data origional'!D28+'HEE data origional'!D29</f>
        <v>283</v>
      </c>
      <c r="E22">
        <f>'HEE data origional'!E2+'HEE data origional'!E28+'HEE data origional'!E29</f>
        <v>103</v>
      </c>
      <c r="F22">
        <f>'HEE data origional'!F2+'HEE data origional'!F28+'HEE data origional'!F29</f>
        <v>166</v>
      </c>
      <c r="G22">
        <f>'HEE data origional'!G2+'HEE data origional'!G28+'HEE data origional'!G29</f>
        <v>259</v>
      </c>
      <c r="H22">
        <f>'HEE data origional'!H2+'HEE data origional'!H28+'HEE data origional'!H29</f>
        <v>3</v>
      </c>
      <c r="I22">
        <f>'HEE data origional'!I2+'HEE data origional'!I28+'HEE data origional'!I29</f>
        <v>6</v>
      </c>
      <c r="J22">
        <f>'HEE data origional'!J2+'HEE data origional'!J28+'HEE data origional'!J29</f>
        <v>45</v>
      </c>
      <c r="K22">
        <f>'HEE data origional'!K2+'HEE data origional'!K28+'HEE data origional'!K29</f>
        <v>10</v>
      </c>
      <c r="L22">
        <f t="shared" si="9"/>
        <v>1199</v>
      </c>
    </row>
    <row r="23" spans="1:12" x14ac:dyDescent="0.25">
      <c r="A23" t="s">
        <v>23</v>
      </c>
      <c r="B23">
        <f>'HEE data origional'!B35</f>
        <v>902</v>
      </c>
      <c r="C23">
        <f>'HEE data origional'!C35</f>
        <v>149</v>
      </c>
      <c r="D23">
        <f>'HEE data origional'!D35</f>
        <v>2060</v>
      </c>
      <c r="E23">
        <f>'HEE data origional'!E35</f>
        <v>533</v>
      </c>
      <c r="F23">
        <f>'HEE data origional'!F35</f>
        <v>975</v>
      </c>
      <c r="G23">
        <f>'HEE data origional'!G35</f>
        <v>1579</v>
      </c>
      <c r="H23">
        <f>'HEE data origional'!H35</f>
        <v>17</v>
      </c>
      <c r="I23">
        <f>'HEE data origional'!I35</f>
        <v>17</v>
      </c>
      <c r="J23">
        <f>'HEE data origional'!J35</f>
        <v>230</v>
      </c>
      <c r="K23">
        <f>'HEE data origional'!K35</f>
        <v>65</v>
      </c>
      <c r="L23">
        <f t="shared" si="9"/>
        <v>6527</v>
      </c>
    </row>
    <row r="24" spans="1:12" x14ac:dyDescent="0.25">
      <c r="A24" t="s">
        <v>3</v>
      </c>
      <c r="B24">
        <f>'HEE data origional'!B5+'HEE data origional'!B6+'HEE data origional'!B9+'HEE data origional'!B10+'HEE data origional'!B15+'HEE data origional'!B16+'HEE data origional'!B17+'HEE data origional'!B18+'HEE data origional'!B20+'HEE data origional'!B26+'HEE data origional'!B30+'HEE data origional'!B33+'HEE data origional'!B41+'HEE data origional'!B42+'HEE data origional'!B43+'HEE data origional'!B45+'HEE data origional'!B50+'HEE data origional'!B51+'HEE data origional'!B53+'HEE data origional'!B54+'HEE data origional'!B57+'HEE data origional'!B69+'HEE data origional'!B76+'HEE data origional'!B81+'HEE data origional'!B82+'HEE data origional'!B83+'HEE data origional'!B84+'HEE data origional'!B85</f>
        <v>493</v>
      </c>
      <c r="C24">
        <f>'HEE data origional'!C5+'HEE data origional'!C6+'HEE data origional'!C9+'HEE data origional'!C10+'HEE data origional'!C15+'HEE data origional'!C16+'HEE data origional'!C17+'HEE data origional'!C18+'HEE data origional'!C20+'HEE data origional'!C26+'HEE data origional'!C30+'HEE data origional'!C33+'HEE data origional'!C41+'HEE data origional'!C42+'HEE data origional'!C43+'HEE data origional'!C45+'HEE data origional'!C50+'HEE data origional'!C51+'HEE data origional'!C53+'HEE data origional'!C54+'HEE data origional'!C57+'HEE data origional'!C69+'HEE data origional'!C76+'HEE data origional'!C81+'HEE data origional'!C82+'HEE data origional'!C83+'HEE data origional'!C84+'HEE data origional'!C85</f>
        <v>184</v>
      </c>
      <c r="D24">
        <f>'HEE data origional'!D5+'HEE data origional'!D6+'HEE data origional'!D9+'HEE data origional'!D10+'HEE data origional'!D15+'HEE data origional'!D16+'HEE data origional'!D17+'HEE data origional'!D18+'HEE data origional'!D20+'HEE data origional'!D26+'HEE data origional'!D30+'HEE data origional'!D33+'HEE data origional'!D41+'HEE data origional'!D42+'HEE data origional'!D43+'HEE data origional'!D45+'HEE data origional'!D50+'HEE data origional'!D51+'HEE data origional'!D53+'HEE data origional'!D54+'HEE data origional'!D57+'HEE data origional'!D69+'HEE data origional'!D76+'HEE data origional'!D81+'HEE data origional'!D82+'HEE data origional'!D83+'HEE data origional'!D84+'HEE data origional'!D85</f>
        <v>675</v>
      </c>
      <c r="E24">
        <f>'HEE data origional'!E5+'HEE data origional'!E6+'HEE data origional'!E9+'HEE data origional'!E10+'HEE data origional'!E15+'HEE data origional'!E16+'HEE data origional'!E17+'HEE data origional'!E18+'HEE data origional'!E20+'HEE data origional'!E26+'HEE data origional'!E30+'HEE data origional'!E33+'HEE data origional'!E41+'HEE data origional'!E42+'HEE data origional'!E43+'HEE data origional'!E45+'HEE data origional'!E50+'HEE data origional'!E51+'HEE data origional'!E53+'HEE data origional'!E54+'HEE data origional'!E57+'HEE data origional'!E69+'HEE data origional'!E76+'HEE data origional'!E81+'HEE data origional'!E82+'HEE data origional'!E83+'HEE data origional'!E84+'HEE data origional'!E85</f>
        <v>235</v>
      </c>
      <c r="F24">
        <f>'HEE data origional'!F5+'HEE data origional'!F6+'HEE data origional'!F9+'HEE data origional'!F10+'HEE data origional'!F15+'HEE data origional'!F16+'HEE data origional'!F17+'HEE data origional'!F18+'HEE data origional'!F20+'HEE data origional'!F26+'HEE data origional'!F30+'HEE data origional'!F33+'HEE data origional'!F41+'HEE data origional'!F42+'HEE data origional'!F43+'HEE data origional'!F45+'HEE data origional'!F50+'HEE data origional'!F51+'HEE data origional'!F53+'HEE data origional'!F54+'HEE data origional'!F57+'HEE data origional'!F69+'HEE data origional'!F76+'HEE data origional'!F81+'HEE data origional'!F82+'HEE data origional'!F83+'HEE data origional'!F84+'HEE data origional'!F85</f>
        <v>458</v>
      </c>
      <c r="G24">
        <f>'HEE data origional'!G5+'HEE data origional'!G6+'HEE data origional'!G9+'HEE data origional'!G10+'HEE data origional'!G15+'HEE data origional'!G16+'HEE data origional'!G17+'HEE data origional'!G18+'HEE data origional'!G20+'HEE data origional'!G26+'HEE data origional'!G30+'HEE data origional'!G33+'HEE data origional'!G41+'HEE data origional'!G42+'HEE data origional'!G43+'HEE data origional'!G45+'HEE data origional'!G50+'HEE data origional'!G51+'HEE data origional'!G53+'HEE data origional'!G54+'HEE data origional'!G57+'HEE data origional'!G69+'HEE data origional'!G76+'HEE data origional'!G81+'HEE data origional'!G82+'HEE data origional'!G83+'HEE data origional'!G84+'HEE data origional'!G85</f>
        <v>949</v>
      </c>
      <c r="H24">
        <f>'HEE data origional'!H5+'HEE data origional'!H6+'HEE data origional'!H9+'HEE data origional'!H10+'HEE data origional'!H15+'HEE data origional'!H16+'HEE data origional'!H17+'HEE data origional'!H18+'HEE data origional'!H20+'HEE data origional'!H26+'HEE data origional'!H30+'HEE data origional'!H33+'HEE data origional'!H41+'HEE data origional'!H42+'HEE data origional'!H43+'HEE data origional'!H45+'HEE data origional'!H50+'HEE data origional'!H51+'HEE data origional'!H53+'HEE data origional'!H54+'HEE data origional'!H57+'HEE data origional'!H69+'HEE data origional'!H76+'HEE data origional'!H81+'HEE data origional'!H82+'HEE data origional'!H83+'HEE data origional'!H84+'HEE data origional'!H85</f>
        <v>5</v>
      </c>
      <c r="I24">
        <f>'HEE data origional'!I5+'HEE data origional'!I6+'HEE data origional'!I9+'HEE data origional'!I10+'HEE data origional'!I15+'HEE data origional'!I16+'HEE data origional'!I17+'HEE data origional'!I18+'HEE data origional'!I20+'HEE data origional'!I26+'HEE data origional'!I30+'HEE data origional'!I33+'HEE data origional'!I41+'HEE data origional'!I42+'HEE data origional'!I43+'HEE data origional'!I45+'HEE data origional'!I50+'HEE data origional'!I51+'HEE data origional'!I53+'HEE data origional'!I54+'HEE data origional'!I57+'HEE data origional'!I69+'HEE data origional'!I76+'HEE data origional'!I81+'HEE data origional'!I82+'HEE data origional'!I83+'HEE data origional'!I84+'HEE data origional'!I85</f>
        <v>20</v>
      </c>
      <c r="J24">
        <f>'HEE data origional'!J5+'HEE data origional'!J6+'HEE data origional'!J9+'HEE data origional'!J10+'HEE data origional'!J15+'HEE data origional'!J16+'HEE data origional'!J17+'HEE data origional'!J18+'HEE data origional'!J20+'HEE data origional'!J26+'HEE data origional'!J30+'HEE data origional'!J33+'HEE data origional'!J41+'HEE data origional'!J42+'HEE data origional'!J43+'HEE data origional'!J45+'HEE data origional'!J50+'HEE data origional'!J51+'HEE data origional'!J53+'HEE data origional'!J54+'HEE data origional'!J57+'HEE data origional'!J69+'HEE data origional'!J76+'HEE data origional'!J81+'HEE data origional'!J82+'HEE data origional'!J83+'HEE data origional'!J84+'HEE data origional'!J85</f>
        <v>95</v>
      </c>
      <c r="K24">
        <f>'HEE data origional'!K5+'HEE data origional'!K6+'HEE data origional'!K9+'HEE data origional'!K10+'HEE data origional'!K15+'HEE data origional'!K16+'HEE data origional'!K17+'HEE data origional'!K18+'HEE data origional'!K20+'HEE data origional'!K26+'HEE data origional'!K30+'HEE data origional'!K33+'HEE data origional'!K41+'HEE data origional'!K42+'HEE data origional'!K43+'HEE data origional'!K45+'HEE data origional'!K50+'HEE data origional'!K51+'HEE data origional'!K53+'HEE data origional'!K54+'HEE data origional'!K57+'HEE data origional'!K69+'HEE data origional'!K76+'HEE data origional'!K81+'HEE data origional'!K82+'HEE data origional'!K83+'HEE data origional'!K84+'HEE data origional'!K85</f>
        <v>30</v>
      </c>
      <c r="L24">
        <f t="shared" si="9"/>
        <v>3144</v>
      </c>
    </row>
    <row r="25" spans="1:12" x14ac:dyDescent="0.25">
      <c r="A25" t="s">
        <v>120</v>
      </c>
      <c r="B25">
        <f>'HEE data origional'!B21+'HEE data origional'!B58+'HEE data origional'!B61</f>
        <v>131</v>
      </c>
      <c r="C25">
        <f>'HEE data origional'!C21+'HEE data origional'!C58+'HEE data origional'!C61</f>
        <v>27</v>
      </c>
      <c r="D25">
        <f>'HEE data origional'!D21+'HEE data origional'!D58+'HEE data origional'!D61</f>
        <v>324</v>
      </c>
      <c r="E25">
        <f>'HEE data origional'!E21+'HEE data origional'!E58+'HEE data origional'!E61</f>
        <v>101</v>
      </c>
      <c r="F25">
        <f>'HEE data origional'!F21+'HEE data origional'!F58+'HEE data origional'!F61</f>
        <v>117</v>
      </c>
      <c r="G25">
        <f>'HEE data origional'!G21+'HEE data origional'!G58+'HEE data origional'!G61</f>
        <v>275</v>
      </c>
      <c r="H25">
        <f>'HEE data origional'!H21+'HEE data origional'!H58+'HEE data origional'!H61</f>
        <v>1</v>
      </c>
      <c r="I25">
        <f>'HEE data origional'!I21+'HEE data origional'!I58+'HEE data origional'!I61</f>
        <v>6</v>
      </c>
      <c r="J25">
        <f>'HEE data origional'!J21+'HEE data origional'!J58+'HEE data origional'!J61</f>
        <v>31</v>
      </c>
      <c r="K25">
        <f>'HEE data origional'!K21+'HEE data origional'!K58+'HEE data origional'!K61</f>
        <v>9</v>
      </c>
      <c r="L25">
        <f t="shared" si="9"/>
        <v>1022</v>
      </c>
    </row>
    <row r="26" spans="1:12" x14ac:dyDescent="0.25">
      <c r="A26" t="s">
        <v>5</v>
      </c>
      <c r="B26">
        <f>'HEE data origional'!B62</f>
        <v>2</v>
      </c>
      <c r="C26">
        <f>'HEE data origional'!C62</f>
        <v>0</v>
      </c>
      <c r="D26">
        <f>'HEE data origional'!D62</f>
        <v>12</v>
      </c>
      <c r="E26">
        <f>'HEE data origional'!E62</f>
        <v>2</v>
      </c>
      <c r="F26">
        <f>'HEE data origional'!F62</f>
        <v>2</v>
      </c>
      <c r="G26">
        <f>'HEE data origional'!G62</f>
        <v>3</v>
      </c>
      <c r="H26">
        <f>'HEE data origional'!H62</f>
        <v>0</v>
      </c>
      <c r="I26">
        <f>'HEE data origional'!I62</f>
        <v>1</v>
      </c>
      <c r="J26">
        <f>'HEE data origional'!J62</f>
        <v>3</v>
      </c>
      <c r="K26">
        <f>'HEE data origional'!K62</f>
        <v>0</v>
      </c>
      <c r="L26">
        <f t="shared" si="9"/>
        <v>25</v>
      </c>
    </row>
    <row r="27" spans="1:12" x14ac:dyDescent="0.25">
      <c r="A27" t="s">
        <v>6</v>
      </c>
      <c r="B27">
        <f>'HEE data origional'!B64</f>
        <v>49</v>
      </c>
      <c r="C27">
        <f>'HEE data origional'!C64</f>
        <v>9</v>
      </c>
      <c r="D27">
        <f>'HEE data origional'!D64</f>
        <v>91</v>
      </c>
      <c r="E27">
        <f>'HEE data origional'!E64</f>
        <v>19</v>
      </c>
      <c r="F27">
        <f>'HEE data origional'!F64</f>
        <v>84</v>
      </c>
      <c r="G27">
        <f>'HEE data origional'!G64</f>
        <v>77</v>
      </c>
      <c r="H27">
        <f>'HEE data origional'!H64</f>
        <v>3</v>
      </c>
      <c r="I27">
        <f>'HEE data origional'!I64</f>
        <v>3</v>
      </c>
      <c r="J27">
        <f>'HEE data origional'!J64</f>
        <v>18</v>
      </c>
      <c r="K27">
        <f>'HEE data origional'!K64</f>
        <v>3</v>
      </c>
      <c r="L27">
        <f t="shared" ref="L27:L32" si="10">SUM(B27:K27)</f>
        <v>356</v>
      </c>
    </row>
    <row r="28" spans="1:12" x14ac:dyDescent="0.25">
      <c r="A28" t="s">
        <v>119</v>
      </c>
      <c r="B28">
        <f>'HEE data origional'!B71+'HEE data origional'!B74+'HEE data origional'!B75</f>
        <v>152</v>
      </c>
      <c r="C28">
        <f>'HEE data origional'!C71+'HEE data origional'!C74+'HEE data origional'!C75</f>
        <v>16</v>
      </c>
      <c r="D28">
        <f>'HEE data origional'!D71+'HEE data origional'!D74+'HEE data origional'!D75</f>
        <v>306</v>
      </c>
      <c r="E28">
        <f>'HEE data origional'!E71+'HEE data origional'!E74+'HEE data origional'!E75</f>
        <v>73</v>
      </c>
      <c r="F28">
        <f>'HEE data origional'!F71+'HEE data origional'!F74+'HEE data origional'!F75</f>
        <v>114</v>
      </c>
      <c r="G28">
        <f>'HEE data origional'!G71+'HEE data origional'!G74+'HEE data origional'!G75</f>
        <v>250</v>
      </c>
      <c r="H28">
        <f>'HEE data origional'!H71+'HEE data origional'!H74+'HEE data origional'!H75</f>
        <v>1</v>
      </c>
      <c r="I28">
        <f>'HEE data origional'!I71+'HEE data origional'!I74+'HEE data origional'!I75</f>
        <v>6</v>
      </c>
      <c r="J28">
        <f>'HEE data origional'!J71+'HEE data origional'!J74+'HEE data origional'!J75</f>
        <v>35</v>
      </c>
      <c r="K28">
        <f>'HEE data origional'!K71+'HEE data origional'!K74+'HEE data origional'!K75</f>
        <v>4</v>
      </c>
      <c r="L28">
        <f t="shared" si="10"/>
        <v>957</v>
      </c>
    </row>
    <row r="29" spans="1:12" x14ac:dyDescent="0.25">
      <c r="A29" t="s">
        <v>9</v>
      </c>
      <c r="B29">
        <f>'HEE data origional'!B44</f>
        <v>33</v>
      </c>
      <c r="C29">
        <f>'HEE data origional'!C44</f>
        <v>2</v>
      </c>
      <c r="D29">
        <f>'HEE data origional'!D44</f>
        <v>52</v>
      </c>
      <c r="E29">
        <f>'HEE data origional'!E44</f>
        <v>13</v>
      </c>
      <c r="F29">
        <f>'HEE data origional'!F44</f>
        <v>38</v>
      </c>
      <c r="G29">
        <f>'HEE data origional'!G44</f>
        <v>31</v>
      </c>
      <c r="H29">
        <f>'HEE data origional'!H44</f>
        <v>0</v>
      </c>
      <c r="I29">
        <f>'HEE data origional'!I44</f>
        <v>2</v>
      </c>
      <c r="J29">
        <f>'HEE data origional'!J44</f>
        <v>13</v>
      </c>
      <c r="K29">
        <f>'HEE data origional'!K44</f>
        <v>0</v>
      </c>
      <c r="L29">
        <f t="shared" si="10"/>
        <v>184</v>
      </c>
    </row>
    <row r="30" spans="1:12" x14ac:dyDescent="0.25">
      <c r="A30" t="s">
        <v>118</v>
      </c>
      <c r="B30">
        <f>'HEE data origional'!B13+'HEE data origional'!B14+'HEE data origional'!B31+'HEE data origional'!B32+'HEE data origional'!B38+'HEE data origional'!B39+'HEE data origional'!B40+'HEE data origional'!B52+'HEE data origional'!B63+'HEE data origional'!B78+'HEE data origional'!B79</f>
        <v>133</v>
      </c>
      <c r="C30">
        <f>'HEE data origional'!C13+'HEE data origional'!C14+'HEE data origional'!C31+'HEE data origional'!C32+'HEE data origional'!C38+'HEE data origional'!C39+'HEE data origional'!C40+'HEE data origional'!C52+'HEE data origional'!C63+'HEE data origional'!C78+'HEE data origional'!C79</f>
        <v>17</v>
      </c>
      <c r="D30">
        <f>'HEE data origional'!D13+'HEE data origional'!D14+'HEE data origional'!D31+'HEE data origional'!D32+'HEE data origional'!D38+'HEE data origional'!D39+'HEE data origional'!D40+'HEE data origional'!D52+'HEE data origional'!D63+'HEE data origional'!D78+'HEE data origional'!D79</f>
        <v>166</v>
      </c>
      <c r="E30">
        <f>'HEE data origional'!E13+'HEE data origional'!E14+'HEE data origional'!E31+'HEE data origional'!E32+'HEE data origional'!E38+'HEE data origional'!E39+'HEE data origional'!E40+'HEE data origional'!E52+'HEE data origional'!E63+'HEE data origional'!E78+'HEE data origional'!E79</f>
        <v>39</v>
      </c>
      <c r="F30">
        <f>'HEE data origional'!F13+'HEE data origional'!F14+'HEE data origional'!F31+'HEE data origional'!F32+'HEE data origional'!F38+'HEE data origional'!F39+'HEE data origional'!F40+'HEE data origional'!F52+'HEE data origional'!F63+'HEE data origional'!F78+'HEE data origional'!F79</f>
        <v>88</v>
      </c>
      <c r="G30">
        <f>'HEE data origional'!G13+'HEE data origional'!G14+'HEE data origional'!G31+'HEE data origional'!G32+'HEE data origional'!G38+'HEE data origional'!G39+'HEE data origional'!G40+'HEE data origional'!G52+'HEE data origional'!G63+'HEE data origional'!G78+'HEE data origional'!G79</f>
        <v>101</v>
      </c>
      <c r="H30">
        <f>'HEE data origional'!H13+'HEE data origional'!H14+'HEE data origional'!H31+'HEE data origional'!H32+'HEE data origional'!H38+'HEE data origional'!H39+'HEE data origional'!H40+'HEE data origional'!H52+'HEE data origional'!H63+'HEE data origional'!H78+'HEE data origional'!H79</f>
        <v>2</v>
      </c>
      <c r="I30">
        <f>'HEE data origional'!I13+'HEE data origional'!I14+'HEE data origional'!I31+'HEE data origional'!I32+'HEE data origional'!I38+'HEE data origional'!I39+'HEE data origional'!I40+'HEE data origional'!I52+'HEE data origional'!I63+'HEE data origional'!I78+'HEE data origional'!I79</f>
        <v>0</v>
      </c>
      <c r="J30">
        <f>'HEE data origional'!J13+'HEE data origional'!J14+'HEE data origional'!J31+'HEE data origional'!J32+'HEE data origional'!J38+'HEE data origional'!J39+'HEE data origional'!J40+'HEE data origional'!J52+'HEE data origional'!J63+'HEE data origional'!J78+'HEE data origional'!J79</f>
        <v>31</v>
      </c>
      <c r="K30">
        <f>'HEE data origional'!K13+'HEE data origional'!K14+'HEE data origional'!K31+'HEE data origional'!K32+'HEE data origional'!K38+'HEE data origional'!K39+'HEE data origional'!K40+'HEE data origional'!K52+'HEE data origional'!K63+'HEE data origional'!K78+'HEE data origional'!K79</f>
        <v>6</v>
      </c>
      <c r="L30">
        <f t="shared" si="10"/>
        <v>583</v>
      </c>
    </row>
    <row r="31" spans="1:12" x14ac:dyDescent="0.25">
      <c r="A31" t="s">
        <v>121</v>
      </c>
      <c r="B31">
        <f>'HEE data origional'!B80</f>
        <v>196</v>
      </c>
      <c r="C31">
        <f>'HEE data origional'!C80</f>
        <v>8</v>
      </c>
      <c r="D31">
        <f>'HEE data origional'!D80</f>
        <v>260</v>
      </c>
      <c r="E31">
        <f>'HEE data origional'!E80</f>
        <v>36</v>
      </c>
      <c r="F31">
        <f>'HEE data origional'!F80</f>
        <v>139</v>
      </c>
      <c r="G31">
        <f>'HEE data origional'!G80</f>
        <v>59</v>
      </c>
      <c r="H31">
        <f>'HEE data origional'!H80</f>
        <v>1</v>
      </c>
      <c r="I31">
        <f>'HEE data origional'!I80</f>
        <v>2</v>
      </c>
      <c r="J31">
        <f>'HEE data origional'!J80</f>
        <v>66</v>
      </c>
      <c r="K31">
        <f>'HEE data origional'!K80</f>
        <v>6</v>
      </c>
      <c r="L31">
        <f t="shared" si="10"/>
        <v>773</v>
      </c>
    </row>
    <row r="32" spans="1:12" x14ac:dyDescent="0.25">
      <c r="A32" t="s">
        <v>12</v>
      </c>
      <c r="B32">
        <f>'HEE data origional'!B19</f>
        <v>150</v>
      </c>
      <c r="C32">
        <f>'HEE data origional'!C19</f>
        <v>23</v>
      </c>
      <c r="D32">
        <f>'HEE data origional'!D19</f>
        <v>185</v>
      </c>
      <c r="E32">
        <f>'HEE data origional'!E19</f>
        <v>93</v>
      </c>
      <c r="F32">
        <f>'HEE data origional'!F19</f>
        <v>208</v>
      </c>
      <c r="G32">
        <f>'HEE data origional'!G19</f>
        <v>253</v>
      </c>
      <c r="H32">
        <f>'HEE data origional'!H19</f>
        <v>1</v>
      </c>
      <c r="I32">
        <f>'HEE data origional'!I19</f>
        <v>3</v>
      </c>
      <c r="J32">
        <f>'HEE data origional'!J19</f>
        <v>38</v>
      </c>
      <c r="K32">
        <f>'HEE data origional'!K19</f>
        <v>13</v>
      </c>
      <c r="L32">
        <f t="shared" si="10"/>
        <v>967</v>
      </c>
    </row>
    <row r="33" spans="1:12" x14ac:dyDescent="0.25">
      <c r="A33" t="s">
        <v>116</v>
      </c>
      <c r="B33">
        <f>'HEE data origional'!B11+'HEE data origional'!B12+'HEE data origional'!B34+'HEE data origional'!B55+'HEE data origional'!B56+'HEE data origional'!B65+'HEE data origional'!B66+'HEE data origional'!B67+'HEE data origional'!B70+'HEE data origional'!B77+'HEE data origional'!B86+'HEE data origional'!B87</f>
        <v>232</v>
      </c>
      <c r="C33">
        <f>'HEE data origional'!C11+'HEE data origional'!C12+'HEE data origional'!C34+'HEE data origional'!C55+'HEE data origional'!C56+'HEE data origional'!C65+'HEE data origional'!C66+'HEE data origional'!C67+'HEE data origional'!C70+'HEE data origional'!C77+'HEE data origional'!C86+'HEE data origional'!C87</f>
        <v>15</v>
      </c>
      <c r="D33">
        <f>'HEE data origional'!D11+'HEE data origional'!D12+'HEE data origional'!D34+'HEE data origional'!D55+'HEE data origional'!D56+'HEE data origional'!D65+'HEE data origional'!D66+'HEE data origional'!D67+'HEE data origional'!D70+'HEE data origional'!D77+'HEE data origional'!D86+'HEE data origional'!D87</f>
        <v>397</v>
      </c>
      <c r="E33">
        <f>'HEE data origional'!E11+'HEE data origional'!E12+'HEE data origional'!E34+'HEE data origional'!E55+'HEE data origional'!E56+'HEE data origional'!E65+'HEE data origional'!E66+'HEE data origional'!E67+'HEE data origional'!E70+'HEE data origional'!E77+'HEE data origional'!E86+'HEE data origional'!E87</f>
        <v>146</v>
      </c>
      <c r="F33">
        <f>'HEE data origional'!F11+'HEE data origional'!F12+'HEE data origional'!F34+'HEE data origional'!F55+'HEE data origional'!F56+'HEE data origional'!F65+'HEE data origional'!F66+'HEE data origional'!F67+'HEE data origional'!F70+'HEE data origional'!F77+'HEE data origional'!F86+'HEE data origional'!F87</f>
        <v>301</v>
      </c>
      <c r="G33">
        <f>'HEE data origional'!G11+'HEE data origional'!G12+'HEE data origional'!G34+'HEE data origional'!G55+'HEE data origional'!G56+'HEE data origional'!G65+'HEE data origional'!G66+'HEE data origional'!G67+'HEE data origional'!G70+'HEE data origional'!G77+'HEE data origional'!G86+'HEE data origional'!G87</f>
        <v>391</v>
      </c>
      <c r="H33">
        <f>'HEE data origional'!H11+'HEE data origional'!H12+'HEE data origional'!H34+'HEE data origional'!H55+'HEE data origional'!H56+'HEE data origional'!H65+'HEE data origional'!H66+'HEE data origional'!H67+'HEE data origional'!H70+'HEE data origional'!H77+'HEE data origional'!H86+'HEE data origional'!H87</f>
        <v>3</v>
      </c>
      <c r="I33">
        <f>'HEE data origional'!I11+'HEE data origional'!I12+'HEE data origional'!I34+'HEE data origional'!I55+'HEE data origional'!I56+'HEE data origional'!I65+'HEE data origional'!I66+'HEE data origional'!I67+'HEE data origional'!I70+'HEE data origional'!I77+'HEE data origional'!I86+'HEE data origional'!I87</f>
        <v>17</v>
      </c>
      <c r="J33">
        <f>'HEE data origional'!J11+'HEE data origional'!J12+'HEE data origional'!J34+'HEE data origional'!J55+'HEE data origional'!J56+'HEE data origional'!J65+'HEE data origional'!J66+'HEE data origional'!J67+'HEE data origional'!J70+'HEE data origional'!J77+'HEE data origional'!J86+'HEE data origional'!J87</f>
        <v>54</v>
      </c>
      <c r="K33">
        <f>'HEE data origional'!K11+'HEE data origional'!K12+'HEE data origional'!K34+'HEE data origional'!K55+'HEE data origional'!K56+'HEE data origional'!K65+'HEE data origional'!K66+'HEE data origional'!K67+'HEE data origional'!K70+'HEE data origional'!K77+'HEE data origional'!K86+'HEE data origional'!K87</f>
        <v>15</v>
      </c>
      <c r="L33">
        <f t="shared" ref="L33:L34" si="11">SUM(B33:K33)</f>
        <v>1571</v>
      </c>
    </row>
    <row r="34" spans="1:12" x14ac:dyDescent="0.25">
      <c r="A34" t="s">
        <v>7</v>
      </c>
      <c r="B34">
        <f>'HEE data origional'!B27+'HEE data origional'!B68</f>
        <v>1</v>
      </c>
      <c r="C34">
        <f>'HEE data origional'!C27+'HEE data origional'!C68</f>
        <v>0</v>
      </c>
      <c r="D34">
        <f>'HEE data origional'!D27+'HEE data origional'!D68</f>
        <v>1</v>
      </c>
      <c r="E34">
        <f>'HEE data origional'!E27+'HEE data origional'!E68</f>
        <v>2</v>
      </c>
      <c r="F34">
        <f>'HEE data origional'!F27+'HEE data origional'!F68</f>
        <v>1</v>
      </c>
      <c r="G34">
        <f>'HEE data origional'!G27+'HEE data origional'!G68</f>
        <v>1</v>
      </c>
      <c r="H34">
        <f>'HEE data origional'!H27+'HEE data origional'!H68</f>
        <v>0</v>
      </c>
      <c r="I34">
        <f>'HEE data origional'!I27+'HEE data origional'!I68</f>
        <v>0</v>
      </c>
      <c r="J34">
        <f>'HEE data origional'!J27+'HEE data origional'!J68</f>
        <v>1</v>
      </c>
      <c r="K34">
        <f>'HEE data origional'!K27+'HEE data origional'!K68</f>
        <v>0</v>
      </c>
      <c r="L34">
        <f t="shared" si="11"/>
        <v>7</v>
      </c>
    </row>
    <row r="35" spans="1:12" x14ac:dyDescent="0.25">
      <c r="B35">
        <f>SUM(B21:B34)</f>
        <v>3081</v>
      </c>
      <c r="C35">
        <f t="shared" ref="C35:L35" si="12">SUM(C21:C34)</f>
        <v>486</v>
      </c>
      <c r="D35">
        <f t="shared" si="12"/>
        <v>5051</v>
      </c>
      <c r="E35">
        <f t="shared" si="12"/>
        <v>1466</v>
      </c>
      <c r="F35">
        <f t="shared" si="12"/>
        <v>2844</v>
      </c>
      <c r="G35">
        <f t="shared" si="12"/>
        <v>4298</v>
      </c>
      <c r="H35">
        <f t="shared" si="12"/>
        <v>40</v>
      </c>
      <c r="I35">
        <f t="shared" si="12"/>
        <v>89</v>
      </c>
      <c r="J35">
        <f t="shared" si="12"/>
        <v>697</v>
      </c>
      <c r="K35">
        <f t="shared" si="12"/>
        <v>170</v>
      </c>
      <c r="L35">
        <f t="shared" si="12"/>
        <v>18222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B2" sqref="B2"/>
    </sheetView>
  </sheetViews>
  <sheetFormatPr defaultRowHeight="15" x14ac:dyDescent="0.25"/>
  <cols>
    <col min="1" max="1" width="19.5703125" bestFit="1" customWidth="1"/>
    <col min="3" max="3" width="10.42578125" customWidth="1"/>
    <col min="4" max="4" width="10.5703125" customWidth="1"/>
  </cols>
  <sheetData>
    <row r="1" spans="1:11" ht="45" x14ac:dyDescent="0.2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  <c r="G1" s="2" t="s">
        <v>33</v>
      </c>
      <c r="H1" s="2" t="s">
        <v>35</v>
      </c>
      <c r="I1" s="2" t="s">
        <v>34</v>
      </c>
      <c r="J1" s="2" t="s">
        <v>30</v>
      </c>
      <c r="K1" s="2" t="s">
        <v>36</v>
      </c>
    </row>
    <row r="2" spans="1:11" x14ac:dyDescent="0.25">
      <c r="A2" t="s">
        <v>117</v>
      </c>
      <c r="B2" s="14">
        <f>SUM('HEE data combined'!B2/'HEE data combined'!$K$2)</f>
        <v>0.33847850055126794</v>
      </c>
      <c r="C2" s="14">
        <f>SUM('HEE data combined'!C2/'HEE data combined'!$K$2)</f>
        <v>1.3230429988974642E-2</v>
      </c>
      <c r="D2" s="14">
        <f>SUM('HEE data combined'!D2/'HEE data combined'!$K$2)</f>
        <v>0.26350606394707826</v>
      </c>
      <c r="E2" s="14">
        <f>SUM('HEE data combined'!E2/'HEE data combined'!$K$2)</f>
        <v>7.8280044101433299E-2</v>
      </c>
      <c r="F2" s="14">
        <f>SUM('HEE data combined'!F2/'HEE data combined'!$K$2)</f>
        <v>7.7177508269018744E-2</v>
      </c>
      <c r="G2" s="14">
        <f>SUM('HEE data combined'!G2/'HEE data combined'!$K$2)</f>
        <v>6.615214994487321E-3</v>
      </c>
      <c r="H2" s="14">
        <f>SUM('HEE data combined'!H2/'HEE data combined'!$K$2)</f>
        <v>9.9228224917309819E-3</v>
      </c>
      <c r="I2" s="14">
        <f>SUM('HEE data combined'!I2/'HEE data combined'!$K$2)</f>
        <v>4.4101433296582136E-2</v>
      </c>
      <c r="J2" s="14">
        <f>SUM('HEE data combined'!J2/'HEE data combined'!$K$2)</f>
        <v>0.16868798235942667</v>
      </c>
      <c r="K2" s="14">
        <f>SUM(B2:J2)</f>
        <v>1</v>
      </c>
    </row>
    <row r="3" spans="1:11" x14ac:dyDescent="0.25">
      <c r="A3" t="s">
        <v>127</v>
      </c>
      <c r="B3" s="14">
        <f>SUM('HEE data combined'!B3/'HEE data combined'!$K$3)</f>
        <v>0.25020850708924103</v>
      </c>
      <c r="C3" s="14">
        <f>SUM('HEE data combined'!C3/'HEE data combined'!$K$3)</f>
        <v>2.0016680567139282E-2</v>
      </c>
      <c r="D3" s="14">
        <f>SUM('HEE data combined'!D3/'HEE data combined'!$K$3)</f>
        <v>0.23603002502085071</v>
      </c>
      <c r="E3" s="14">
        <f>SUM('HEE data combined'!E3/'HEE data combined'!$K$3)</f>
        <v>8.5904920767306089E-2</v>
      </c>
      <c r="F3" s="14">
        <f>SUM('HEE data combined'!F3/'HEE data combined'!$K$3)</f>
        <v>0.21601334445371143</v>
      </c>
      <c r="G3" s="14">
        <f>SUM('HEE data combined'!G3/'HEE data combined'!$K$3)</f>
        <v>5.0041701417848205E-3</v>
      </c>
      <c r="H3" s="14">
        <f>SUM('HEE data combined'!H3/'HEE data combined'!$K$3)</f>
        <v>8.3402835696413675E-3</v>
      </c>
      <c r="I3" s="14">
        <f>SUM('HEE data combined'!I3/'HEE data combined'!$K$3)</f>
        <v>4.0033361134278564E-2</v>
      </c>
      <c r="J3" s="14">
        <f>SUM('HEE data combined'!J3/'HEE data combined'!$K$3)</f>
        <v>0.13844870725604672</v>
      </c>
      <c r="K3" s="14">
        <f t="shared" ref="K3:K15" si="0">SUM(B3:J3)</f>
        <v>1</v>
      </c>
    </row>
    <row r="4" spans="1:11" x14ac:dyDescent="0.25">
      <c r="A4" t="s">
        <v>23</v>
      </c>
      <c r="B4" s="14">
        <f>SUM('HEE data combined'!B4/'HEE data combined'!$K$4)</f>
        <v>0.13819518921403401</v>
      </c>
      <c r="C4" s="14">
        <f>SUM('HEE data combined'!C4/'HEE data combined'!$K$4)</f>
        <v>2.2828251876819364E-2</v>
      </c>
      <c r="D4" s="14">
        <f>SUM('HEE data combined'!D4/'HEE data combined'!$K$4)</f>
        <v>0.31561207292783822</v>
      </c>
      <c r="E4" s="14">
        <f>SUM('HEE data combined'!E4/'HEE data combined'!$K$4)</f>
        <v>8.1660793626474645E-2</v>
      </c>
      <c r="F4" s="14">
        <f>SUM('HEE data combined'!F4/'HEE data combined'!$K$4)</f>
        <v>0.2419181859966294</v>
      </c>
      <c r="G4" s="14">
        <f>SUM('HEE data combined'!G4/'HEE data combined'!$K$4)</f>
        <v>2.6045656503753639E-3</v>
      </c>
      <c r="H4" s="14">
        <f>SUM('HEE data combined'!H4/'HEE data combined'!$K$4)</f>
        <v>9.9586333690822731E-3</v>
      </c>
      <c r="I4" s="14">
        <f>SUM('HEE data combined'!I4/'HEE data combined'!$K$4)</f>
        <v>3.7842806802512639E-2</v>
      </c>
      <c r="J4" s="14">
        <f>SUM('HEE data combined'!J4/'HEE data combined'!$K$4)</f>
        <v>0.14937950053623411</v>
      </c>
      <c r="K4" s="14">
        <f t="shared" si="0"/>
        <v>1</v>
      </c>
    </row>
    <row r="5" spans="1:11" x14ac:dyDescent="0.25">
      <c r="A5" t="s">
        <v>3</v>
      </c>
      <c r="B5" s="14">
        <f>SUM('HEE data combined'!B5/'HEE data combined'!$K$5)</f>
        <v>0.15680661577608143</v>
      </c>
      <c r="C5" s="14">
        <f>SUM('HEE data combined'!C5/'HEE data combined'!$K$5)</f>
        <v>5.8524173027989825E-2</v>
      </c>
      <c r="D5" s="14">
        <f>SUM('HEE data combined'!D5/'HEE data combined'!$K$5)</f>
        <v>0.21469465648854963</v>
      </c>
      <c r="E5" s="14">
        <f>SUM('HEE data combined'!E5/'HEE data combined'!$K$5)</f>
        <v>7.4745547073791344E-2</v>
      </c>
      <c r="F5" s="14">
        <f>SUM('HEE data combined'!F5/'HEE data combined'!$K$5)</f>
        <v>0.30184478371501272</v>
      </c>
      <c r="G5" s="14">
        <f>SUM('HEE data combined'!G5/'HEE data combined'!$K$5)</f>
        <v>6.3613231552162846E-3</v>
      </c>
      <c r="H5" s="14">
        <f>SUM('HEE data combined'!H5/'HEE data combined'!$K$5)</f>
        <v>9.5419847328244278E-3</v>
      </c>
      <c r="I5" s="14">
        <f>SUM('HEE data combined'!I5/'HEE data combined'!$K$5)</f>
        <v>3.1806615776081425E-2</v>
      </c>
      <c r="J5" s="14">
        <f>SUM('HEE data combined'!J5/'HEE data combined'!$K$5)</f>
        <v>0.14567430025445294</v>
      </c>
      <c r="K5" s="14">
        <f t="shared" si="0"/>
        <v>1</v>
      </c>
    </row>
    <row r="6" spans="1:11" x14ac:dyDescent="0.25">
      <c r="A6" t="s">
        <v>120</v>
      </c>
      <c r="B6" s="14">
        <f>SUM('HEE data combined'!B6/'HEE data combined'!$K$6)</f>
        <v>0.12818003913894324</v>
      </c>
      <c r="C6" s="14">
        <f>SUM('HEE data combined'!C6/'HEE data combined'!$K$6)</f>
        <v>2.6418786692759294E-2</v>
      </c>
      <c r="D6" s="14">
        <f>SUM('HEE data combined'!D6/'HEE data combined'!$K$6)</f>
        <v>0.31702544031311153</v>
      </c>
      <c r="E6" s="14">
        <f>SUM('HEE data combined'!E6/'HEE data combined'!$K$6)</f>
        <v>9.8825831702544026E-2</v>
      </c>
      <c r="F6" s="14">
        <f>SUM('HEE data combined'!F6/'HEE data combined'!$K$6)</f>
        <v>0.2690802348336595</v>
      </c>
      <c r="G6" s="14">
        <f>SUM('HEE data combined'!G6/'HEE data combined'!$K$6)</f>
        <v>5.8708414872798431E-3</v>
      </c>
      <c r="H6" s="14">
        <f>SUM('HEE data combined'!H6/'HEE data combined'!$K$6)</f>
        <v>8.8062622309197647E-3</v>
      </c>
      <c r="I6" s="14">
        <f>SUM('HEE data combined'!I6/'HEE data combined'!$K$6)</f>
        <v>3.131115459882583E-2</v>
      </c>
      <c r="J6" s="14">
        <f>SUM('HEE data combined'!J6/'HEE data combined'!$K$6)</f>
        <v>0.11448140900195694</v>
      </c>
      <c r="K6" s="14">
        <f t="shared" si="0"/>
        <v>0.99999999999999989</v>
      </c>
    </row>
    <row r="7" spans="1:11" x14ac:dyDescent="0.25">
      <c r="A7" t="s">
        <v>5</v>
      </c>
      <c r="B7" s="14">
        <f>SUM('HEE data combined'!B7/'HEE data combined'!$K$7)</f>
        <v>0.08</v>
      </c>
      <c r="C7" s="14">
        <f>SUM('HEE data combined'!C7/'HEE data combined'!$K$7)</f>
        <v>0</v>
      </c>
      <c r="D7" s="14">
        <f>SUM('HEE data combined'!D7/'HEE data combined'!$K$7)</f>
        <v>0.48</v>
      </c>
      <c r="E7" s="14">
        <f>SUM('HEE data combined'!E7/'HEE data combined'!$K$7)</f>
        <v>0.08</v>
      </c>
      <c r="F7" s="14">
        <f>SUM('HEE data combined'!F7/'HEE data combined'!$K$7)</f>
        <v>0.12</v>
      </c>
      <c r="G7" s="14">
        <f>SUM('HEE data combined'!G7/'HEE data combined'!$K$7)</f>
        <v>0.04</v>
      </c>
      <c r="H7" s="14">
        <f>SUM('HEE data combined'!H7/'HEE data combined'!$K$7)</f>
        <v>0</v>
      </c>
      <c r="I7" s="14">
        <f>SUM('HEE data combined'!I7/'HEE data combined'!$K$7)</f>
        <v>0.12</v>
      </c>
      <c r="J7" s="14">
        <f>SUM('HEE data combined'!J7/'HEE data combined'!$K$7)</f>
        <v>0.08</v>
      </c>
      <c r="K7" s="14">
        <f t="shared" si="0"/>
        <v>0.99999999999999989</v>
      </c>
    </row>
    <row r="8" spans="1:11" x14ac:dyDescent="0.25">
      <c r="A8" t="s">
        <v>6</v>
      </c>
      <c r="B8" s="14">
        <f>SUM('HEE data combined'!B8/'HEE data combined'!$K$8)</f>
        <v>0.13764044943820225</v>
      </c>
      <c r="C8" s="14">
        <f>SUM('HEE data combined'!C8/'HEE data combined'!$K$8)</f>
        <v>2.5280898876404494E-2</v>
      </c>
      <c r="D8" s="14">
        <f>SUM('HEE data combined'!D8/'HEE data combined'!$K$8)</f>
        <v>0.2556179775280899</v>
      </c>
      <c r="E8" s="14">
        <f>SUM('HEE data combined'!E8/'HEE data combined'!$K$8)</f>
        <v>5.3370786516853931E-2</v>
      </c>
      <c r="F8" s="14">
        <f>SUM('HEE data combined'!F8/'HEE data combined'!$K$8)</f>
        <v>0.21629213483146068</v>
      </c>
      <c r="G8" s="14">
        <f>SUM('HEE data combined'!G8/'HEE data combined'!$K$8)</f>
        <v>8.4269662921348312E-3</v>
      </c>
      <c r="H8" s="14">
        <f>SUM('HEE data combined'!H8/'HEE data combined'!$K$8)</f>
        <v>8.4269662921348312E-3</v>
      </c>
      <c r="I8" s="14">
        <f>SUM('HEE data combined'!I8/'HEE data combined'!$K$8)</f>
        <v>5.8988764044943819E-2</v>
      </c>
      <c r="J8" s="14">
        <f>SUM('HEE data combined'!J8/'HEE data combined'!$K$8)</f>
        <v>0.23595505617977527</v>
      </c>
      <c r="K8" s="14">
        <f t="shared" si="0"/>
        <v>1</v>
      </c>
    </row>
    <row r="9" spans="1:11" x14ac:dyDescent="0.25">
      <c r="A9" t="s">
        <v>119</v>
      </c>
      <c r="B9" s="14">
        <f>SUM('HEE data combined'!B9/'HEE data combined'!$K$9)</f>
        <v>0.15882967607105539</v>
      </c>
      <c r="C9" s="14">
        <f>SUM('HEE data combined'!C9/'HEE data combined'!$K$9)</f>
        <v>1.671891327063741E-2</v>
      </c>
      <c r="D9" s="14">
        <f>SUM('HEE data combined'!D9/'HEE data combined'!$K$9)</f>
        <v>0.31974921630094044</v>
      </c>
      <c r="E9" s="14">
        <f>SUM('HEE data combined'!E9/'HEE data combined'!$K$9)</f>
        <v>7.6280041797283177E-2</v>
      </c>
      <c r="F9" s="14">
        <f>SUM('HEE data combined'!F9/'HEE data combined'!$K$9)</f>
        <v>0.2612330198537095</v>
      </c>
      <c r="G9" s="14">
        <f>SUM('HEE data combined'!G9/'HEE data combined'!$K$9)</f>
        <v>6.269592476489028E-3</v>
      </c>
      <c r="H9" s="14">
        <f>SUM('HEE data combined'!H9/'HEE data combined'!$K$9)</f>
        <v>4.1797283176593526E-3</v>
      </c>
      <c r="I9" s="14">
        <f>SUM('HEE data combined'!I9/'HEE data combined'!$K$9)</f>
        <v>3.7617554858934171E-2</v>
      </c>
      <c r="J9" s="14">
        <f>SUM('HEE data combined'!J9/'HEE data combined'!$K$9)</f>
        <v>0.11912225705329153</v>
      </c>
      <c r="K9" s="14">
        <f t="shared" si="0"/>
        <v>1</v>
      </c>
    </row>
    <row r="10" spans="1:11" x14ac:dyDescent="0.25">
      <c r="A10" t="s">
        <v>9</v>
      </c>
      <c r="B10" s="14">
        <f>SUM('HEE data combined'!B10/'HEE data combined'!$K$10)</f>
        <v>0.17934782608695651</v>
      </c>
      <c r="C10" s="14">
        <f>SUM('HEE data combined'!C10/'HEE data combined'!$K$10)</f>
        <v>1.0869565217391304E-2</v>
      </c>
      <c r="D10" s="14">
        <f>SUM('HEE data combined'!D10/'HEE data combined'!$K$10)</f>
        <v>0.28260869565217389</v>
      </c>
      <c r="E10" s="14">
        <f>SUM('HEE data combined'!E10/'HEE data combined'!$K$10)</f>
        <v>7.0652173913043473E-2</v>
      </c>
      <c r="F10" s="14">
        <f>SUM('HEE data combined'!F10/'HEE data combined'!$K$10)</f>
        <v>0.16847826086956522</v>
      </c>
      <c r="G10" s="14">
        <f>SUM('HEE data combined'!G10/'HEE data combined'!$K$10)</f>
        <v>1.0869565217391304E-2</v>
      </c>
      <c r="H10" s="14">
        <f>SUM('HEE data combined'!H10/'HEE data combined'!$K$10)</f>
        <v>0</v>
      </c>
      <c r="I10" s="14">
        <f>SUM('HEE data combined'!I10/'HEE data combined'!$K$10)</f>
        <v>7.0652173913043473E-2</v>
      </c>
      <c r="J10" s="14">
        <f>SUM('HEE data combined'!J10/'HEE data combined'!$K$10)</f>
        <v>0.20652173913043478</v>
      </c>
      <c r="K10" s="14">
        <f t="shared" si="0"/>
        <v>1</v>
      </c>
    </row>
    <row r="11" spans="1:11" x14ac:dyDescent="0.25">
      <c r="A11" t="s">
        <v>118</v>
      </c>
      <c r="B11" s="14">
        <f>SUM('HEE data combined'!B11/'HEE data combined'!$K$11)</f>
        <v>0.22813036020583191</v>
      </c>
      <c r="C11" s="14">
        <f>SUM('HEE data combined'!C11/'HEE data combined'!$K$11)</f>
        <v>2.9159519725557463E-2</v>
      </c>
      <c r="D11" s="14">
        <f>SUM('HEE data combined'!D11/'HEE data combined'!$K$11)</f>
        <v>0.28473413379073759</v>
      </c>
      <c r="E11" s="14">
        <f>SUM('HEE data combined'!E11/'HEE data combined'!$K$11)</f>
        <v>6.6895368782161235E-2</v>
      </c>
      <c r="F11" s="14">
        <f>SUM('HEE data combined'!F11/'HEE data combined'!$K$11)</f>
        <v>0.1732418524871355</v>
      </c>
      <c r="G11" s="14">
        <f>SUM('HEE data combined'!G11/'HEE data combined'!$K$11)</f>
        <v>0</v>
      </c>
      <c r="H11" s="14">
        <f>SUM('HEE data combined'!H11/'HEE data combined'!$K$11)</f>
        <v>1.0291595197255575E-2</v>
      </c>
      <c r="I11" s="14">
        <f>SUM('HEE data combined'!I11/'HEE data combined'!$K$11)</f>
        <v>5.6603773584905662E-2</v>
      </c>
      <c r="J11" s="14">
        <f>SUM('HEE data combined'!J11/'HEE data combined'!$K$11)</f>
        <v>0.15094339622641509</v>
      </c>
      <c r="K11" s="14">
        <f t="shared" si="0"/>
        <v>1</v>
      </c>
    </row>
    <row r="12" spans="1:11" x14ac:dyDescent="0.25">
      <c r="A12" t="s">
        <v>121</v>
      </c>
      <c r="B12" s="14">
        <f>SUM('HEE data combined'!B12/'HEE data combined'!$K$12)</f>
        <v>0.25355756791720568</v>
      </c>
      <c r="C12" s="14">
        <f>SUM('HEE data combined'!C12/'HEE data combined'!$K$12)</f>
        <v>1.034928848641656E-2</v>
      </c>
      <c r="D12" s="14">
        <f>SUM('HEE data combined'!D12/'HEE data combined'!$K$12)</f>
        <v>0.33635187580853815</v>
      </c>
      <c r="E12" s="14">
        <f>SUM('HEE data combined'!E12/'HEE data combined'!$K$12)</f>
        <v>4.6571798188874518E-2</v>
      </c>
      <c r="F12" s="14">
        <f>SUM('HEE data combined'!F12/'HEE data combined'!$K$12)</f>
        <v>7.6326002587322125E-2</v>
      </c>
      <c r="G12" s="14">
        <f>SUM('HEE data combined'!G12/'HEE data combined'!$K$12)</f>
        <v>2.5873221216041399E-3</v>
      </c>
      <c r="H12" s="14">
        <f>SUM('HEE data combined'!H12/'HEE data combined'!$K$12)</f>
        <v>7.7619663648124193E-3</v>
      </c>
      <c r="I12" s="14">
        <f>SUM('HEE data combined'!I12/'HEE data combined'!$K$12)</f>
        <v>8.6675291073738683E-2</v>
      </c>
      <c r="J12" s="14">
        <f>SUM('HEE data combined'!J12/'HEE data combined'!$K$12)</f>
        <v>0.17981888745148772</v>
      </c>
      <c r="K12" s="14">
        <f t="shared" si="0"/>
        <v>1</v>
      </c>
    </row>
    <row r="13" spans="1:11" x14ac:dyDescent="0.25">
      <c r="A13" t="s">
        <v>12</v>
      </c>
      <c r="B13" s="14">
        <f>SUM('HEE data combined'!B13/'HEE data combined'!$K$13)</f>
        <v>0.15511892450879008</v>
      </c>
      <c r="C13" s="14">
        <f>SUM('HEE data combined'!C13/'HEE data combined'!$K$13)</f>
        <v>2.3784901758014478E-2</v>
      </c>
      <c r="D13" s="14">
        <f>SUM('HEE data combined'!D13/'HEE data combined'!$K$13)</f>
        <v>0.19131334022750776</v>
      </c>
      <c r="E13" s="14">
        <f>SUM('HEE data combined'!E13/'HEE data combined'!$K$13)</f>
        <v>9.6173733195449848E-2</v>
      </c>
      <c r="F13" s="14">
        <f>SUM('HEE data combined'!F13/'HEE data combined'!$K$13)</f>
        <v>0.26163391933815927</v>
      </c>
      <c r="G13" s="14">
        <f>SUM('HEE data combined'!G13/'HEE data combined'!$K$13)</f>
        <v>3.1023784901758012E-3</v>
      </c>
      <c r="H13" s="14">
        <f>SUM('HEE data combined'!H13/'HEE data combined'!$K$13)</f>
        <v>1.344364012409514E-2</v>
      </c>
      <c r="I13" s="14">
        <f>SUM('HEE data combined'!I13/'HEE data combined'!$K$13)</f>
        <v>4.0330920372285417E-2</v>
      </c>
      <c r="J13" s="14">
        <f>SUM('HEE data combined'!J13/'HEE data combined'!$K$13)</f>
        <v>0.21509824198552224</v>
      </c>
      <c r="K13" s="14">
        <f t="shared" si="0"/>
        <v>1.0000000000000002</v>
      </c>
    </row>
    <row r="14" spans="1:11" x14ac:dyDescent="0.25">
      <c r="A14" t="s">
        <v>116</v>
      </c>
      <c r="B14" s="14">
        <f>SUM('HEE data combined'!B14/'HEE data combined'!$K$14)</f>
        <v>0.14767663908338638</v>
      </c>
      <c r="C14" s="14">
        <f>SUM('HEE data combined'!C14/'HEE data combined'!$K$14)</f>
        <v>9.5480585614258432E-3</v>
      </c>
      <c r="D14" s="14">
        <f>SUM('HEE data combined'!D14/'HEE data combined'!$K$14)</f>
        <v>0.25270528325907066</v>
      </c>
      <c r="E14" s="14">
        <f>SUM('HEE data combined'!E14/'HEE data combined'!$K$14)</f>
        <v>9.2934436664544873E-2</v>
      </c>
      <c r="F14" s="14">
        <f>SUM('HEE data combined'!F14/'HEE data combined'!$K$14)</f>
        <v>0.24888605983450032</v>
      </c>
      <c r="G14" s="14">
        <f>SUM('HEE data combined'!G14/'HEE data combined'!$K$14)</f>
        <v>1.0821133036282623E-2</v>
      </c>
      <c r="H14" s="14">
        <f>SUM('HEE data combined'!H14/'HEE data combined'!$K$14)</f>
        <v>9.5480585614258432E-3</v>
      </c>
      <c r="I14" s="14">
        <f>SUM('HEE data combined'!I14/'HEE data combined'!$K$14)</f>
        <v>3.6282622533418206E-2</v>
      </c>
      <c r="J14" s="14">
        <f>SUM('HEE data combined'!J14/'HEE data combined'!$K$14)</f>
        <v>0.19159770846594526</v>
      </c>
      <c r="K14" s="14">
        <f t="shared" si="0"/>
        <v>1</v>
      </c>
    </row>
    <row r="15" spans="1:11" x14ac:dyDescent="0.25">
      <c r="A15" t="s">
        <v>7</v>
      </c>
      <c r="B15" s="14">
        <f>SUM('HEE data combined'!B15/'HEE data combined'!$K$15)</f>
        <v>0.14285714285714285</v>
      </c>
      <c r="C15" s="14">
        <f>SUM('HEE data combined'!C15/'HEE data combined'!$K$15)</f>
        <v>0</v>
      </c>
      <c r="D15" s="14">
        <f>SUM('HEE data combined'!D15/'HEE data combined'!$K$15)</f>
        <v>0.14285714285714285</v>
      </c>
      <c r="E15" s="14">
        <f>SUM('HEE data combined'!E15/'HEE data combined'!$K$15)</f>
        <v>0.2857142857142857</v>
      </c>
      <c r="F15" s="14">
        <f>SUM('HEE data combined'!F15/'HEE data combined'!$K$15)</f>
        <v>0.14285714285714285</v>
      </c>
      <c r="G15" s="14">
        <f>SUM('HEE data combined'!G15/'HEE data combined'!$K$15)</f>
        <v>0</v>
      </c>
      <c r="H15" s="14">
        <f>SUM('HEE data combined'!H15/'HEE data combined'!$K$15)</f>
        <v>0</v>
      </c>
      <c r="I15" s="14">
        <f>SUM('HEE data combined'!I15/'HEE data combined'!$K$15)</f>
        <v>0.14285714285714285</v>
      </c>
      <c r="J15" s="14">
        <f>SUM('HEE data combined'!J15/'HEE data combined'!$K$15)</f>
        <v>0.14285714285714285</v>
      </c>
      <c r="K15" s="14">
        <f t="shared" si="0"/>
        <v>0.99999999999999978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K3" sqref="K3"/>
    </sheetView>
  </sheetViews>
  <sheetFormatPr defaultRowHeight="15" x14ac:dyDescent="0.25"/>
  <cols>
    <col min="1" max="1" width="19.5703125" bestFit="1" customWidth="1"/>
    <col min="2" max="2" width="7.7109375" bestFit="1" customWidth="1"/>
    <col min="3" max="3" width="10.5703125" customWidth="1"/>
    <col min="4" max="4" width="11" customWidth="1"/>
  </cols>
  <sheetData>
    <row r="1" spans="1:12" ht="45" x14ac:dyDescent="0.25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  <c r="G1" s="2" t="s">
        <v>33</v>
      </c>
      <c r="H1" s="2" t="s">
        <v>35</v>
      </c>
      <c r="I1" s="2" t="s">
        <v>34</v>
      </c>
      <c r="J1" s="2" t="s">
        <v>30</v>
      </c>
      <c r="K1" s="2"/>
    </row>
    <row r="2" spans="1:12" x14ac:dyDescent="0.25">
      <c r="A2" t="s">
        <v>117</v>
      </c>
      <c r="B2" s="14">
        <f>SUM('HEE data combined'!B2/'HEE data combined'!$B$16)</f>
        <v>9.9642973060694584E-2</v>
      </c>
      <c r="C2" s="14">
        <f>SUM('HEE data combined'!C2/'HEE data combined'!$C$16)</f>
        <v>2.4691358024691357E-2</v>
      </c>
      <c r="D2" s="14">
        <f>SUM('HEE data combined'!D2/'HEE data combined'!$D$16)</f>
        <v>4.7317362898435952E-2</v>
      </c>
      <c r="E2" s="14">
        <f>SUM('HEE data combined'!E2/'HEE data combined'!$E$16)</f>
        <v>4.8431105047748974E-2</v>
      </c>
      <c r="F2" s="14">
        <f>SUM('HEE data combined'!F2/'HEE data combined'!$F$16)</f>
        <v>1.6286644951140065E-2</v>
      </c>
      <c r="G2" s="14">
        <f>SUM('HEE data combined'!G2/'HEE data combined'!$G$16)</f>
        <v>6.741573033707865E-2</v>
      </c>
      <c r="H2" s="14">
        <f>SUM('HEE data combined'!H2/'HEE data combined'!$H$16)</f>
        <v>5.2941176470588235E-2</v>
      </c>
      <c r="I2" s="14">
        <f>SUM('HEE data combined'!I2/'HEE data combined'!$I$16)</f>
        <v>5.4274084124830396E-2</v>
      </c>
      <c r="J2" s="14">
        <f>SUM('HEE data combined'!J2/'HEE data combined'!$J$16)</f>
        <v>5.3797468354430382E-2</v>
      </c>
      <c r="K2" s="14"/>
    </row>
    <row r="3" spans="1:12" x14ac:dyDescent="0.25">
      <c r="A3" t="s">
        <v>127</v>
      </c>
      <c r="B3" s="14">
        <f>SUM('HEE data combined'!B3/'HEE data combined'!$B$16)</f>
        <v>9.7370983446932818E-2</v>
      </c>
      <c r="C3" s="14">
        <f>SUM('HEE data combined'!C3/'HEE data combined'!$C$16)</f>
        <v>4.9382716049382713E-2</v>
      </c>
      <c r="D3" s="14">
        <f>SUM('HEE data combined'!D3/'HEE data combined'!$D$16)</f>
        <v>5.6028509206097803E-2</v>
      </c>
      <c r="E3" s="14">
        <f>SUM('HEE data combined'!E3/'HEE data combined'!$E$16)</f>
        <v>7.0259208731241474E-2</v>
      </c>
      <c r="F3" s="14">
        <f>SUM('HEE data combined'!F3/'HEE data combined'!$F$16)</f>
        <v>6.026058631921824E-2</v>
      </c>
      <c r="G3" s="14">
        <f>SUM('HEE data combined'!G3/'HEE data combined'!$G$16)</f>
        <v>6.741573033707865E-2</v>
      </c>
      <c r="H3" s="14">
        <f>SUM('HEE data combined'!H3/'HEE data combined'!$H$16)</f>
        <v>5.8823529411764705E-2</v>
      </c>
      <c r="I3" s="14">
        <f>SUM('HEE data combined'!I3/'HEE data combined'!$I$16)</f>
        <v>6.5128900949796467E-2</v>
      </c>
      <c r="J3" s="14">
        <f>SUM('HEE data combined'!J3/'HEE data combined'!$J$16)</f>
        <v>5.8368495077355836E-2</v>
      </c>
    </row>
    <row r="4" spans="1:12" x14ac:dyDescent="0.25">
      <c r="A4" t="s">
        <v>23</v>
      </c>
      <c r="B4" s="14">
        <f>SUM('HEE data combined'!B4/'HEE data combined'!$B$16)</f>
        <v>0.29276209023044464</v>
      </c>
      <c r="C4" s="14">
        <f>SUM('HEE data combined'!C4/'HEE data combined'!$C$16)</f>
        <v>0.30658436213991769</v>
      </c>
      <c r="D4" s="14">
        <f>SUM('HEE data combined'!D4/'HEE data combined'!$D$16)</f>
        <v>0.40784003167689564</v>
      </c>
      <c r="E4" s="14">
        <f>SUM('HEE data combined'!E4/'HEE data combined'!$E$16)</f>
        <v>0.36357435197817189</v>
      </c>
      <c r="F4" s="14">
        <f>SUM('HEE data combined'!F4/'HEE data combined'!$F$16)</f>
        <v>0.36738017682643087</v>
      </c>
      <c r="G4" s="14">
        <f>SUM('HEE data combined'!G4/'HEE data combined'!$G$16)</f>
        <v>0.19101123595505617</v>
      </c>
      <c r="H4" s="14">
        <f>SUM('HEE data combined'!H4/'HEE data combined'!$H$16)</f>
        <v>0.38235294117647056</v>
      </c>
      <c r="I4" s="14">
        <f>SUM('HEE data combined'!I4/'HEE data combined'!$I$16)</f>
        <v>0.33514246947082765</v>
      </c>
      <c r="J4" s="14">
        <f>SUM('HEE data combined'!J4/'HEE data combined'!$J$16)</f>
        <v>0.34282700421940926</v>
      </c>
    </row>
    <row r="5" spans="1:12" x14ac:dyDescent="0.25">
      <c r="A5" t="s">
        <v>3</v>
      </c>
      <c r="B5" s="14">
        <f>SUM('HEE data combined'!B5/'HEE data combined'!$B$16)</f>
        <v>0.16001298279779291</v>
      </c>
      <c r="C5" s="14">
        <f>SUM('HEE data combined'!C5/'HEE data combined'!$C$16)</f>
        <v>0.37860082304526749</v>
      </c>
      <c r="D5" s="14">
        <f>SUM('HEE data combined'!D5/'HEE data combined'!$D$16)</f>
        <v>0.13363690358344882</v>
      </c>
      <c r="E5" s="14">
        <f>SUM('HEE data combined'!E5/'HEE data combined'!$E$16)</f>
        <v>0.16030013642564803</v>
      </c>
      <c r="F5" s="14">
        <f>SUM('HEE data combined'!F5/'HEE data combined'!$F$16)</f>
        <v>0.2208003722661703</v>
      </c>
      <c r="G5" s="14">
        <f>SUM('HEE data combined'!G5/'HEE data combined'!$G$16)</f>
        <v>0.2247191011235955</v>
      </c>
      <c r="H5" s="14">
        <f>SUM('HEE data combined'!H5/'HEE data combined'!$H$16)</f>
        <v>0.17647058823529413</v>
      </c>
      <c r="I5" s="14">
        <f>SUM('HEE data combined'!I5/'HEE data combined'!$I$16)</f>
        <v>0.13568521031207598</v>
      </c>
      <c r="J5" s="14">
        <f>SUM('HEE data combined'!J5/'HEE data combined'!$J$16)</f>
        <v>0.16104078762306612</v>
      </c>
    </row>
    <row r="6" spans="1:12" x14ac:dyDescent="0.25">
      <c r="A6" t="s">
        <v>120</v>
      </c>
      <c r="B6" s="14">
        <f>SUM('HEE data combined'!B6/'HEE data combined'!$B$16)</f>
        <v>4.251866277182733E-2</v>
      </c>
      <c r="C6" s="14">
        <f>SUM('HEE data combined'!C6/'HEE data combined'!$C$16)</f>
        <v>5.5555555555555552E-2</v>
      </c>
      <c r="D6" s="14">
        <f>SUM('HEE data combined'!D6/'HEE data combined'!$D$16)</f>
        <v>6.4145713720055439E-2</v>
      </c>
      <c r="E6" s="14">
        <f>SUM('HEE data combined'!E6/'HEE data combined'!$E$16)</f>
        <v>6.8894952251023198E-2</v>
      </c>
      <c r="F6" s="14">
        <f>SUM('HEE data combined'!F6/'HEE data combined'!$F$16)</f>
        <v>6.3983248022335973E-2</v>
      </c>
      <c r="G6" s="14">
        <f>SUM('HEE data combined'!G6/'HEE data combined'!$G$16)</f>
        <v>6.741573033707865E-2</v>
      </c>
      <c r="H6" s="14">
        <f>SUM('HEE data combined'!H6/'HEE data combined'!$H$16)</f>
        <v>5.2941176470588235E-2</v>
      </c>
      <c r="I6" s="14">
        <f>SUM('HEE data combined'!I6/'HEE data combined'!$I$16)</f>
        <v>4.3419267299864311E-2</v>
      </c>
      <c r="J6" s="14">
        <f>SUM('HEE data combined'!J6/'HEE data combined'!$J$16)</f>
        <v>4.1139240506329111E-2</v>
      </c>
    </row>
    <row r="7" spans="1:12" x14ac:dyDescent="0.25">
      <c r="A7" t="s">
        <v>5</v>
      </c>
      <c r="B7" s="14">
        <f>SUM('HEE data combined'!B7/'HEE data combined'!$B$16)</f>
        <v>6.4913988964621875E-4</v>
      </c>
      <c r="C7" s="14">
        <f>SUM('HEE data combined'!C7/'HEE data combined'!$C$16)</f>
        <v>0</v>
      </c>
      <c r="D7" s="14">
        <f>SUM('HEE data combined'!D7/'HEE data combined'!$D$16)</f>
        <v>2.375767174816868E-3</v>
      </c>
      <c r="E7" s="14">
        <f>SUM('HEE data combined'!E7/'HEE data combined'!$E$16)</f>
        <v>1.364256480218281E-3</v>
      </c>
      <c r="F7" s="14">
        <f>SUM('HEE data combined'!F7/'HEE data combined'!$F$16)</f>
        <v>6.9799906933457425E-4</v>
      </c>
      <c r="G7" s="14">
        <f>SUM('HEE data combined'!G7/'HEE data combined'!$G$16)</f>
        <v>1.1235955056179775E-2</v>
      </c>
      <c r="H7" s="14">
        <f>SUM('HEE data combined'!H7/'HEE data combined'!$H$16)</f>
        <v>0</v>
      </c>
      <c r="I7" s="14">
        <f>SUM('HEE data combined'!I7/'HEE data combined'!$I$16)</f>
        <v>4.0705563093622792E-3</v>
      </c>
      <c r="J7" s="14">
        <f>SUM('HEE data combined'!J7/'HEE data combined'!$J$16)</f>
        <v>7.0323488045007034E-4</v>
      </c>
    </row>
    <row r="8" spans="1:12" x14ac:dyDescent="0.25">
      <c r="A8" t="s">
        <v>6</v>
      </c>
      <c r="B8" s="14">
        <f>SUM('HEE data combined'!B8/'HEE data combined'!$B$16)</f>
        <v>1.590392729633236E-2</v>
      </c>
      <c r="C8" s="14">
        <f>SUM('HEE data combined'!C8/'HEE data combined'!$C$16)</f>
        <v>1.8518518518518517E-2</v>
      </c>
      <c r="D8" s="14">
        <f>SUM('HEE data combined'!D8/'HEE data combined'!$D$16)</f>
        <v>1.8016234409027915E-2</v>
      </c>
      <c r="E8" s="14">
        <f>SUM('HEE data combined'!E8/'HEE data combined'!$E$16)</f>
        <v>1.2960436562073669E-2</v>
      </c>
      <c r="F8" s="14">
        <f>SUM('HEE data combined'!F8/'HEE data combined'!$F$16)</f>
        <v>1.7915309446254073E-2</v>
      </c>
      <c r="G8" s="14">
        <f>SUM('HEE data combined'!G8/'HEE data combined'!$G$16)</f>
        <v>3.3707865168539325E-2</v>
      </c>
      <c r="H8" s="14">
        <f>SUM('HEE data combined'!H8/'HEE data combined'!$H$16)</f>
        <v>1.7647058823529412E-2</v>
      </c>
      <c r="I8" s="14">
        <f>SUM('HEE data combined'!I8/'HEE data combined'!$I$16)</f>
        <v>2.8493894165535955E-2</v>
      </c>
      <c r="J8" s="14">
        <f>SUM('HEE data combined'!J8/'HEE data combined'!$J$16)</f>
        <v>2.9535864978902954E-2</v>
      </c>
    </row>
    <row r="9" spans="1:12" x14ac:dyDescent="0.25">
      <c r="A9" t="s">
        <v>119</v>
      </c>
      <c r="B9" s="14">
        <f>SUM('HEE data combined'!B9/'HEE data combined'!$B$16)</f>
        <v>4.9334631613112627E-2</v>
      </c>
      <c r="C9" s="14">
        <f>SUM('HEE data combined'!C9/'HEE data combined'!$C$16)</f>
        <v>3.292181069958848E-2</v>
      </c>
      <c r="D9" s="14">
        <f>SUM('HEE data combined'!D9/'HEE data combined'!$D$16)</f>
        <v>6.0582062957830134E-2</v>
      </c>
      <c r="E9" s="14">
        <f>SUM('HEE data combined'!E9/'HEE data combined'!$E$16)</f>
        <v>4.9795361527967257E-2</v>
      </c>
      <c r="F9" s="14">
        <f>SUM('HEE data combined'!F9/'HEE data combined'!$F$16)</f>
        <v>5.8166589111214521E-2</v>
      </c>
      <c r="G9" s="14">
        <f>SUM('HEE data combined'!G9/'HEE data combined'!$G$16)</f>
        <v>6.741573033707865E-2</v>
      </c>
      <c r="H9" s="14">
        <f>SUM('HEE data combined'!H9/'HEE data combined'!$H$16)</f>
        <v>2.3529411764705882E-2</v>
      </c>
      <c r="I9" s="14">
        <f>SUM('HEE data combined'!I9/'HEE data combined'!$I$16)</f>
        <v>4.8846675712347354E-2</v>
      </c>
      <c r="J9" s="14">
        <f>SUM('HEE data combined'!J9/'HEE data combined'!$J$16)</f>
        <v>4.0084388185654012E-2</v>
      </c>
    </row>
    <row r="10" spans="1:12" x14ac:dyDescent="0.25">
      <c r="A10" t="s">
        <v>9</v>
      </c>
      <c r="B10" s="14">
        <f>SUM('HEE data combined'!B10/'HEE data combined'!$B$16)</f>
        <v>1.0710808179162609E-2</v>
      </c>
      <c r="C10" s="14">
        <f>SUM('HEE data combined'!C10/'HEE data combined'!$C$16)</f>
        <v>4.11522633744856E-3</v>
      </c>
      <c r="D10" s="14">
        <f>SUM('HEE data combined'!D10/'HEE data combined'!$D$16)</f>
        <v>1.0294991090873094E-2</v>
      </c>
      <c r="E10" s="14">
        <f>SUM('HEE data combined'!E10/'HEE data combined'!$E$16)</f>
        <v>8.8676671214188273E-3</v>
      </c>
      <c r="F10" s="14">
        <f>SUM('HEE data combined'!F10/'HEE data combined'!$F$16)</f>
        <v>7.2126570497906004E-3</v>
      </c>
      <c r="G10" s="14">
        <f>SUM('HEE data combined'!G10/'HEE data combined'!$G$16)</f>
        <v>2.247191011235955E-2</v>
      </c>
      <c r="H10" s="14">
        <f>SUM('HEE data combined'!H10/'HEE data combined'!$H$16)</f>
        <v>0</v>
      </c>
      <c r="I10" s="14">
        <f>SUM('HEE data combined'!I10/'HEE data combined'!$I$16)</f>
        <v>1.7639077340569877E-2</v>
      </c>
      <c r="J10" s="14">
        <f>SUM('HEE data combined'!J10/'HEE data combined'!$J$16)</f>
        <v>1.3361462728551337E-2</v>
      </c>
    </row>
    <row r="11" spans="1:12" x14ac:dyDescent="0.25">
      <c r="A11" t="s">
        <v>118</v>
      </c>
      <c r="B11" s="14">
        <f>SUM('HEE data combined'!B11/'HEE data combined'!$B$16)</f>
        <v>4.3167802661473548E-2</v>
      </c>
      <c r="C11" s="14">
        <f>SUM('HEE data combined'!C11/'HEE data combined'!$C$16)</f>
        <v>3.4979423868312758E-2</v>
      </c>
      <c r="D11" s="14">
        <f>SUM('HEE data combined'!D11/'HEE data combined'!$D$16)</f>
        <v>3.2864779251633343E-2</v>
      </c>
      <c r="E11" s="14">
        <f>SUM('HEE data combined'!E11/'HEE data combined'!$E$16)</f>
        <v>2.660300136425648E-2</v>
      </c>
      <c r="F11" s="14">
        <f>SUM('HEE data combined'!F11/'HEE data combined'!$F$16)</f>
        <v>2.3499302000930665E-2</v>
      </c>
      <c r="G11" s="14">
        <f>SUM('HEE data combined'!G11/'HEE data combined'!$G$16)</f>
        <v>0</v>
      </c>
      <c r="H11" s="14">
        <f>SUM('HEE data combined'!H11/'HEE data combined'!$H$16)</f>
        <v>3.5294117647058823E-2</v>
      </c>
      <c r="I11" s="14">
        <f>SUM('HEE data combined'!I11/'HEE data combined'!$I$16)</f>
        <v>4.4776119402985072E-2</v>
      </c>
      <c r="J11" s="14">
        <f>SUM('HEE data combined'!J11/'HEE data combined'!$J$16)</f>
        <v>3.0942334739803096E-2</v>
      </c>
    </row>
    <row r="12" spans="1:12" x14ac:dyDescent="0.25">
      <c r="A12" t="s">
        <v>121</v>
      </c>
      <c r="B12" s="14">
        <f>SUM('HEE data combined'!B12/'HEE data combined'!$B$16)</f>
        <v>6.3615709185329439E-2</v>
      </c>
      <c r="C12" s="14">
        <f>SUM('HEE data combined'!C12/'HEE data combined'!$C$16)</f>
        <v>1.646090534979424E-2</v>
      </c>
      <c r="D12" s="14">
        <f>SUM('HEE data combined'!D12/'HEE data combined'!$D$16)</f>
        <v>5.1474955454365472E-2</v>
      </c>
      <c r="E12" s="14">
        <f>SUM('HEE data combined'!E12/'HEE data combined'!$E$16)</f>
        <v>2.4556616643929059E-2</v>
      </c>
      <c r="F12" s="14">
        <f>SUM('HEE data combined'!F12/'HEE data combined'!$F$16)</f>
        <v>1.3727315030246627E-2</v>
      </c>
      <c r="G12" s="14">
        <f>SUM('HEE data combined'!G12/'HEE data combined'!$G$16)</f>
        <v>2.247191011235955E-2</v>
      </c>
      <c r="H12" s="14">
        <f>SUM('HEE data combined'!H12/'HEE data combined'!$H$16)</f>
        <v>3.5294117647058823E-2</v>
      </c>
      <c r="I12" s="14">
        <f>SUM('HEE data combined'!I12/'HEE data combined'!$I$16)</f>
        <v>9.0909090909090912E-2</v>
      </c>
      <c r="J12" s="14">
        <f>SUM('HEE data combined'!J12/'HEE data combined'!$J$16)</f>
        <v>4.8874824191279885E-2</v>
      </c>
    </row>
    <row r="13" spans="1:12" x14ac:dyDescent="0.25">
      <c r="A13" t="s">
        <v>12</v>
      </c>
      <c r="B13" s="14">
        <f>SUM('HEE data combined'!B13/'HEE data combined'!$B$16)</f>
        <v>4.8685491723466409E-2</v>
      </c>
      <c r="C13" s="14">
        <f>SUM('HEE data combined'!C13/'HEE data combined'!$C$16)</f>
        <v>4.7325102880658436E-2</v>
      </c>
      <c r="D13" s="14">
        <f>SUM('HEE data combined'!D13/'HEE data combined'!$D$16)</f>
        <v>3.662641061176005E-2</v>
      </c>
      <c r="E13" s="14">
        <f>SUM('HEE data combined'!E13/'HEE data combined'!$E$16)</f>
        <v>6.3437926330150066E-2</v>
      </c>
      <c r="F13" s="14">
        <f>SUM('HEE data combined'!F13/'HEE data combined'!$F$16)</f>
        <v>5.8864588180549092E-2</v>
      </c>
      <c r="G13" s="14">
        <f>SUM('HEE data combined'!G13/'HEE data combined'!$G$16)</f>
        <v>3.3707865168539325E-2</v>
      </c>
      <c r="H13" s="14">
        <f>SUM('HEE data combined'!H13/'HEE data combined'!$H$16)</f>
        <v>7.6470588235294124E-2</v>
      </c>
      <c r="I13" s="14">
        <f>SUM('HEE data combined'!I13/'HEE data combined'!$I$16)</f>
        <v>5.2917232021709636E-2</v>
      </c>
      <c r="J13" s="14">
        <f>SUM('HEE data combined'!J13/'HEE data combined'!$J$16)</f>
        <v>7.3136427566807313E-2</v>
      </c>
    </row>
    <row r="14" spans="1:12" x14ac:dyDescent="0.25">
      <c r="A14" t="s">
        <v>116</v>
      </c>
      <c r="B14" s="14">
        <f>SUM('HEE data combined'!B14/'HEE data combined'!$B$16)</f>
        <v>7.5300227198961373E-2</v>
      </c>
      <c r="C14" s="14">
        <f>SUM('HEE data combined'!C14/'HEE data combined'!$C$16)</f>
        <v>3.0864197530864196E-2</v>
      </c>
      <c r="D14" s="14">
        <f>SUM('HEE data combined'!D14/'HEE data combined'!$D$16)</f>
        <v>7.8598297366858041E-2</v>
      </c>
      <c r="E14" s="14">
        <f>SUM('HEE data combined'!E14/'HEE data combined'!$E$16)</f>
        <v>9.9590723055934513E-2</v>
      </c>
      <c r="F14" s="14">
        <f>SUM('HEE data combined'!F14/'HEE data combined'!$F$16)</f>
        <v>9.0972545369939511E-2</v>
      </c>
      <c r="G14" s="14">
        <f>SUM('HEE data combined'!G14/'HEE data combined'!$G$16)</f>
        <v>0.19101123595505617</v>
      </c>
      <c r="H14" s="14">
        <f>SUM('HEE data combined'!H14/'HEE data combined'!$H$16)</f>
        <v>8.8235294117647065E-2</v>
      </c>
      <c r="I14" s="14">
        <f>SUM('HEE data combined'!I14/'HEE data combined'!$I$16)</f>
        <v>7.7340569877883306E-2</v>
      </c>
      <c r="J14" s="14">
        <f>SUM('HEE data combined'!J14/'HEE data combined'!$J$16)</f>
        <v>0.10583684950773559</v>
      </c>
    </row>
    <row r="15" spans="1:12" x14ac:dyDescent="0.25">
      <c r="A15" t="s">
        <v>7</v>
      </c>
      <c r="B15" s="14">
        <f>SUM('HEE data combined'!B15/'HEE data combined'!$B$16)</f>
        <v>3.2456994482310937E-4</v>
      </c>
      <c r="C15" s="14">
        <f>SUM('HEE data combined'!C15/'HEE data combined'!$C$16)</f>
        <v>0</v>
      </c>
      <c r="D15" s="14">
        <f>SUM('HEE data combined'!D15/'HEE data combined'!$D$16)</f>
        <v>1.9798059790140566E-4</v>
      </c>
      <c r="E15" s="14">
        <f>SUM('HEE data combined'!E15/'HEE data combined'!$E$16)</f>
        <v>1.364256480218281E-3</v>
      </c>
      <c r="F15" s="14">
        <f>SUM('HEE data combined'!F15/'HEE data combined'!$F$16)</f>
        <v>2.3266635644485808E-4</v>
      </c>
      <c r="G15" s="14">
        <f>SUM('HEE data combined'!G15/'HEE data combined'!$G$16)</f>
        <v>0</v>
      </c>
      <c r="H15" s="14">
        <f>SUM('HEE data combined'!H15/'HEE data combined'!$H$16)</f>
        <v>0</v>
      </c>
      <c r="I15" s="14">
        <f>SUM('HEE data combined'!I15/'HEE data combined'!$I$16)</f>
        <v>1.3568521031207597E-3</v>
      </c>
      <c r="J15" s="14">
        <f>SUM('HEE data combined'!J15/'HEE data combined'!$J$16)</f>
        <v>3.5161744022503517E-4</v>
      </c>
    </row>
    <row r="16" spans="1:12" x14ac:dyDescent="0.25">
      <c r="A16" t="s">
        <v>24</v>
      </c>
      <c r="B16" s="14">
        <f>SUM(B2:B15)</f>
        <v>1</v>
      </c>
      <c r="C16" s="14">
        <f t="shared" ref="C16:J16" si="0">SUM(C2:C15)</f>
        <v>1</v>
      </c>
      <c r="D16" s="14">
        <f t="shared" si="0"/>
        <v>0.99999999999999989</v>
      </c>
      <c r="E16" s="14">
        <f t="shared" si="0"/>
        <v>1</v>
      </c>
      <c r="F16" s="14">
        <f t="shared" si="0"/>
        <v>0.99999999999999989</v>
      </c>
      <c r="G16" s="14">
        <f t="shared" si="0"/>
        <v>1</v>
      </c>
      <c r="H16" s="14">
        <f t="shared" si="0"/>
        <v>1</v>
      </c>
      <c r="I16" s="14">
        <f t="shared" si="0"/>
        <v>1</v>
      </c>
      <c r="J16" s="14">
        <f t="shared" si="0"/>
        <v>0.99999999999999989</v>
      </c>
      <c r="K16" s="14"/>
      <c r="L16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topLeftCell="A7" zoomScale="82" workbookViewId="0">
      <pane xSplit="1" topLeftCell="J1" activePane="topRight" state="frozen"/>
      <selection pane="topRight" activeCell="C28" sqref="C28"/>
    </sheetView>
  </sheetViews>
  <sheetFormatPr defaultRowHeight="15" x14ac:dyDescent="0.25"/>
  <cols>
    <col min="1" max="1" width="19.5703125" bestFit="1" customWidth="1"/>
    <col min="3" max="3" width="9.5703125" bestFit="1" customWidth="1"/>
    <col min="4" max="4" width="15.140625" bestFit="1" customWidth="1"/>
    <col min="5" max="7" width="15.140625" customWidth="1"/>
    <col min="8" max="8" width="8.7109375" style="15"/>
  </cols>
  <sheetData>
    <row r="1" spans="1:14" x14ac:dyDescent="0.25">
      <c r="D1" s="1"/>
      <c r="E1" s="1"/>
    </row>
    <row r="2" spans="1:14" ht="15.75" thickBot="1" x14ac:dyDescent="0.3"/>
    <row r="3" spans="1:14" x14ac:dyDescent="0.25">
      <c r="B3" s="17" t="s">
        <v>128</v>
      </c>
      <c r="C3" s="18"/>
      <c r="D3" s="18"/>
      <c r="E3" s="18"/>
      <c r="F3" s="18"/>
      <c r="G3" s="18"/>
      <c r="H3" s="31" t="s">
        <v>129</v>
      </c>
      <c r="I3" s="18"/>
      <c r="J3" s="18"/>
      <c r="K3" s="18"/>
      <c r="L3" s="19"/>
      <c r="M3" s="35"/>
    </row>
    <row r="4" spans="1:14" x14ac:dyDescent="0.25">
      <c r="A4" t="s">
        <v>0</v>
      </c>
      <c r="B4" s="21" t="s">
        <v>19</v>
      </c>
      <c r="C4" s="20" t="s">
        <v>132</v>
      </c>
      <c r="D4" s="20" t="s">
        <v>130</v>
      </c>
      <c r="E4" s="27" t="s">
        <v>143</v>
      </c>
      <c r="F4" s="27" t="s">
        <v>131</v>
      </c>
      <c r="G4" s="33" t="s">
        <v>144</v>
      </c>
      <c r="H4" s="23" t="s">
        <v>26</v>
      </c>
      <c r="I4" s="20" t="s">
        <v>132</v>
      </c>
      <c r="J4" s="20" t="s">
        <v>130</v>
      </c>
      <c r="K4" s="27" t="s">
        <v>143</v>
      </c>
      <c r="L4" s="22" t="s">
        <v>131</v>
      </c>
      <c r="M4" s="36" t="s">
        <v>144</v>
      </c>
    </row>
    <row r="5" spans="1:14" x14ac:dyDescent="0.25">
      <c r="A5" t="s">
        <v>1</v>
      </c>
      <c r="B5" s="23">
        <f>SUM('GMC data'!$B2/'GMC data'!$L2)</f>
        <v>0.12186516639649089</v>
      </c>
      <c r="C5" s="20">
        <v>1278</v>
      </c>
      <c r="D5" s="20">
        <v>968</v>
      </c>
      <c r="E5" s="27">
        <f>C5-D5</f>
        <v>310</v>
      </c>
      <c r="F5" s="27">
        <v>1056</v>
      </c>
      <c r="G5" s="33">
        <f>C5-F5</f>
        <v>222</v>
      </c>
      <c r="H5" s="23">
        <v>0.33847850055126794</v>
      </c>
      <c r="I5" s="20">
        <v>307</v>
      </c>
      <c r="J5" s="20">
        <v>153</v>
      </c>
      <c r="K5" s="27">
        <f>I5-J5</f>
        <v>154</v>
      </c>
      <c r="L5" s="22">
        <v>150</v>
      </c>
      <c r="M5" s="35">
        <f>I5-L5</f>
        <v>157</v>
      </c>
      <c r="N5" t="s">
        <v>1</v>
      </c>
    </row>
    <row r="6" spans="1:14" x14ac:dyDescent="0.25">
      <c r="A6" t="s">
        <v>2</v>
      </c>
      <c r="B6" s="23">
        <f>SUM('GMC data'!$B3/'GMC data'!$L3)</f>
        <v>0.1532392026578073</v>
      </c>
      <c r="C6" s="20">
        <v>369</v>
      </c>
      <c r="D6" s="20">
        <v>222</v>
      </c>
      <c r="E6" s="27">
        <f t="shared" ref="E6:E18" si="0">C6-D6</f>
        <v>147</v>
      </c>
      <c r="F6" s="27">
        <v>307</v>
      </c>
      <c r="G6" s="33">
        <f t="shared" ref="G6:G17" si="1">C6-F6</f>
        <v>62</v>
      </c>
      <c r="H6" s="23">
        <v>0.25020850708924103</v>
      </c>
      <c r="I6" s="20">
        <v>300</v>
      </c>
      <c r="J6" s="20">
        <v>203</v>
      </c>
      <c r="K6" s="27">
        <f t="shared" ref="K6:K18" si="2">I6-J6</f>
        <v>97</v>
      </c>
      <c r="L6" s="22">
        <v>207</v>
      </c>
      <c r="M6" s="35">
        <f t="shared" ref="M6:M18" si="3">I6-L6</f>
        <v>93</v>
      </c>
      <c r="N6" t="s">
        <v>2</v>
      </c>
    </row>
    <row r="7" spans="1:14" x14ac:dyDescent="0.25">
      <c r="A7" t="s">
        <v>23</v>
      </c>
      <c r="B7" s="23">
        <f>SUM('GMC data'!$B4/'GMC data'!$L4)</f>
        <v>8.231327882540132E-2</v>
      </c>
      <c r="C7" s="20">
        <v>5225</v>
      </c>
      <c r="D7" s="20">
        <v>5863</v>
      </c>
      <c r="E7" s="27">
        <f t="shared" si="0"/>
        <v>-638</v>
      </c>
      <c r="F7" s="27">
        <v>4887</v>
      </c>
      <c r="G7" s="33">
        <f t="shared" si="1"/>
        <v>338</v>
      </c>
      <c r="H7" s="23">
        <v>0.13819518921403401</v>
      </c>
      <c r="I7" s="20">
        <v>902</v>
      </c>
      <c r="J7" s="20">
        <v>1104</v>
      </c>
      <c r="K7" s="27">
        <f t="shared" si="2"/>
        <v>-202</v>
      </c>
      <c r="L7" s="22">
        <v>1116</v>
      </c>
      <c r="M7" s="35">
        <f t="shared" si="3"/>
        <v>-214</v>
      </c>
      <c r="N7" t="s">
        <v>23</v>
      </c>
    </row>
    <row r="8" spans="1:14" x14ac:dyDescent="0.25">
      <c r="A8" t="s">
        <v>3</v>
      </c>
      <c r="B8" s="23">
        <f>SUM('GMC data'!$B5/'GMC data'!$L5)</f>
        <v>9.9226260257913243E-2</v>
      </c>
      <c r="C8" s="20">
        <v>2116</v>
      </c>
      <c r="D8" s="20">
        <v>1969</v>
      </c>
      <c r="E8" s="27">
        <f t="shared" si="0"/>
        <v>147</v>
      </c>
      <c r="F8" s="27"/>
      <c r="G8" s="33">
        <v>0</v>
      </c>
      <c r="H8" s="23">
        <v>0.15549597855227881</v>
      </c>
      <c r="I8" s="20">
        <v>464</v>
      </c>
      <c r="J8" s="20"/>
      <c r="K8" s="27">
        <f t="shared" si="2"/>
        <v>464</v>
      </c>
      <c r="L8" s="22"/>
      <c r="M8" s="35">
        <f t="shared" si="3"/>
        <v>464</v>
      </c>
      <c r="N8" t="s">
        <v>3</v>
      </c>
    </row>
    <row r="9" spans="1:14" x14ac:dyDescent="0.25">
      <c r="A9" t="s">
        <v>4</v>
      </c>
      <c r="B9" s="23">
        <f>SUM('GMC data'!$B6/'GMC data'!$L6)</f>
        <v>8.2063882063882057E-2</v>
      </c>
      <c r="C9" s="20">
        <v>334</v>
      </c>
      <c r="D9" s="20"/>
      <c r="E9" s="27">
        <v>0</v>
      </c>
      <c r="F9" s="27">
        <v>489</v>
      </c>
      <c r="G9" s="33">
        <f t="shared" si="1"/>
        <v>-155</v>
      </c>
      <c r="H9" s="23">
        <v>0.11501597444089456</v>
      </c>
      <c r="I9" s="20">
        <v>108</v>
      </c>
      <c r="J9" s="20">
        <v>159</v>
      </c>
      <c r="K9" s="27">
        <f t="shared" si="2"/>
        <v>-51</v>
      </c>
      <c r="L9" s="22">
        <v>169</v>
      </c>
      <c r="M9" s="35">
        <f t="shared" si="3"/>
        <v>-61</v>
      </c>
      <c r="N9" t="s">
        <v>4</v>
      </c>
    </row>
    <row r="10" spans="1:14" x14ac:dyDescent="0.25">
      <c r="A10" t="s">
        <v>5</v>
      </c>
      <c r="B10" s="23">
        <f>SUM('GMC data'!$B7/'GMC data'!$L7)</f>
        <v>0.11992945326278659</v>
      </c>
      <c r="C10" s="20">
        <v>68</v>
      </c>
      <c r="D10" s="20"/>
      <c r="E10" s="27">
        <f t="shared" si="0"/>
        <v>68</v>
      </c>
      <c r="F10" s="27"/>
      <c r="G10" s="33">
        <v>0</v>
      </c>
      <c r="H10" s="23">
        <v>0.08</v>
      </c>
      <c r="I10" s="20">
        <v>2</v>
      </c>
      <c r="J10" s="20"/>
      <c r="K10" s="27">
        <f t="shared" si="2"/>
        <v>2</v>
      </c>
      <c r="L10" s="22"/>
      <c r="M10" s="35">
        <f t="shared" si="3"/>
        <v>2</v>
      </c>
      <c r="N10" t="s">
        <v>5</v>
      </c>
    </row>
    <row r="11" spans="1:14" x14ac:dyDescent="0.25">
      <c r="A11" t="s">
        <v>6</v>
      </c>
      <c r="B11" s="23">
        <f>SUM('GMC data'!$B8/'GMC data'!$L8)</f>
        <v>7.7317385732592905E-2</v>
      </c>
      <c r="C11" s="20">
        <v>181</v>
      </c>
      <c r="D11" s="20"/>
      <c r="E11" s="27">
        <v>0</v>
      </c>
      <c r="F11" s="27">
        <v>241</v>
      </c>
      <c r="G11" s="33">
        <f t="shared" si="1"/>
        <v>-60</v>
      </c>
      <c r="H11" s="23">
        <v>0.13315217391304349</v>
      </c>
      <c r="I11" s="20">
        <v>49</v>
      </c>
      <c r="J11" s="20"/>
      <c r="K11" s="27">
        <f t="shared" si="2"/>
        <v>49</v>
      </c>
      <c r="L11" s="22"/>
      <c r="M11" s="35">
        <f t="shared" si="3"/>
        <v>49</v>
      </c>
      <c r="N11" t="s">
        <v>6</v>
      </c>
    </row>
    <row r="12" spans="1:14" x14ac:dyDescent="0.25">
      <c r="A12" t="s">
        <v>8</v>
      </c>
      <c r="B12" s="23">
        <f>SUM('GMC data'!$B9/'GMC data'!$L9)</f>
        <v>9.7630173564753009E-2</v>
      </c>
      <c r="C12" s="20">
        <v>585</v>
      </c>
      <c r="D12" s="20"/>
      <c r="E12" s="27">
        <v>0</v>
      </c>
      <c r="F12" s="27">
        <v>715</v>
      </c>
      <c r="G12" s="33">
        <f t="shared" si="1"/>
        <v>-130</v>
      </c>
      <c r="H12" s="23">
        <v>0.155</v>
      </c>
      <c r="I12" s="20">
        <v>155</v>
      </c>
      <c r="J12" s="20"/>
      <c r="K12" s="27">
        <f t="shared" si="2"/>
        <v>155</v>
      </c>
      <c r="L12" s="22"/>
      <c r="M12" s="35">
        <f t="shared" si="3"/>
        <v>155</v>
      </c>
      <c r="N12" t="s">
        <v>8</v>
      </c>
    </row>
    <row r="13" spans="1:14" x14ac:dyDescent="0.25">
      <c r="A13" t="s">
        <v>9</v>
      </c>
      <c r="B13" s="23">
        <f>SUM('GMC data'!$B10/'GMC data'!$L10)</f>
        <v>0.10421506803849984</v>
      </c>
      <c r="C13" s="20">
        <v>314</v>
      </c>
      <c r="D13" s="20"/>
      <c r="E13" s="27">
        <f t="shared" si="0"/>
        <v>314</v>
      </c>
      <c r="F13" s="27"/>
      <c r="G13" s="33">
        <v>0</v>
      </c>
      <c r="H13" s="23">
        <v>0.17934782608695651</v>
      </c>
      <c r="I13" s="20">
        <v>33</v>
      </c>
      <c r="J13" s="20"/>
      <c r="K13" s="27">
        <f t="shared" si="2"/>
        <v>33</v>
      </c>
      <c r="L13" s="22"/>
      <c r="M13" s="35">
        <f t="shared" si="3"/>
        <v>33</v>
      </c>
      <c r="N13" t="s">
        <v>9</v>
      </c>
    </row>
    <row r="14" spans="1:14" x14ac:dyDescent="0.25">
      <c r="A14" t="s">
        <v>10</v>
      </c>
      <c r="B14" s="23">
        <f>SUM('GMC data'!$B11/'GMC data'!$L11)</f>
        <v>0.11403508771929824</v>
      </c>
      <c r="C14" s="20">
        <v>936</v>
      </c>
      <c r="D14" s="20">
        <v>758</v>
      </c>
      <c r="E14" s="27">
        <f t="shared" si="0"/>
        <v>178</v>
      </c>
      <c r="F14" s="27">
        <v>846</v>
      </c>
      <c r="G14" s="33">
        <f t="shared" si="1"/>
        <v>90</v>
      </c>
      <c r="H14" s="23">
        <v>0.22813036020583191</v>
      </c>
      <c r="I14" s="20">
        <v>133</v>
      </c>
      <c r="J14" s="20">
        <v>99</v>
      </c>
      <c r="K14" s="27">
        <f t="shared" si="2"/>
        <v>34</v>
      </c>
      <c r="L14" s="22">
        <v>97</v>
      </c>
      <c r="M14" s="35">
        <f t="shared" si="3"/>
        <v>36</v>
      </c>
      <c r="N14" t="s">
        <v>10</v>
      </c>
    </row>
    <row r="15" spans="1:14" x14ac:dyDescent="0.25">
      <c r="A15" t="s">
        <v>11</v>
      </c>
      <c r="B15" s="23">
        <f>SUM('GMC data'!$B12/'GMC data'!$L12)</f>
        <v>0.13276026743075453</v>
      </c>
      <c r="C15" s="20">
        <v>139</v>
      </c>
      <c r="D15" s="20">
        <v>97</v>
      </c>
      <c r="E15" s="27">
        <f t="shared" si="0"/>
        <v>42</v>
      </c>
      <c r="F15" s="27">
        <v>104</v>
      </c>
      <c r="G15" s="33">
        <f t="shared" si="1"/>
        <v>35</v>
      </c>
      <c r="H15" s="23">
        <v>0.25355756791720568</v>
      </c>
      <c r="I15" s="20">
        <v>196</v>
      </c>
      <c r="J15" s="20">
        <v>131</v>
      </c>
      <c r="K15" s="27">
        <f t="shared" si="2"/>
        <v>65</v>
      </c>
      <c r="L15" s="22">
        <v>119</v>
      </c>
      <c r="M15" s="35">
        <f t="shared" si="3"/>
        <v>77</v>
      </c>
      <c r="N15" t="s">
        <v>11</v>
      </c>
    </row>
    <row r="16" spans="1:14" x14ac:dyDescent="0.25">
      <c r="A16" t="s">
        <v>12</v>
      </c>
      <c r="B16" s="23">
        <f>SUM('GMC data'!$B13/'GMC data'!$L13)</f>
        <v>8.6341706870736987E-2</v>
      </c>
      <c r="C16" s="20">
        <v>519</v>
      </c>
      <c r="D16" s="20"/>
      <c r="E16" s="27">
        <f t="shared" si="0"/>
        <v>519</v>
      </c>
      <c r="F16" s="27"/>
      <c r="G16" s="33">
        <v>0</v>
      </c>
      <c r="H16" s="23">
        <v>0.15511892450879008</v>
      </c>
      <c r="I16" s="20">
        <v>150</v>
      </c>
      <c r="J16" s="20"/>
      <c r="K16" s="27">
        <f t="shared" si="2"/>
        <v>150</v>
      </c>
      <c r="L16" s="22"/>
      <c r="M16" s="35">
        <f t="shared" si="3"/>
        <v>150</v>
      </c>
      <c r="N16" t="s">
        <v>12</v>
      </c>
    </row>
    <row r="17" spans="1:14" x14ac:dyDescent="0.25">
      <c r="A17" t="s">
        <v>13</v>
      </c>
      <c r="B17" s="23">
        <f>SUM('GMC data'!$B14/'GMC data'!$L14)</f>
        <v>8.1229105910804469E-2</v>
      </c>
      <c r="C17" s="20">
        <v>1142</v>
      </c>
      <c r="D17" s="20">
        <v>1298</v>
      </c>
      <c r="E17" s="27">
        <f t="shared" si="0"/>
        <v>-156</v>
      </c>
      <c r="F17" s="27">
        <v>1462</v>
      </c>
      <c r="G17" s="33">
        <f t="shared" si="1"/>
        <v>-320</v>
      </c>
      <c r="H17" s="23">
        <v>0.14767663908338638</v>
      </c>
      <c r="I17" s="20">
        <v>232</v>
      </c>
      <c r="J17" s="20"/>
      <c r="K17" s="27">
        <f t="shared" si="2"/>
        <v>232</v>
      </c>
      <c r="L17" s="22"/>
      <c r="M17" s="35">
        <f t="shared" si="3"/>
        <v>232</v>
      </c>
      <c r="N17" t="s">
        <v>13</v>
      </c>
    </row>
    <row r="18" spans="1:14" ht="15.75" thickBot="1" x14ac:dyDescent="0.3">
      <c r="A18" t="s">
        <v>7</v>
      </c>
      <c r="B18" s="24">
        <f>SUM('GMC data'!$B15/'GMC data'!$L15)</f>
        <v>0.13157894736842105</v>
      </c>
      <c r="C18" s="25">
        <v>10</v>
      </c>
      <c r="D18" s="25"/>
      <c r="E18" s="27">
        <f t="shared" si="0"/>
        <v>10</v>
      </c>
      <c r="F18" s="28"/>
      <c r="G18" s="33">
        <v>0</v>
      </c>
      <c r="H18" s="24">
        <v>0.25641025641025639</v>
      </c>
      <c r="I18" s="25">
        <v>50</v>
      </c>
      <c r="J18" s="25"/>
      <c r="K18" s="27">
        <f t="shared" si="2"/>
        <v>50</v>
      </c>
      <c r="L18" s="26"/>
      <c r="M18" s="35">
        <f t="shared" si="3"/>
        <v>50</v>
      </c>
      <c r="N18" t="s">
        <v>7</v>
      </c>
    </row>
    <row r="19" spans="1:14" x14ac:dyDescent="0.25">
      <c r="A19" t="s">
        <v>24</v>
      </c>
      <c r="C19">
        <v>13117</v>
      </c>
      <c r="H19" s="29"/>
      <c r="I19" s="30">
        <v>3081</v>
      </c>
      <c r="J19" s="30"/>
      <c r="K19" s="30"/>
      <c r="L19" s="30"/>
      <c r="M19" s="35"/>
    </row>
    <row r="23" spans="1:14" x14ac:dyDescent="0.25">
      <c r="B23" t="s">
        <v>133</v>
      </c>
    </row>
    <row r="24" spans="1:14" x14ac:dyDescent="0.25">
      <c r="B24" t="s">
        <v>134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"/>
  <sheetViews>
    <sheetView topLeftCell="J13" workbookViewId="0">
      <selection activeCell="N37" sqref="N37"/>
    </sheetView>
  </sheetViews>
  <sheetFormatPr defaultRowHeight="15" x14ac:dyDescent="0.25"/>
  <cols>
    <col min="8" max="8" width="8.7109375" style="15"/>
  </cols>
  <sheetData>
    <row r="1" spans="1:13" x14ac:dyDescent="0.25">
      <c r="B1" s="17" t="s">
        <v>128</v>
      </c>
      <c r="C1" s="18"/>
      <c r="D1" s="18"/>
      <c r="E1" s="18"/>
      <c r="F1" s="18"/>
      <c r="G1" s="18"/>
      <c r="H1" s="31" t="s">
        <v>129</v>
      </c>
      <c r="I1" s="18"/>
      <c r="J1" s="18"/>
      <c r="K1" s="18"/>
      <c r="L1" s="19"/>
    </row>
    <row r="2" spans="1:13" x14ac:dyDescent="0.25">
      <c r="A2" t="s">
        <v>0</v>
      </c>
      <c r="B2" s="21" t="s">
        <v>14</v>
      </c>
      <c r="C2" s="20" t="s">
        <v>132</v>
      </c>
      <c r="D2" s="20" t="s">
        <v>130</v>
      </c>
      <c r="E2" s="27" t="s">
        <v>145</v>
      </c>
      <c r="F2" s="27" t="s">
        <v>131</v>
      </c>
      <c r="G2" s="33" t="s">
        <v>144</v>
      </c>
      <c r="H2" s="23" t="s">
        <v>14</v>
      </c>
      <c r="I2" s="20" t="s">
        <v>132</v>
      </c>
      <c r="J2" s="20" t="s">
        <v>130</v>
      </c>
      <c r="K2" s="27" t="s">
        <v>143</v>
      </c>
      <c r="L2" s="22" t="s">
        <v>131</v>
      </c>
      <c r="M2" s="37" t="s">
        <v>144</v>
      </c>
    </row>
    <row r="3" spans="1:13" x14ac:dyDescent="0.25">
      <c r="A3" t="s">
        <v>1</v>
      </c>
      <c r="B3" s="23" cm="1">
        <f t="array" ref="B3:B16">' GMC % by speciality'!B2:B15</f>
        <v>0.12186516639649089</v>
      </c>
      <c r="C3" s="20" cm="1">
        <f t="array" ref="C3:C16">'GMC data'!C2:C15</f>
        <v>45</v>
      </c>
      <c r="D3" s="20"/>
      <c r="E3" s="27">
        <f>C3-D3</f>
        <v>45</v>
      </c>
      <c r="F3" s="27"/>
      <c r="G3" s="33">
        <f>C3-F3</f>
        <v>45</v>
      </c>
      <c r="H3" s="23" cm="1">
        <f t="array" ref="H3:H16">'HEE data by speciality'!C2:C15</f>
        <v>1.3230429988974642E-2</v>
      </c>
      <c r="I3" s="20" cm="1">
        <f t="array" ref="I3:I16">'HEE data combined'!C2:C15</f>
        <v>12</v>
      </c>
      <c r="J3" s="20"/>
      <c r="K3" s="27">
        <f>I3-J3</f>
        <v>12</v>
      </c>
      <c r="L3" s="22"/>
      <c r="M3">
        <f>I3-L3</f>
        <v>12</v>
      </c>
    </row>
    <row r="4" spans="1:13" x14ac:dyDescent="0.25">
      <c r="A4" t="s">
        <v>2</v>
      </c>
      <c r="B4" s="23">
        <v>0.1532392026578073</v>
      </c>
      <c r="C4" s="20">
        <v>10</v>
      </c>
      <c r="D4" s="20"/>
      <c r="E4" s="27">
        <f t="shared" ref="E4:E16" si="0">C4-D4</f>
        <v>10</v>
      </c>
      <c r="F4" s="27"/>
      <c r="G4" s="33">
        <f t="shared" ref="G4:G16" si="1">C4-F4</f>
        <v>10</v>
      </c>
      <c r="H4" s="23">
        <v>2.0016680567139282E-2</v>
      </c>
      <c r="I4" s="20">
        <v>24</v>
      </c>
      <c r="J4" s="20"/>
      <c r="K4" s="27">
        <f t="shared" ref="K4:K16" si="2">I4-J4</f>
        <v>24</v>
      </c>
      <c r="L4" s="22"/>
      <c r="M4">
        <f t="shared" ref="M4:M16" si="3">I4-L4</f>
        <v>24</v>
      </c>
    </row>
    <row r="5" spans="1:13" x14ac:dyDescent="0.25">
      <c r="A5" t="s">
        <v>23</v>
      </c>
      <c r="B5" s="23">
        <v>8.231327882540132E-2</v>
      </c>
      <c r="C5" s="20">
        <v>174</v>
      </c>
      <c r="D5" s="20">
        <v>263</v>
      </c>
      <c r="E5" s="27">
        <f t="shared" si="0"/>
        <v>-89</v>
      </c>
      <c r="F5" s="27">
        <v>219</v>
      </c>
      <c r="G5" s="33">
        <f t="shared" si="1"/>
        <v>-45</v>
      </c>
      <c r="H5" s="23">
        <v>2.2828251876819364E-2</v>
      </c>
      <c r="I5" s="20">
        <v>149</v>
      </c>
      <c r="J5" s="20"/>
      <c r="K5" s="27">
        <f t="shared" si="2"/>
        <v>149</v>
      </c>
      <c r="L5" s="22"/>
      <c r="M5">
        <f t="shared" si="3"/>
        <v>149</v>
      </c>
    </row>
    <row r="6" spans="1:13" x14ac:dyDescent="0.25">
      <c r="A6" t="s">
        <v>3</v>
      </c>
      <c r="B6" s="23">
        <v>9.9226260257913243E-2</v>
      </c>
      <c r="C6" s="20">
        <v>141</v>
      </c>
      <c r="D6" s="20">
        <v>88</v>
      </c>
      <c r="E6" s="27">
        <f t="shared" si="0"/>
        <v>53</v>
      </c>
      <c r="F6" s="27">
        <v>98</v>
      </c>
      <c r="G6" s="33">
        <f t="shared" si="1"/>
        <v>43</v>
      </c>
      <c r="H6" s="23">
        <v>5.8524173027989825E-2</v>
      </c>
      <c r="I6" s="20">
        <v>184</v>
      </c>
      <c r="J6" s="20">
        <v>80</v>
      </c>
      <c r="K6" s="27">
        <f t="shared" si="2"/>
        <v>104</v>
      </c>
      <c r="L6" s="22">
        <v>81</v>
      </c>
      <c r="M6">
        <f t="shared" si="3"/>
        <v>103</v>
      </c>
    </row>
    <row r="7" spans="1:13" x14ac:dyDescent="0.25">
      <c r="A7" t="s">
        <v>4</v>
      </c>
      <c r="B7" s="23">
        <v>8.2063882063882057E-2</v>
      </c>
      <c r="C7" s="20">
        <v>19</v>
      </c>
      <c r="D7" s="20"/>
      <c r="E7" s="27">
        <f t="shared" si="0"/>
        <v>19</v>
      </c>
      <c r="F7" s="27"/>
      <c r="G7" s="33">
        <f t="shared" si="1"/>
        <v>19</v>
      </c>
      <c r="H7" s="23">
        <v>2.6418786692759294E-2</v>
      </c>
      <c r="I7" s="20">
        <v>27</v>
      </c>
      <c r="J7" s="20"/>
      <c r="K7" s="27">
        <f t="shared" si="2"/>
        <v>27</v>
      </c>
      <c r="L7" s="22"/>
      <c r="M7">
        <f t="shared" si="3"/>
        <v>27</v>
      </c>
    </row>
    <row r="8" spans="1:13" x14ac:dyDescent="0.25">
      <c r="A8" t="s">
        <v>5</v>
      </c>
      <c r="B8" s="23">
        <v>0.11992945326278659</v>
      </c>
      <c r="C8" s="20">
        <v>0</v>
      </c>
      <c r="D8" s="20"/>
      <c r="E8" s="27">
        <f t="shared" si="0"/>
        <v>0</v>
      </c>
      <c r="F8" s="27"/>
      <c r="G8" s="33">
        <f t="shared" si="1"/>
        <v>0</v>
      </c>
      <c r="H8" s="23">
        <v>0</v>
      </c>
      <c r="I8" s="20">
        <v>0</v>
      </c>
      <c r="J8" s="20"/>
      <c r="K8" s="27">
        <f t="shared" si="2"/>
        <v>0</v>
      </c>
      <c r="L8" s="22"/>
      <c r="M8">
        <f t="shared" si="3"/>
        <v>0</v>
      </c>
    </row>
    <row r="9" spans="1:13" x14ac:dyDescent="0.25">
      <c r="A9" t="s">
        <v>6</v>
      </c>
      <c r="B9" s="23">
        <v>7.7317385732592905E-2</v>
      </c>
      <c r="C9" s="20">
        <v>14</v>
      </c>
      <c r="D9" s="20"/>
      <c r="E9" s="27">
        <f t="shared" si="0"/>
        <v>14</v>
      </c>
      <c r="F9" s="27"/>
      <c r="G9" s="33">
        <f t="shared" si="1"/>
        <v>14</v>
      </c>
      <c r="H9" s="23">
        <v>2.5280898876404494E-2</v>
      </c>
      <c r="I9" s="20">
        <v>9</v>
      </c>
      <c r="J9" s="20"/>
      <c r="K9" s="27">
        <f t="shared" si="2"/>
        <v>9</v>
      </c>
      <c r="L9" s="22"/>
      <c r="M9">
        <f t="shared" si="3"/>
        <v>9</v>
      </c>
    </row>
    <row r="10" spans="1:13" x14ac:dyDescent="0.25">
      <c r="A10" t="s">
        <v>8</v>
      </c>
      <c r="B10" s="23">
        <v>9.7630173564753009E-2</v>
      </c>
      <c r="C10" s="20">
        <v>38</v>
      </c>
      <c r="D10" s="20"/>
      <c r="E10" s="27">
        <f t="shared" si="0"/>
        <v>38</v>
      </c>
      <c r="F10" s="27"/>
      <c r="G10" s="33">
        <f t="shared" si="1"/>
        <v>38</v>
      </c>
      <c r="H10" s="23">
        <v>1.671891327063741E-2</v>
      </c>
      <c r="I10" s="20">
        <v>16</v>
      </c>
      <c r="J10" s="20"/>
      <c r="K10" s="27">
        <f t="shared" si="2"/>
        <v>16</v>
      </c>
      <c r="L10" s="22"/>
      <c r="M10">
        <f t="shared" si="3"/>
        <v>16</v>
      </c>
    </row>
    <row r="11" spans="1:13" x14ac:dyDescent="0.25">
      <c r="A11" t="s">
        <v>9</v>
      </c>
      <c r="B11" s="23">
        <v>0.10421506803849984</v>
      </c>
      <c r="C11" s="20">
        <v>21</v>
      </c>
      <c r="D11" s="20"/>
      <c r="E11" s="27">
        <f t="shared" si="0"/>
        <v>21</v>
      </c>
      <c r="F11" s="27"/>
      <c r="G11" s="33">
        <f t="shared" si="1"/>
        <v>21</v>
      </c>
      <c r="H11" s="23">
        <v>1.0869565217391304E-2</v>
      </c>
      <c r="I11" s="20">
        <v>2</v>
      </c>
      <c r="J11" s="20"/>
      <c r="K11" s="27">
        <f t="shared" si="2"/>
        <v>2</v>
      </c>
      <c r="L11" s="22"/>
      <c r="M11">
        <f t="shared" si="3"/>
        <v>2</v>
      </c>
    </row>
    <row r="12" spans="1:13" x14ac:dyDescent="0.25">
      <c r="A12" t="s">
        <v>10</v>
      </c>
      <c r="B12" s="23">
        <v>0.11403508771929824</v>
      </c>
      <c r="C12" s="20">
        <v>51</v>
      </c>
      <c r="D12" s="20"/>
      <c r="E12" s="27">
        <f t="shared" si="0"/>
        <v>51</v>
      </c>
      <c r="F12" s="27"/>
      <c r="G12" s="33">
        <f t="shared" si="1"/>
        <v>51</v>
      </c>
      <c r="H12" s="23">
        <v>2.9159519725557463E-2</v>
      </c>
      <c r="I12" s="20">
        <v>17</v>
      </c>
      <c r="J12" s="20"/>
      <c r="K12" s="27">
        <f t="shared" si="2"/>
        <v>17</v>
      </c>
      <c r="L12" s="22"/>
      <c r="M12">
        <f t="shared" si="3"/>
        <v>17</v>
      </c>
    </row>
    <row r="13" spans="1:13" x14ac:dyDescent="0.25">
      <c r="A13" t="s">
        <v>11</v>
      </c>
      <c r="B13" s="23">
        <v>0.13276026743075453</v>
      </c>
      <c r="C13" s="20">
        <v>1</v>
      </c>
      <c r="D13" s="20"/>
      <c r="E13" s="27">
        <f t="shared" si="0"/>
        <v>1</v>
      </c>
      <c r="F13" s="27"/>
      <c r="G13" s="33">
        <f t="shared" si="1"/>
        <v>1</v>
      </c>
      <c r="H13" s="23">
        <v>1.034928848641656E-2</v>
      </c>
      <c r="I13" s="20">
        <v>8</v>
      </c>
      <c r="J13" s="20"/>
      <c r="K13" s="27">
        <f t="shared" si="2"/>
        <v>8</v>
      </c>
      <c r="L13" s="22"/>
      <c r="M13">
        <f t="shared" si="3"/>
        <v>8</v>
      </c>
    </row>
    <row r="14" spans="1:13" x14ac:dyDescent="0.25">
      <c r="A14" t="s">
        <v>12</v>
      </c>
      <c r="B14" s="23">
        <v>8.6341706870736987E-2</v>
      </c>
      <c r="C14" s="20">
        <v>36</v>
      </c>
      <c r="D14" s="20"/>
      <c r="E14" s="27">
        <f t="shared" si="0"/>
        <v>36</v>
      </c>
      <c r="F14" s="27"/>
      <c r="G14" s="33">
        <f t="shared" si="1"/>
        <v>36</v>
      </c>
      <c r="H14" s="23">
        <v>2.3784901758014478E-2</v>
      </c>
      <c r="I14" s="20">
        <v>23</v>
      </c>
      <c r="J14" s="20"/>
      <c r="K14" s="27">
        <f t="shared" si="2"/>
        <v>23</v>
      </c>
      <c r="L14" s="22"/>
      <c r="M14">
        <f t="shared" si="3"/>
        <v>23</v>
      </c>
    </row>
    <row r="15" spans="1:13" x14ac:dyDescent="0.25">
      <c r="A15" t="s">
        <v>13</v>
      </c>
      <c r="B15" s="23">
        <v>8.1229105910804469E-2</v>
      </c>
      <c r="C15" s="20">
        <v>41</v>
      </c>
      <c r="D15" s="20"/>
      <c r="E15" s="27">
        <f t="shared" si="0"/>
        <v>41</v>
      </c>
      <c r="F15" s="27"/>
      <c r="G15" s="33">
        <f t="shared" si="1"/>
        <v>41</v>
      </c>
      <c r="H15" s="23">
        <v>9.5480585614258432E-3</v>
      </c>
      <c r="I15" s="20">
        <v>15</v>
      </c>
      <c r="J15" s="20">
        <v>42</v>
      </c>
      <c r="K15" s="27">
        <f t="shared" si="2"/>
        <v>-27</v>
      </c>
      <c r="L15" s="22">
        <v>40</v>
      </c>
      <c r="M15">
        <f t="shared" si="3"/>
        <v>-25</v>
      </c>
    </row>
    <row r="16" spans="1:13" ht="15.75" thickBot="1" x14ac:dyDescent="0.3">
      <c r="A16" t="s">
        <v>7</v>
      </c>
      <c r="B16" s="24">
        <v>0.13157894736842105</v>
      </c>
      <c r="C16" s="25">
        <v>1</v>
      </c>
      <c r="D16" s="25"/>
      <c r="E16" s="27">
        <f t="shared" si="0"/>
        <v>1</v>
      </c>
      <c r="F16" s="28"/>
      <c r="G16" s="33">
        <f t="shared" si="1"/>
        <v>1</v>
      </c>
      <c r="H16" s="23">
        <v>0</v>
      </c>
      <c r="I16" s="25">
        <v>0</v>
      </c>
      <c r="J16" s="25"/>
      <c r="K16" s="27">
        <f t="shared" si="2"/>
        <v>0</v>
      </c>
      <c r="L16" s="26"/>
      <c r="M16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6"/>
  <sheetViews>
    <sheetView topLeftCell="G5" workbookViewId="0">
      <selection activeCell="P35" sqref="P35"/>
    </sheetView>
  </sheetViews>
  <sheetFormatPr defaultRowHeight="15" x14ac:dyDescent="0.25"/>
  <sheetData>
    <row r="1" spans="1:13" x14ac:dyDescent="0.25">
      <c r="B1" s="17" t="s">
        <v>128</v>
      </c>
      <c r="C1" s="18"/>
      <c r="D1" s="18"/>
      <c r="E1" s="18"/>
      <c r="F1" s="18"/>
      <c r="G1" s="18"/>
      <c r="H1" s="31" t="s">
        <v>129</v>
      </c>
      <c r="I1" s="18"/>
      <c r="J1" s="18"/>
      <c r="K1" s="18"/>
      <c r="L1" s="19"/>
    </row>
    <row r="2" spans="1:13" x14ac:dyDescent="0.25">
      <c r="A2" t="s">
        <v>0</v>
      </c>
      <c r="B2" s="21" t="s">
        <v>141</v>
      </c>
      <c r="C2" s="20" t="s">
        <v>132</v>
      </c>
      <c r="D2" s="20" t="s">
        <v>130</v>
      </c>
      <c r="E2" s="27" t="s">
        <v>145</v>
      </c>
      <c r="F2" s="27" t="s">
        <v>131</v>
      </c>
      <c r="G2" s="33" t="s">
        <v>146</v>
      </c>
      <c r="H2" s="23" t="s">
        <v>142</v>
      </c>
      <c r="I2" s="20" t="s">
        <v>132</v>
      </c>
      <c r="J2" s="20" t="s">
        <v>130</v>
      </c>
      <c r="K2" s="27" t="s">
        <v>143</v>
      </c>
      <c r="L2" s="22" t="s">
        <v>131</v>
      </c>
      <c r="M2" s="36" t="s">
        <v>144</v>
      </c>
    </row>
    <row r="3" spans="1:13" x14ac:dyDescent="0.25">
      <c r="A3" t="s">
        <v>1</v>
      </c>
      <c r="B3" s="23" cm="1">
        <f t="array" ref="B3:B16">' GMC % by speciality'!D2:D15</f>
        <v>0.14656241060360448</v>
      </c>
      <c r="C3" s="20" cm="1">
        <f t="array" ref="C3:C16">'GMC data'!D2:D15</f>
        <v>1537</v>
      </c>
      <c r="D3" s="20"/>
      <c r="E3" s="27">
        <f>C3-D3</f>
        <v>1537</v>
      </c>
      <c r="F3" s="27"/>
      <c r="G3" s="33"/>
      <c r="H3" s="23" cm="1">
        <f t="array" ref="H3:H16">'HEE data by speciality'!D2:D15</f>
        <v>0.26350606394707826</v>
      </c>
      <c r="I3" s="20" cm="1">
        <f t="array" ref="I3:I16">'HEE data combined'!D2:D15</f>
        <v>239</v>
      </c>
      <c r="J3" s="20"/>
      <c r="K3" s="27"/>
      <c r="L3" s="22"/>
    </row>
    <row r="4" spans="1:13" x14ac:dyDescent="0.25">
      <c r="A4" t="s">
        <v>2</v>
      </c>
      <c r="B4" s="23">
        <v>0.18646179401993354</v>
      </c>
      <c r="C4" s="20">
        <v>449</v>
      </c>
      <c r="D4" s="20">
        <v>344</v>
      </c>
      <c r="E4" s="27">
        <f t="shared" ref="E4:E16" si="0">C4-D4</f>
        <v>105</v>
      </c>
      <c r="F4" s="27"/>
      <c r="G4" s="33"/>
      <c r="H4" s="23">
        <v>0.23603002502085071</v>
      </c>
      <c r="I4" s="20">
        <v>283</v>
      </c>
      <c r="J4" s="20"/>
      <c r="K4" s="27"/>
      <c r="L4" s="22">
        <v>340</v>
      </c>
      <c r="M4">
        <f t="shared" ref="M4:M14" si="1">I4-L4</f>
        <v>-57</v>
      </c>
    </row>
    <row r="5" spans="1:13" x14ac:dyDescent="0.25">
      <c r="A5" t="s">
        <v>23</v>
      </c>
      <c r="B5" s="23">
        <v>0.12023252516659577</v>
      </c>
      <c r="C5" s="20">
        <v>7632</v>
      </c>
      <c r="D5" s="20">
        <v>9065</v>
      </c>
      <c r="E5" s="27">
        <f t="shared" si="0"/>
        <v>-1433</v>
      </c>
      <c r="F5" s="27"/>
      <c r="G5" s="33"/>
      <c r="H5" s="23">
        <v>0.31561207292783822</v>
      </c>
      <c r="I5" s="20">
        <v>2060</v>
      </c>
      <c r="J5" s="20">
        <v>1809</v>
      </c>
      <c r="K5" s="27">
        <f t="shared" ref="K5:K14" si="2">I5-J5</f>
        <v>251</v>
      </c>
      <c r="L5" s="22">
        <v>1830</v>
      </c>
      <c r="M5">
        <f t="shared" si="1"/>
        <v>230</v>
      </c>
    </row>
    <row r="6" spans="1:13" x14ac:dyDescent="0.25">
      <c r="A6" t="s">
        <v>3</v>
      </c>
      <c r="B6" s="23">
        <v>0.15709261430246191</v>
      </c>
      <c r="C6" s="20">
        <v>3350</v>
      </c>
      <c r="D6" s="20">
        <v>3045</v>
      </c>
      <c r="E6" s="27">
        <f t="shared" si="0"/>
        <v>305</v>
      </c>
      <c r="F6" s="27"/>
      <c r="G6" s="33"/>
      <c r="H6" s="23">
        <v>0.21469465648854963</v>
      </c>
      <c r="I6" s="20">
        <v>675</v>
      </c>
      <c r="J6" s="20">
        <v>827</v>
      </c>
      <c r="K6" s="27">
        <f t="shared" si="2"/>
        <v>-152</v>
      </c>
      <c r="L6" s="22">
        <v>846</v>
      </c>
      <c r="M6">
        <f t="shared" si="1"/>
        <v>-171</v>
      </c>
    </row>
    <row r="7" spans="1:13" x14ac:dyDescent="0.25">
      <c r="A7" t="s">
        <v>4</v>
      </c>
      <c r="B7" s="23">
        <v>0.19803439803439804</v>
      </c>
      <c r="C7" s="20">
        <v>806</v>
      </c>
      <c r="D7" s="20">
        <v>581</v>
      </c>
      <c r="E7" s="27">
        <f t="shared" si="0"/>
        <v>225</v>
      </c>
      <c r="F7" s="27"/>
      <c r="G7" s="33"/>
      <c r="H7" s="23">
        <v>0.31702544031311153</v>
      </c>
      <c r="I7" s="20">
        <v>324</v>
      </c>
      <c r="J7" s="20"/>
      <c r="K7" s="27"/>
      <c r="L7" s="22"/>
    </row>
    <row r="8" spans="1:13" x14ac:dyDescent="0.25">
      <c r="A8" t="s">
        <v>5</v>
      </c>
      <c r="B8" s="23">
        <v>0.21164021164021163</v>
      </c>
      <c r="C8" s="20">
        <v>120</v>
      </c>
      <c r="D8" s="20">
        <v>81</v>
      </c>
      <c r="E8" s="27">
        <f t="shared" si="0"/>
        <v>39</v>
      </c>
      <c r="F8" s="27">
        <v>94</v>
      </c>
      <c r="G8" s="33">
        <f t="shared" ref="G8:G16" si="3">C8-F8</f>
        <v>26</v>
      </c>
      <c r="H8" s="23">
        <v>0.48</v>
      </c>
      <c r="I8" s="20">
        <v>12</v>
      </c>
      <c r="J8" s="20"/>
      <c r="K8" s="27"/>
      <c r="L8" s="22"/>
    </row>
    <row r="9" spans="1:13" x14ac:dyDescent="0.25">
      <c r="A9" t="s">
        <v>6</v>
      </c>
      <c r="B9" s="23">
        <v>0.17257582229816318</v>
      </c>
      <c r="C9" s="20">
        <v>404</v>
      </c>
      <c r="D9" s="20">
        <v>334</v>
      </c>
      <c r="E9" s="27">
        <f t="shared" si="0"/>
        <v>70</v>
      </c>
      <c r="F9" s="27"/>
      <c r="G9" s="33"/>
      <c r="H9" s="23">
        <v>0.2556179775280899</v>
      </c>
      <c r="I9" s="20">
        <v>91</v>
      </c>
      <c r="J9" s="20"/>
      <c r="K9" s="27"/>
      <c r="L9" s="22"/>
    </row>
    <row r="10" spans="1:13" x14ac:dyDescent="0.25">
      <c r="A10" t="s">
        <v>8</v>
      </c>
      <c r="B10" s="23">
        <v>0.18691588785046728</v>
      </c>
      <c r="C10" s="20">
        <v>1120</v>
      </c>
      <c r="D10" s="20">
        <v>856</v>
      </c>
      <c r="E10" s="27">
        <f t="shared" si="0"/>
        <v>264</v>
      </c>
      <c r="F10" s="27"/>
      <c r="G10" s="33"/>
      <c r="H10" s="23">
        <v>0.31974921630094044</v>
      </c>
      <c r="I10" s="20">
        <v>306</v>
      </c>
      <c r="J10" s="20"/>
      <c r="K10" s="27"/>
      <c r="L10" s="22"/>
    </row>
    <row r="11" spans="1:13" x14ac:dyDescent="0.25">
      <c r="A11" t="s">
        <v>9</v>
      </c>
      <c r="B11" s="23">
        <v>0.13375373382011285</v>
      </c>
      <c r="C11" s="20">
        <v>403</v>
      </c>
      <c r="D11" s="20"/>
      <c r="E11" s="27">
        <f t="shared" si="0"/>
        <v>403</v>
      </c>
      <c r="F11" s="27"/>
      <c r="G11" s="33"/>
      <c r="H11" s="23">
        <v>0.28260869565217389</v>
      </c>
      <c r="I11" s="20">
        <v>52</v>
      </c>
      <c r="J11" s="20"/>
      <c r="K11" s="27"/>
      <c r="L11" s="22"/>
    </row>
    <row r="12" spans="1:13" x14ac:dyDescent="0.25">
      <c r="A12" t="s">
        <v>10</v>
      </c>
      <c r="B12" s="23">
        <v>0.13084795321637427</v>
      </c>
      <c r="C12" s="20">
        <v>1074</v>
      </c>
      <c r="D12" s="20"/>
      <c r="E12" s="27"/>
      <c r="F12" s="27">
        <v>1308</v>
      </c>
      <c r="G12" s="33">
        <f t="shared" si="3"/>
        <v>-234</v>
      </c>
      <c r="H12" s="23">
        <v>0.28473413379073759</v>
      </c>
      <c r="I12" s="20">
        <v>166</v>
      </c>
      <c r="J12" s="20"/>
      <c r="K12" s="27"/>
      <c r="L12" s="22"/>
    </row>
    <row r="13" spans="1:13" x14ac:dyDescent="0.25">
      <c r="A13" t="s">
        <v>11</v>
      </c>
      <c r="B13" s="23">
        <v>0.16045845272206305</v>
      </c>
      <c r="C13" s="20">
        <v>168</v>
      </c>
      <c r="D13" s="20"/>
      <c r="E13" s="27">
        <f t="shared" si="0"/>
        <v>168</v>
      </c>
      <c r="F13" s="27"/>
      <c r="G13" s="33"/>
      <c r="H13" s="23">
        <v>0.33635187580853815</v>
      </c>
      <c r="I13" s="20">
        <v>260</v>
      </c>
      <c r="J13" s="20">
        <v>214</v>
      </c>
      <c r="K13" s="27">
        <f t="shared" si="2"/>
        <v>46</v>
      </c>
      <c r="L13" s="22">
        <v>196</v>
      </c>
      <c r="M13">
        <f t="shared" si="1"/>
        <v>64</v>
      </c>
    </row>
    <row r="14" spans="1:13" x14ac:dyDescent="0.25">
      <c r="A14" t="s">
        <v>12</v>
      </c>
      <c r="B14" s="23">
        <v>0.13674929296290134</v>
      </c>
      <c r="C14" s="20">
        <v>822</v>
      </c>
      <c r="D14" s="20"/>
      <c r="E14" s="27">
        <f t="shared" si="0"/>
        <v>822</v>
      </c>
      <c r="F14" s="27"/>
      <c r="G14" s="33"/>
      <c r="H14" s="23">
        <v>0.19131334022750776</v>
      </c>
      <c r="I14" s="20">
        <v>185</v>
      </c>
      <c r="J14" s="20">
        <v>268</v>
      </c>
      <c r="K14" s="27">
        <f t="shared" si="2"/>
        <v>-83</v>
      </c>
      <c r="L14" s="22">
        <v>248</v>
      </c>
      <c r="M14">
        <f t="shared" si="1"/>
        <v>-63</v>
      </c>
    </row>
    <row r="15" spans="1:13" x14ac:dyDescent="0.25">
      <c r="A15" t="s">
        <v>13</v>
      </c>
      <c r="B15" s="23">
        <v>0.1800270289494274</v>
      </c>
      <c r="C15" s="20">
        <v>2531</v>
      </c>
      <c r="D15" s="20"/>
      <c r="E15" s="27"/>
      <c r="F15" s="27">
        <v>2261</v>
      </c>
      <c r="G15" s="33">
        <f t="shared" si="3"/>
        <v>270</v>
      </c>
      <c r="H15" s="23">
        <v>0.25270528325907066</v>
      </c>
      <c r="I15" s="20">
        <v>397</v>
      </c>
      <c r="J15" s="20"/>
      <c r="K15" s="27"/>
      <c r="L15" s="22"/>
    </row>
    <row r="16" spans="1:13" ht="15.75" thickBot="1" x14ac:dyDescent="0.3">
      <c r="A16" t="s">
        <v>7</v>
      </c>
      <c r="B16" s="24">
        <v>0.21052631578947367</v>
      </c>
      <c r="C16" s="25">
        <v>16</v>
      </c>
      <c r="D16" s="25"/>
      <c r="E16" s="27">
        <f t="shared" si="0"/>
        <v>16</v>
      </c>
      <c r="F16" s="28"/>
      <c r="G16" s="33">
        <f t="shared" si="3"/>
        <v>16</v>
      </c>
      <c r="H16" s="24">
        <v>0.14285714285714285</v>
      </c>
      <c r="I16" s="25">
        <v>1</v>
      </c>
      <c r="J16" s="25"/>
      <c r="K16" s="27"/>
      <c r="L16" s="2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M19"/>
  <sheetViews>
    <sheetView zoomScale="72" workbookViewId="0">
      <selection activeCell="K30" sqref="K30"/>
    </sheetView>
  </sheetViews>
  <sheetFormatPr defaultRowHeight="15" x14ac:dyDescent="0.25"/>
  <cols>
    <col min="1" max="1" width="19.7109375" bestFit="1" customWidth="1"/>
    <col min="2" max="2" width="9.7109375" bestFit="1" customWidth="1"/>
    <col min="3" max="3" width="6" bestFit="1" customWidth="1"/>
    <col min="4" max="4" width="15" bestFit="1" customWidth="1"/>
    <col min="5" max="5" width="15" customWidth="1"/>
    <col min="6" max="6" width="21.42578125" bestFit="1" customWidth="1"/>
    <col min="7" max="7" width="21.42578125" customWidth="1"/>
    <col min="8" max="8" width="7.85546875" bestFit="1" customWidth="1"/>
    <col min="9" max="9" width="6" bestFit="1" customWidth="1"/>
    <col min="10" max="10" width="15" bestFit="1" customWidth="1"/>
    <col min="11" max="11" width="15" customWidth="1"/>
    <col min="12" max="12" width="21.42578125" bestFit="1" customWidth="1"/>
    <col min="13" max="13" width="21.42578125" customWidth="1"/>
  </cols>
  <sheetData>
    <row r="2" spans="1:13" ht="15.75" thickBot="1" x14ac:dyDescent="0.3"/>
    <row r="3" spans="1:13" x14ac:dyDescent="0.25">
      <c r="B3" s="17" t="s">
        <v>128</v>
      </c>
      <c r="C3" s="18"/>
      <c r="D3" s="18"/>
      <c r="E3" s="18"/>
      <c r="F3" s="18"/>
      <c r="G3" s="18"/>
      <c r="H3" s="31" t="s">
        <v>129</v>
      </c>
      <c r="I3" s="18"/>
      <c r="J3" s="18"/>
      <c r="K3" s="18"/>
      <c r="L3" s="19"/>
      <c r="M3" s="35"/>
    </row>
    <row r="4" spans="1:13" x14ac:dyDescent="0.25">
      <c r="A4" t="s">
        <v>0</v>
      </c>
      <c r="B4" s="21" t="s">
        <v>126</v>
      </c>
      <c r="C4" s="20" t="s">
        <v>132</v>
      </c>
      <c r="D4" s="20" t="s">
        <v>130</v>
      </c>
      <c r="E4" s="27" t="s">
        <v>143</v>
      </c>
      <c r="F4" s="27" t="s">
        <v>131</v>
      </c>
      <c r="G4" s="33" t="s">
        <v>144</v>
      </c>
      <c r="H4" s="23" t="s">
        <v>31</v>
      </c>
      <c r="I4" s="20" t="s">
        <v>132</v>
      </c>
      <c r="J4" s="20" t="s">
        <v>130</v>
      </c>
      <c r="K4" s="27" t="s">
        <v>143</v>
      </c>
      <c r="L4" s="22" t="s">
        <v>131</v>
      </c>
      <c r="M4" s="36" t="s">
        <v>144</v>
      </c>
    </row>
    <row r="5" spans="1:13" x14ac:dyDescent="0.25">
      <c r="A5" t="s">
        <v>1</v>
      </c>
      <c r="B5" s="23" cm="1">
        <f t="array" ref="B5:B18">'GMC % by religion'!F2:F15</f>
        <v>4.2742460403558252E-2</v>
      </c>
      <c r="C5" s="20" cm="1">
        <f t="array" ref="C5:C18">'GMC data'!F2:F15</f>
        <v>197</v>
      </c>
      <c r="D5" s="20">
        <v>340</v>
      </c>
      <c r="E5" s="27">
        <f>C5-D5</f>
        <v>-143</v>
      </c>
      <c r="F5" s="27">
        <v>371</v>
      </c>
      <c r="G5" s="33">
        <f>C5-F5</f>
        <v>-174</v>
      </c>
      <c r="H5" s="23" cm="1">
        <f t="array" ref="H5:H18">'HEE data by religion'!F2:F15</f>
        <v>1.6286644951140065E-2</v>
      </c>
      <c r="I5" s="20" cm="1">
        <f t="array" ref="I5:I18">'HEE data combined'!F2:F15</f>
        <v>70</v>
      </c>
      <c r="J5" s="20">
        <v>214</v>
      </c>
      <c r="K5" s="27">
        <f>I5-J5</f>
        <v>-144</v>
      </c>
      <c r="L5" s="22">
        <v>210</v>
      </c>
      <c r="M5" s="35">
        <f>I5-L5</f>
        <v>-140</v>
      </c>
    </row>
    <row r="6" spans="1:13" x14ac:dyDescent="0.25">
      <c r="A6" t="s">
        <v>2</v>
      </c>
      <c r="B6" s="23">
        <v>2.2130614016055542E-2</v>
      </c>
      <c r="C6" s="20">
        <v>102</v>
      </c>
      <c r="D6" s="20"/>
      <c r="E6" s="27">
        <f t="shared" ref="E6:E18" si="0">C6-D6</f>
        <v>102</v>
      </c>
      <c r="F6" s="27"/>
      <c r="G6" s="33">
        <f t="shared" ref="G6:G18" si="1">C6-F6</f>
        <v>102</v>
      </c>
      <c r="H6" s="23">
        <v>6.026058631921824E-2</v>
      </c>
      <c r="I6" s="20">
        <v>259</v>
      </c>
      <c r="J6" s="20"/>
      <c r="K6" s="27"/>
      <c r="L6" s="22"/>
      <c r="M6" s="35"/>
    </row>
    <row r="7" spans="1:13" x14ac:dyDescent="0.25">
      <c r="A7" t="s">
        <v>23</v>
      </c>
      <c r="B7" s="23">
        <v>0.38815361249728791</v>
      </c>
      <c r="C7" s="20">
        <v>1789</v>
      </c>
      <c r="D7" s="20">
        <v>2057</v>
      </c>
      <c r="E7" s="27">
        <f t="shared" si="0"/>
        <v>-268</v>
      </c>
      <c r="F7" s="27"/>
      <c r="G7" s="33">
        <v>0</v>
      </c>
      <c r="H7" s="23">
        <v>0.36738017682643087</v>
      </c>
      <c r="I7" s="20">
        <v>1579</v>
      </c>
      <c r="J7" s="20"/>
      <c r="K7" s="27"/>
      <c r="L7" s="22"/>
      <c r="M7" s="35"/>
    </row>
    <row r="8" spans="1:13" x14ac:dyDescent="0.25">
      <c r="A8" t="s">
        <v>3</v>
      </c>
      <c r="B8" s="23">
        <v>0.18572358429160338</v>
      </c>
      <c r="C8" s="20">
        <v>856</v>
      </c>
      <c r="D8" s="20">
        <v>691</v>
      </c>
      <c r="E8" s="27">
        <f t="shared" si="0"/>
        <v>165</v>
      </c>
      <c r="F8" s="27">
        <v>771</v>
      </c>
      <c r="G8" s="33">
        <f t="shared" si="1"/>
        <v>85</v>
      </c>
      <c r="H8" s="23">
        <v>0.2208003722661703</v>
      </c>
      <c r="I8" s="20">
        <v>949</v>
      </c>
      <c r="J8" s="20">
        <v>704</v>
      </c>
      <c r="K8" s="27">
        <f t="shared" ref="K8:K15" si="2">I8-J8</f>
        <v>245</v>
      </c>
      <c r="L8" s="22">
        <v>720</v>
      </c>
      <c r="M8" s="35">
        <f t="shared" ref="M8:M15" si="3">I8-L8</f>
        <v>229</v>
      </c>
    </row>
    <row r="9" spans="1:13" x14ac:dyDescent="0.25">
      <c r="A9" t="s">
        <v>4</v>
      </c>
      <c r="B9" s="23">
        <v>4.1223692775005427E-2</v>
      </c>
      <c r="C9" s="20">
        <v>190</v>
      </c>
      <c r="D9" s="20">
        <v>132</v>
      </c>
      <c r="E9" s="27">
        <f t="shared" si="0"/>
        <v>58</v>
      </c>
      <c r="F9" s="27"/>
      <c r="G9" s="33">
        <f t="shared" si="1"/>
        <v>190</v>
      </c>
      <c r="H9" s="23">
        <v>6.3983248022335973E-2</v>
      </c>
      <c r="I9" s="20">
        <v>275</v>
      </c>
      <c r="J9" s="20"/>
      <c r="K9" s="27"/>
      <c r="L9" s="22"/>
      <c r="M9" s="35"/>
    </row>
    <row r="10" spans="1:13" x14ac:dyDescent="0.25">
      <c r="A10" t="s">
        <v>5</v>
      </c>
      <c r="B10" s="23">
        <v>1.7357344326318074E-3</v>
      </c>
      <c r="C10" s="20">
        <v>8</v>
      </c>
      <c r="D10" s="20"/>
      <c r="E10" s="27">
        <f t="shared" si="0"/>
        <v>8</v>
      </c>
      <c r="F10" s="27"/>
      <c r="G10" s="33">
        <f t="shared" si="1"/>
        <v>8</v>
      </c>
      <c r="H10" s="23">
        <v>6.9799906933457425E-4</v>
      </c>
      <c r="I10" s="20">
        <v>3</v>
      </c>
      <c r="J10" s="20"/>
      <c r="K10" s="27"/>
      <c r="L10" s="22"/>
      <c r="M10" s="35"/>
    </row>
    <row r="11" spans="1:13" x14ac:dyDescent="0.25">
      <c r="A11" t="s">
        <v>6</v>
      </c>
      <c r="B11" s="23">
        <v>2.169668040789759E-2</v>
      </c>
      <c r="C11" s="20">
        <v>100</v>
      </c>
      <c r="D11" s="20"/>
      <c r="E11" s="27">
        <f t="shared" si="0"/>
        <v>100</v>
      </c>
      <c r="F11" s="27"/>
      <c r="G11" s="33">
        <f t="shared" si="1"/>
        <v>100</v>
      </c>
      <c r="H11" s="23">
        <v>1.7915309446254073E-2</v>
      </c>
      <c r="I11" s="20">
        <v>77</v>
      </c>
      <c r="J11" s="20"/>
      <c r="K11" s="27"/>
      <c r="L11" s="22"/>
      <c r="M11" s="35"/>
    </row>
    <row r="12" spans="1:13" x14ac:dyDescent="0.25">
      <c r="A12" t="s">
        <v>8</v>
      </c>
      <c r="B12" s="23">
        <v>4.4261228032111084E-2</v>
      </c>
      <c r="C12" s="20">
        <v>204</v>
      </c>
      <c r="D12" s="20"/>
      <c r="E12" s="27">
        <f t="shared" si="0"/>
        <v>204</v>
      </c>
      <c r="F12" s="27"/>
      <c r="G12" s="33">
        <f t="shared" si="1"/>
        <v>204</v>
      </c>
      <c r="H12" s="23">
        <v>5.8166589111214521E-2</v>
      </c>
      <c r="I12" s="20">
        <v>250</v>
      </c>
      <c r="J12" s="20"/>
      <c r="K12" s="27"/>
      <c r="L12" s="22"/>
      <c r="M12" s="35"/>
    </row>
    <row r="13" spans="1:13" x14ac:dyDescent="0.25">
      <c r="A13" t="s">
        <v>9</v>
      </c>
      <c r="B13" s="23">
        <v>1.8876111954870906E-2</v>
      </c>
      <c r="C13" s="20">
        <v>87</v>
      </c>
      <c r="D13" s="20"/>
      <c r="E13" s="27">
        <f t="shared" si="0"/>
        <v>87</v>
      </c>
      <c r="F13" s="27"/>
      <c r="G13" s="33">
        <f t="shared" si="1"/>
        <v>87</v>
      </c>
      <c r="H13" s="23">
        <v>7.2126570497906004E-3</v>
      </c>
      <c r="I13" s="20">
        <v>31</v>
      </c>
      <c r="J13" s="20"/>
      <c r="K13" s="27"/>
      <c r="L13" s="22"/>
      <c r="M13" s="35"/>
    </row>
    <row r="14" spans="1:13" x14ac:dyDescent="0.25">
      <c r="A14" t="s">
        <v>10</v>
      </c>
      <c r="B14" s="23">
        <v>6.5307008027771757E-2</v>
      </c>
      <c r="C14" s="20">
        <v>301</v>
      </c>
      <c r="D14" s="20"/>
      <c r="E14" s="27">
        <f t="shared" si="0"/>
        <v>301</v>
      </c>
      <c r="F14" s="27"/>
      <c r="G14" s="33">
        <f t="shared" si="1"/>
        <v>301</v>
      </c>
      <c r="H14" s="23">
        <v>2.3499302000930665E-2</v>
      </c>
      <c r="I14" s="20">
        <v>101</v>
      </c>
      <c r="J14" s="20">
        <v>138</v>
      </c>
      <c r="K14" s="27">
        <f t="shared" si="2"/>
        <v>-37</v>
      </c>
      <c r="L14" s="22">
        <v>136</v>
      </c>
      <c r="M14" s="35">
        <f t="shared" si="3"/>
        <v>-35</v>
      </c>
    </row>
    <row r="15" spans="1:13" x14ac:dyDescent="0.25">
      <c r="A15" t="s">
        <v>11</v>
      </c>
      <c r="B15" s="23">
        <v>4.3393360815795184E-3</v>
      </c>
      <c r="C15" s="20">
        <v>20</v>
      </c>
      <c r="D15" s="20"/>
      <c r="E15" s="27">
        <f t="shared" si="0"/>
        <v>20</v>
      </c>
      <c r="F15" s="27"/>
      <c r="G15" s="33">
        <f t="shared" si="1"/>
        <v>20</v>
      </c>
      <c r="H15" s="23">
        <v>1.3727315030246627E-2</v>
      </c>
      <c r="I15" s="20">
        <v>59</v>
      </c>
      <c r="J15" s="20">
        <v>182</v>
      </c>
      <c r="K15" s="27">
        <f t="shared" si="2"/>
        <v>-123</v>
      </c>
      <c r="L15" s="22">
        <v>166</v>
      </c>
      <c r="M15" s="35">
        <f t="shared" si="3"/>
        <v>-107</v>
      </c>
    </row>
    <row r="16" spans="1:13" x14ac:dyDescent="0.25">
      <c r="A16" t="s">
        <v>12</v>
      </c>
      <c r="B16" s="23">
        <v>4.664786287697982E-2</v>
      </c>
      <c r="C16" s="20">
        <v>215</v>
      </c>
      <c r="D16" s="20"/>
      <c r="E16" s="27">
        <f t="shared" si="0"/>
        <v>215</v>
      </c>
      <c r="F16" s="27"/>
      <c r="G16" s="33">
        <f t="shared" si="1"/>
        <v>215</v>
      </c>
      <c r="H16" s="23">
        <v>5.8864588180549092E-2</v>
      </c>
      <c r="I16" s="20">
        <v>253</v>
      </c>
      <c r="J16" s="20"/>
      <c r="K16" s="27"/>
      <c r="L16" s="22"/>
      <c r="M16" s="35"/>
    </row>
    <row r="17" spans="1:13" x14ac:dyDescent="0.25">
      <c r="A17" t="s">
        <v>13</v>
      </c>
      <c r="B17" s="23">
        <v>0.12258624430462139</v>
      </c>
      <c r="C17" s="20">
        <v>565</v>
      </c>
      <c r="D17" s="20">
        <v>456</v>
      </c>
      <c r="E17" s="27">
        <f t="shared" si="0"/>
        <v>109</v>
      </c>
      <c r="F17" s="27"/>
      <c r="G17" s="33">
        <v>0</v>
      </c>
      <c r="H17" s="23">
        <v>9.0972545369939511E-2</v>
      </c>
      <c r="I17" s="20">
        <v>391</v>
      </c>
      <c r="J17" s="20"/>
      <c r="K17" s="27"/>
      <c r="L17" s="22"/>
      <c r="M17" s="35"/>
    </row>
    <row r="18" spans="1:13" ht="15.75" thickBot="1" x14ac:dyDescent="0.3">
      <c r="A18" t="s">
        <v>7</v>
      </c>
      <c r="B18" s="24">
        <v>6.509004122369278E-4</v>
      </c>
      <c r="C18" s="25">
        <v>3</v>
      </c>
      <c r="D18" s="25"/>
      <c r="E18" s="27">
        <f t="shared" si="0"/>
        <v>3</v>
      </c>
      <c r="F18" s="28"/>
      <c r="G18" s="33">
        <f t="shared" si="1"/>
        <v>3</v>
      </c>
      <c r="H18" s="24">
        <v>2.3266635644485808E-4</v>
      </c>
      <c r="I18" s="25">
        <v>1</v>
      </c>
      <c r="J18" s="25"/>
      <c r="K18" s="27"/>
      <c r="L18" s="26"/>
      <c r="M18" s="35"/>
    </row>
    <row r="19" spans="1:13" x14ac:dyDescent="0.25">
      <c r="A19" t="s">
        <v>24</v>
      </c>
      <c r="H19" s="29"/>
      <c r="I19" s="30"/>
      <c r="J19" s="30"/>
      <c r="K19" s="30"/>
      <c r="L19" s="30"/>
      <c r="M19" s="3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7"/>
  <sheetViews>
    <sheetView workbookViewId="0">
      <selection activeCell="N11" sqref="N11"/>
    </sheetView>
  </sheetViews>
  <sheetFormatPr defaultRowHeight="15" x14ac:dyDescent="0.25"/>
  <sheetData>
    <row r="1" spans="1:12" x14ac:dyDescent="0.25">
      <c r="B1" s="17" t="s">
        <v>128</v>
      </c>
      <c r="C1" s="18"/>
      <c r="D1" s="18"/>
      <c r="E1" s="18"/>
      <c r="F1" s="18"/>
      <c r="G1" s="18"/>
      <c r="H1" s="31" t="s">
        <v>129</v>
      </c>
      <c r="I1" s="18"/>
      <c r="J1" s="18"/>
      <c r="K1" s="19"/>
    </row>
    <row r="2" spans="1:12" x14ac:dyDescent="0.25">
      <c r="A2" t="s">
        <v>0</v>
      </c>
      <c r="B2" s="21" t="s">
        <v>17</v>
      </c>
      <c r="C2" s="20" t="s">
        <v>132</v>
      </c>
      <c r="D2" s="20" t="s">
        <v>130</v>
      </c>
      <c r="E2" s="27" t="s">
        <v>143</v>
      </c>
      <c r="F2" s="27" t="s">
        <v>131</v>
      </c>
      <c r="G2" s="33" t="s">
        <v>144</v>
      </c>
      <c r="H2" s="23" t="s">
        <v>17</v>
      </c>
      <c r="I2" s="20" t="s">
        <v>132</v>
      </c>
      <c r="J2" s="20" t="s">
        <v>130</v>
      </c>
      <c r="K2" s="22" t="s">
        <v>131</v>
      </c>
      <c r="L2" s="36" t="s">
        <v>144</v>
      </c>
    </row>
    <row r="3" spans="1:12" x14ac:dyDescent="0.25">
      <c r="A3" t="s">
        <v>1</v>
      </c>
      <c r="B3" s="23" cm="1">
        <f t="array" ref="B3:B16">' GMC % by speciality'!F2:F15</f>
        <v>2.9560408124344427E-3</v>
      </c>
      <c r="C3" s="20" cm="1">
        <f t="array" ref="C3:C17">'GMC data'!G2:G16</f>
        <v>31</v>
      </c>
      <c r="D3" s="20"/>
      <c r="E3" s="27"/>
      <c r="F3" s="27"/>
      <c r="G3" s="33"/>
      <c r="H3" s="23" cm="1">
        <f t="array" ref="H3:H16">'HEE data by speciality'!G2:G15</f>
        <v>6.615214994487321E-3</v>
      </c>
      <c r="I3" s="20" cm="1">
        <f t="array" ref="I3:I16">'HEE data combined'!G2:G15</f>
        <v>6</v>
      </c>
      <c r="J3" s="20"/>
      <c r="K3" s="22"/>
    </row>
    <row r="4" spans="1:12" x14ac:dyDescent="0.25">
      <c r="A4" t="s">
        <v>2</v>
      </c>
      <c r="B4" s="23">
        <v>4.5681063122923592E-3</v>
      </c>
      <c r="C4" s="20">
        <v>11</v>
      </c>
      <c r="D4" s="20"/>
      <c r="E4" s="27"/>
      <c r="F4" s="27"/>
      <c r="G4" s="33"/>
      <c r="H4" s="23">
        <v>5.0041701417848205E-3</v>
      </c>
      <c r="I4" s="20">
        <v>6</v>
      </c>
      <c r="J4" s="20"/>
      <c r="K4" s="22"/>
    </row>
    <row r="5" spans="1:12" x14ac:dyDescent="0.25">
      <c r="A5" t="s">
        <v>23</v>
      </c>
      <c r="B5" s="23">
        <v>2.7569040754919106E-3</v>
      </c>
      <c r="C5" s="20">
        <v>175</v>
      </c>
      <c r="D5" s="20">
        <v>243</v>
      </c>
      <c r="E5" s="27">
        <f t="shared" ref="E5:E12" si="0">C5-D5</f>
        <v>-68</v>
      </c>
      <c r="F5" s="27"/>
      <c r="G5" s="33"/>
      <c r="H5" s="23">
        <v>2.6045656503753639E-3</v>
      </c>
      <c r="I5" s="20">
        <v>17</v>
      </c>
      <c r="J5" s="20"/>
      <c r="K5" s="22"/>
    </row>
    <row r="6" spans="1:12" x14ac:dyDescent="0.25">
      <c r="A6" t="s">
        <v>3</v>
      </c>
      <c r="B6" s="23">
        <v>5.6740914419695192E-3</v>
      </c>
      <c r="C6" s="20">
        <v>121</v>
      </c>
      <c r="D6" s="20">
        <v>82</v>
      </c>
      <c r="E6" s="27">
        <f t="shared" si="0"/>
        <v>39</v>
      </c>
      <c r="F6" s="27"/>
      <c r="G6" s="33"/>
      <c r="H6" s="23">
        <v>6.3613231552162846E-3</v>
      </c>
      <c r="I6" s="20">
        <v>20</v>
      </c>
      <c r="J6" s="20"/>
      <c r="K6" s="22"/>
    </row>
    <row r="7" spans="1:12" x14ac:dyDescent="0.25">
      <c r="A7" t="s">
        <v>4</v>
      </c>
      <c r="B7" s="23">
        <v>2.9484029484029483E-3</v>
      </c>
      <c r="C7" s="20">
        <v>12</v>
      </c>
      <c r="D7" s="20"/>
      <c r="E7" s="27"/>
      <c r="F7" s="27"/>
      <c r="G7" s="33"/>
      <c r="H7" s="23">
        <v>5.8708414872798431E-3</v>
      </c>
      <c r="I7" s="20">
        <v>6</v>
      </c>
      <c r="J7" s="20"/>
      <c r="K7" s="22"/>
    </row>
    <row r="8" spans="1:12" x14ac:dyDescent="0.25">
      <c r="A8" t="s">
        <v>5</v>
      </c>
      <c r="B8" s="23">
        <v>3.5273368606701938E-3</v>
      </c>
      <c r="C8" s="20">
        <v>2</v>
      </c>
      <c r="D8" s="20"/>
      <c r="E8" s="27"/>
      <c r="F8" s="27"/>
      <c r="G8" s="33"/>
      <c r="H8" s="23">
        <v>0.04</v>
      </c>
      <c r="I8" s="20">
        <v>1</v>
      </c>
      <c r="J8" s="20"/>
      <c r="K8" s="22"/>
    </row>
    <row r="9" spans="1:12" x14ac:dyDescent="0.25">
      <c r="A9" t="s">
        <v>6</v>
      </c>
      <c r="B9" s="23">
        <v>3.8445108927808629E-3</v>
      </c>
      <c r="C9" s="20">
        <v>9</v>
      </c>
      <c r="D9" s="20"/>
      <c r="E9" s="27"/>
      <c r="F9" s="27"/>
      <c r="G9" s="33"/>
      <c r="H9" s="23">
        <v>8.4269662921348312E-3</v>
      </c>
      <c r="I9" s="20">
        <v>3</v>
      </c>
      <c r="J9" s="20"/>
      <c r="K9" s="22"/>
    </row>
    <row r="10" spans="1:12" x14ac:dyDescent="0.25">
      <c r="A10" t="s">
        <v>8</v>
      </c>
      <c r="B10" s="23">
        <v>5.8411214953271026E-3</v>
      </c>
      <c r="C10" s="20">
        <v>35</v>
      </c>
      <c r="D10" s="20"/>
      <c r="E10" s="27"/>
      <c r="F10" s="27"/>
      <c r="G10" s="33"/>
      <c r="H10" s="23">
        <v>6.269592476489028E-3</v>
      </c>
      <c r="I10" s="20">
        <v>6</v>
      </c>
      <c r="J10" s="20"/>
      <c r="K10" s="22"/>
    </row>
    <row r="11" spans="1:12" x14ac:dyDescent="0.25">
      <c r="A11" t="s">
        <v>9</v>
      </c>
      <c r="B11" s="23">
        <v>5.3103219382675078E-3</v>
      </c>
      <c r="C11" s="20">
        <v>16</v>
      </c>
      <c r="D11" s="20"/>
      <c r="E11" s="27"/>
      <c r="F11" s="27"/>
      <c r="G11" s="33"/>
      <c r="H11" s="23">
        <v>1.0869565217391304E-2</v>
      </c>
      <c r="I11" s="20">
        <v>2</v>
      </c>
      <c r="J11" s="20"/>
      <c r="K11" s="22"/>
    </row>
    <row r="12" spans="1:12" x14ac:dyDescent="0.25">
      <c r="A12" t="s">
        <v>10</v>
      </c>
      <c r="B12" s="23">
        <v>6.8226120857699801E-3</v>
      </c>
      <c r="C12" s="20">
        <v>56</v>
      </c>
      <c r="D12" s="20">
        <v>31</v>
      </c>
      <c r="E12" s="27">
        <f t="shared" si="0"/>
        <v>25</v>
      </c>
      <c r="F12" s="27">
        <v>35</v>
      </c>
      <c r="G12" s="33">
        <f t="shared" ref="G12" si="1">C12-F12</f>
        <v>21</v>
      </c>
      <c r="H12" s="23">
        <v>0</v>
      </c>
      <c r="I12" s="20">
        <v>0</v>
      </c>
      <c r="J12" s="20"/>
      <c r="K12" s="22"/>
    </row>
    <row r="13" spans="1:12" x14ac:dyDescent="0.25">
      <c r="A13" t="s">
        <v>11</v>
      </c>
      <c r="B13" s="23">
        <v>6.6857688634192934E-3</v>
      </c>
      <c r="C13" s="20">
        <v>7</v>
      </c>
      <c r="D13" s="20"/>
      <c r="E13" s="27"/>
      <c r="F13" s="27"/>
      <c r="G13" s="33"/>
      <c r="H13" s="23">
        <v>2.5873221216041399E-3</v>
      </c>
      <c r="I13" s="20">
        <v>2</v>
      </c>
      <c r="J13" s="20"/>
      <c r="K13" s="22"/>
    </row>
    <row r="14" spans="1:12" x14ac:dyDescent="0.25">
      <c r="A14" t="s">
        <v>12</v>
      </c>
      <c r="B14" s="23">
        <v>3.6599567459657295E-3</v>
      </c>
      <c r="C14" s="20">
        <v>22</v>
      </c>
      <c r="D14" s="20"/>
      <c r="E14" s="27"/>
      <c r="F14" s="27"/>
      <c r="G14" s="33"/>
      <c r="H14" s="23">
        <v>3.1023784901758012E-3</v>
      </c>
      <c r="I14" s="20">
        <v>3</v>
      </c>
      <c r="J14" s="20"/>
      <c r="K14" s="22"/>
    </row>
    <row r="15" spans="1:12" x14ac:dyDescent="0.25">
      <c r="A15" t="s">
        <v>13</v>
      </c>
      <c r="B15" s="23">
        <v>3.4853118998506294E-3</v>
      </c>
      <c r="C15" s="20">
        <v>49</v>
      </c>
      <c r="D15" s="20"/>
      <c r="E15" s="27"/>
      <c r="F15" s="27"/>
      <c r="G15" s="33"/>
      <c r="H15" s="23">
        <v>1.0821133036282623E-2</v>
      </c>
      <c r="I15" s="20">
        <v>17</v>
      </c>
      <c r="J15" s="20"/>
      <c r="K15" s="22">
        <v>7</v>
      </c>
      <c r="L15">
        <f>I15-K15</f>
        <v>10</v>
      </c>
    </row>
    <row r="16" spans="1:12" ht="15.75" thickBot="1" x14ac:dyDescent="0.3">
      <c r="A16" t="s">
        <v>7</v>
      </c>
      <c r="B16" s="24">
        <v>1.3157894736842105E-2</v>
      </c>
      <c r="C16" s="25">
        <v>1</v>
      </c>
      <c r="D16" s="25"/>
      <c r="E16" s="27"/>
      <c r="F16" s="28"/>
      <c r="G16" s="33"/>
      <c r="H16" s="24">
        <v>0</v>
      </c>
      <c r="I16" s="25">
        <v>0</v>
      </c>
      <c r="J16" s="25"/>
      <c r="K16" s="26"/>
    </row>
    <row r="17" spans="3:3" x14ac:dyDescent="0.25">
      <c r="C17">
        <v>543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7"/>
  <sheetViews>
    <sheetView workbookViewId="0">
      <selection activeCell="S17" sqref="S17"/>
    </sheetView>
  </sheetViews>
  <sheetFormatPr defaultRowHeight="15" x14ac:dyDescent="0.25"/>
  <sheetData>
    <row r="1" spans="1:11" x14ac:dyDescent="0.25">
      <c r="B1" s="17" t="s">
        <v>128</v>
      </c>
      <c r="C1" s="18"/>
      <c r="D1" s="18"/>
      <c r="E1" s="18"/>
      <c r="F1" s="18"/>
      <c r="G1" s="18"/>
      <c r="H1" s="31" t="s">
        <v>129</v>
      </c>
      <c r="I1" s="18"/>
      <c r="J1" s="18"/>
      <c r="K1" s="19"/>
    </row>
    <row r="2" spans="1:11" x14ac:dyDescent="0.25">
      <c r="A2" t="s">
        <v>0</v>
      </c>
      <c r="B2" s="21" t="s">
        <v>16</v>
      </c>
      <c r="C2" s="20" t="s">
        <v>132</v>
      </c>
      <c r="D2" s="20" t="s">
        <v>130</v>
      </c>
      <c r="E2" s="27" t="s">
        <v>143</v>
      </c>
      <c r="F2" s="27" t="s">
        <v>131</v>
      </c>
      <c r="G2" s="33" t="s">
        <v>144</v>
      </c>
      <c r="H2" s="23" t="s">
        <v>16</v>
      </c>
      <c r="I2" s="20" t="s">
        <v>132</v>
      </c>
      <c r="J2" s="20" t="s">
        <v>130</v>
      </c>
      <c r="K2" s="22" t="s">
        <v>131</v>
      </c>
    </row>
    <row r="3" spans="1:11" x14ac:dyDescent="0.25">
      <c r="A3" t="s">
        <v>1</v>
      </c>
      <c r="B3" s="23" cm="1">
        <f t="array" ref="B3:B16">' GMC % by speciality'!E2:E15</f>
        <v>4.6343091446552874E-2</v>
      </c>
      <c r="C3" s="20" cm="1">
        <f t="array" ref="C3:C16">'GMC data'!E2:E15</f>
        <v>486</v>
      </c>
      <c r="D3" s="20">
        <v>370</v>
      </c>
      <c r="E3" s="27">
        <f>C3-D3</f>
        <v>116</v>
      </c>
      <c r="F3" s="27">
        <v>404</v>
      </c>
      <c r="G3" s="33">
        <f>C3-F3</f>
        <v>82</v>
      </c>
      <c r="H3" s="23" cm="1">
        <f t="array" ref="H3:H16">'HEE data by speciality'!E2:E15</f>
        <v>7.8280044101433299E-2</v>
      </c>
      <c r="I3" s="20" cm="1">
        <f t="array" ref="I3:I17">'HEE data combined'!E2:E16</f>
        <v>71</v>
      </c>
      <c r="J3" s="20"/>
      <c r="K3" s="22"/>
    </row>
    <row r="4" spans="1:11" x14ac:dyDescent="0.25">
      <c r="A4" t="s">
        <v>2</v>
      </c>
      <c r="B4" s="23">
        <v>3.9867109634551492E-2</v>
      </c>
      <c r="C4" s="20">
        <v>96</v>
      </c>
      <c r="D4" s="20"/>
      <c r="E4" s="27"/>
      <c r="F4" s="27"/>
      <c r="G4" s="33"/>
      <c r="H4" s="23">
        <v>8.5904920767306089E-2</v>
      </c>
      <c r="I4" s="20">
        <v>103</v>
      </c>
      <c r="J4" s="20"/>
      <c r="K4" s="22"/>
    </row>
    <row r="5" spans="1:11" x14ac:dyDescent="0.25">
      <c r="A5" t="s">
        <v>23</v>
      </c>
      <c r="B5" s="23">
        <v>2.1488098051262661E-2</v>
      </c>
      <c r="C5" s="20">
        <v>1364</v>
      </c>
      <c r="D5" s="20">
        <v>2243</v>
      </c>
      <c r="E5" s="27">
        <f t="shared" ref="E5:E15" si="0">C5-D5</f>
        <v>-879</v>
      </c>
      <c r="F5" s="27">
        <v>1869</v>
      </c>
      <c r="G5" s="33">
        <f t="shared" ref="G5:G13" si="1">C5-F5</f>
        <v>-505</v>
      </c>
      <c r="H5" s="23">
        <v>8.1660793626474645E-2</v>
      </c>
      <c r="I5" s="20">
        <v>533</v>
      </c>
      <c r="J5" s="20"/>
      <c r="K5" s="22"/>
    </row>
    <row r="6" spans="1:11" x14ac:dyDescent="0.25">
      <c r="A6" t="s">
        <v>3</v>
      </c>
      <c r="B6" s="23">
        <v>3.9624853458382181E-2</v>
      </c>
      <c r="C6" s="20">
        <v>845</v>
      </c>
      <c r="D6" s="20">
        <v>753</v>
      </c>
      <c r="E6" s="27">
        <f t="shared" si="0"/>
        <v>92</v>
      </c>
      <c r="F6" s="27"/>
      <c r="G6" s="33"/>
      <c r="H6" s="23">
        <v>7.4745547073791344E-2</v>
      </c>
      <c r="I6" s="20">
        <v>235</v>
      </c>
      <c r="J6" s="20"/>
      <c r="K6" s="22"/>
    </row>
    <row r="7" spans="1:11" x14ac:dyDescent="0.25">
      <c r="A7" t="s">
        <v>4</v>
      </c>
      <c r="B7" s="23">
        <v>7.1744471744471738E-2</v>
      </c>
      <c r="C7" s="20">
        <v>292</v>
      </c>
      <c r="D7" s="20">
        <v>144</v>
      </c>
      <c r="E7" s="27">
        <f t="shared" si="0"/>
        <v>148</v>
      </c>
      <c r="F7" s="27">
        <v>187</v>
      </c>
      <c r="G7" s="33">
        <f t="shared" si="1"/>
        <v>105</v>
      </c>
      <c r="H7" s="23">
        <v>9.8825831702544026E-2</v>
      </c>
      <c r="I7" s="20">
        <v>101</v>
      </c>
      <c r="J7" s="20"/>
      <c r="K7" s="22"/>
    </row>
    <row r="8" spans="1:11" x14ac:dyDescent="0.25">
      <c r="A8" t="s">
        <v>5</v>
      </c>
      <c r="B8" s="23">
        <v>1.5873015873015872E-2</v>
      </c>
      <c r="C8" s="20">
        <v>9</v>
      </c>
      <c r="D8" s="20"/>
      <c r="E8" s="27"/>
      <c r="F8" s="27"/>
      <c r="G8" s="33"/>
      <c r="H8" s="23">
        <v>0.08</v>
      </c>
      <c r="I8" s="20">
        <v>2</v>
      </c>
      <c r="J8" s="20"/>
      <c r="K8" s="22"/>
    </row>
    <row r="9" spans="1:11" x14ac:dyDescent="0.25">
      <c r="A9" t="s">
        <v>6</v>
      </c>
      <c r="B9" s="23">
        <v>4.4852627082443398E-2</v>
      </c>
      <c r="C9" s="20">
        <v>105</v>
      </c>
      <c r="D9" s="20"/>
      <c r="E9" s="27"/>
      <c r="F9" s="27"/>
      <c r="G9" s="33"/>
      <c r="H9" s="23">
        <v>5.3370786516853931E-2</v>
      </c>
      <c r="I9" s="20">
        <v>19</v>
      </c>
      <c r="J9" s="20"/>
      <c r="K9" s="22"/>
    </row>
    <row r="10" spans="1:11" x14ac:dyDescent="0.25">
      <c r="A10" t="s">
        <v>8</v>
      </c>
      <c r="B10" s="23">
        <v>7.4432576769025371E-2</v>
      </c>
      <c r="C10" s="20">
        <v>446</v>
      </c>
      <c r="D10" s="20">
        <v>212</v>
      </c>
      <c r="E10" s="27">
        <f t="shared" si="0"/>
        <v>234</v>
      </c>
      <c r="F10" s="27">
        <v>274</v>
      </c>
      <c r="G10" s="33">
        <f t="shared" si="1"/>
        <v>172</v>
      </c>
      <c r="H10" s="23">
        <v>7.6280041797283177E-2</v>
      </c>
      <c r="I10" s="20">
        <v>73</v>
      </c>
      <c r="J10" s="20"/>
      <c r="K10" s="22"/>
    </row>
    <row r="11" spans="1:11" x14ac:dyDescent="0.25">
      <c r="A11" t="s">
        <v>9</v>
      </c>
      <c r="B11" s="23">
        <v>3.9827414537006306E-2</v>
      </c>
      <c r="C11" s="20">
        <v>120</v>
      </c>
      <c r="D11" s="20"/>
      <c r="E11" s="27"/>
      <c r="F11" s="27"/>
      <c r="G11" s="33"/>
      <c r="H11" s="23">
        <v>7.0652173913043473E-2</v>
      </c>
      <c r="I11" s="20">
        <v>13</v>
      </c>
      <c r="J11" s="20"/>
      <c r="K11" s="22"/>
    </row>
    <row r="12" spans="1:11" x14ac:dyDescent="0.25">
      <c r="A12" t="s">
        <v>10</v>
      </c>
      <c r="B12" s="23">
        <v>5.1900584795321635E-2</v>
      </c>
      <c r="C12" s="20">
        <v>426</v>
      </c>
      <c r="D12" s="20">
        <v>290</v>
      </c>
      <c r="E12" s="27">
        <f t="shared" si="0"/>
        <v>136</v>
      </c>
      <c r="F12" s="27">
        <v>324</v>
      </c>
      <c r="G12" s="33">
        <f t="shared" si="1"/>
        <v>102</v>
      </c>
      <c r="H12" s="23">
        <v>6.6895368782161235E-2</v>
      </c>
      <c r="I12" s="20">
        <v>39</v>
      </c>
      <c r="J12" s="20"/>
      <c r="K12" s="22"/>
    </row>
    <row r="13" spans="1:11" x14ac:dyDescent="0.25">
      <c r="A13" t="s">
        <v>11</v>
      </c>
      <c r="B13" s="23">
        <v>1.5281757402101241E-2</v>
      </c>
      <c r="C13" s="20">
        <v>16</v>
      </c>
      <c r="D13" s="20"/>
      <c r="E13" s="27"/>
      <c r="F13" s="27">
        <v>40</v>
      </c>
      <c r="G13" s="33">
        <f t="shared" si="1"/>
        <v>-24</v>
      </c>
      <c r="H13" s="23">
        <v>4.6571798188874518E-2</v>
      </c>
      <c r="I13" s="20">
        <v>36</v>
      </c>
      <c r="J13" s="20"/>
      <c r="K13" s="22"/>
    </row>
    <row r="14" spans="1:11" x14ac:dyDescent="0.25">
      <c r="A14" t="s">
        <v>12</v>
      </c>
      <c r="B14" s="23">
        <v>4.1756779238063549E-2</v>
      </c>
      <c r="C14" s="20">
        <v>251</v>
      </c>
      <c r="D14" s="20"/>
      <c r="E14" s="27"/>
      <c r="F14" s="27"/>
      <c r="G14" s="33"/>
      <c r="H14" s="23">
        <v>9.6173733195449848E-2</v>
      </c>
      <c r="I14" s="20">
        <v>93</v>
      </c>
      <c r="J14" s="20"/>
      <c r="K14" s="22"/>
    </row>
    <row r="15" spans="1:11" x14ac:dyDescent="0.25">
      <c r="A15" t="s">
        <v>13</v>
      </c>
      <c r="B15" s="23">
        <v>4.2463902126751545E-2</v>
      </c>
      <c r="C15" s="20">
        <v>597</v>
      </c>
      <c r="D15" s="20">
        <v>497</v>
      </c>
      <c r="E15" s="27">
        <f t="shared" si="0"/>
        <v>100</v>
      </c>
      <c r="F15" s="27"/>
      <c r="G15" s="33"/>
      <c r="H15" s="23">
        <v>9.2934436664544873E-2</v>
      </c>
      <c r="I15" s="20">
        <v>146</v>
      </c>
      <c r="J15" s="20"/>
      <c r="K15" s="22"/>
    </row>
    <row r="16" spans="1:11" ht="15.75" thickBot="1" x14ac:dyDescent="0.3">
      <c r="A16" t="s">
        <v>7</v>
      </c>
      <c r="B16" s="24">
        <v>2.6315789473684209E-2</v>
      </c>
      <c r="C16" s="25">
        <v>2</v>
      </c>
      <c r="D16" s="25"/>
      <c r="E16" s="27"/>
      <c r="F16" s="28"/>
      <c r="G16" s="33"/>
      <c r="H16" s="24">
        <v>0.2857142857142857</v>
      </c>
      <c r="I16" s="25">
        <v>2</v>
      </c>
      <c r="J16" s="25"/>
      <c r="K16" s="26"/>
    </row>
    <row r="17" spans="9:9" x14ac:dyDescent="0.25">
      <c r="I17">
        <v>1466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>
      <selection activeCell="S21" sqref="S21"/>
    </sheetView>
  </sheetViews>
  <sheetFormatPr defaultRowHeight="15" x14ac:dyDescent="0.25"/>
  <sheetData>
    <row r="1" spans="1:11" x14ac:dyDescent="0.25">
      <c r="B1" s="17" t="s">
        <v>128</v>
      </c>
      <c r="C1" s="18"/>
      <c r="D1" s="18"/>
      <c r="E1" s="18"/>
      <c r="F1" s="18"/>
      <c r="G1" s="18"/>
      <c r="H1" s="31" t="s">
        <v>129</v>
      </c>
      <c r="I1" s="18"/>
      <c r="J1" s="18"/>
      <c r="K1" s="19"/>
    </row>
    <row r="2" spans="1:11" x14ac:dyDescent="0.25">
      <c r="A2" t="s">
        <v>0</v>
      </c>
      <c r="B2" s="21" t="s">
        <v>21</v>
      </c>
      <c r="C2" s="20" t="s">
        <v>132</v>
      </c>
      <c r="D2" s="20" t="s">
        <v>130</v>
      </c>
      <c r="E2" s="27" t="s">
        <v>143</v>
      </c>
      <c r="F2" s="27" t="s">
        <v>131</v>
      </c>
      <c r="G2" s="33" t="s">
        <v>144</v>
      </c>
      <c r="H2" s="23" t="s">
        <v>21</v>
      </c>
      <c r="I2" s="20" t="s">
        <v>132</v>
      </c>
      <c r="J2" s="20" t="s">
        <v>130</v>
      </c>
      <c r="K2" s="22" t="s">
        <v>131</v>
      </c>
    </row>
    <row r="3" spans="1:11" x14ac:dyDescent="0.25">
      <c r="A3" t="s">
        <v>1</v>
      </c>
      <c r="B3" s="23" cm="1">
        <f t="array" ref="B3:B16">' GMC % by speciality'!H2:H15</f>
        <v>2.3839038809955184E-3</v>
      </c>
      <c r="C3" s="20" cm="1">
        <f t="array" ref="C3:C16">'GMC data'!H2:H15</f>
        <v>25</v>
      </c>
      <c r="D3" s="20"/>
      <c r="E3" s="27"/>
      <c r="F3" s="27"/>
      <c r="G3" s="33"/>
      <c r="H3" s="23" cm="1">
        <f t="array" ref="H3:H16">'HEE data by speciality'!H2:H15</f>
        <v>9.9228224917309819E-3</v>
      </c>
      <c r="I3" s="20" cm="1">
        <f t="array" ref="I3:I16">'HEE data combined'!H2:H15</f>
        <v>9</v>
      </c>
      <c r="J3" s="20"/>
      <c r="K3" s="22"/>
    </row>
    <row r="4" spans="1:11" x14ac:dyDescent="0.25">
      <c r="A4" t="s">
        <v>2</v>
      </c>
      <c r="B4" s="23">
        <v>2.9069767441860465E-3</v>
      </c>
      <c r="C4" s="20">
        <v>7</v>
      </c>
      <c r="D4" s="20"/>
      <c r="E4" s="27"/>
      <c r="F4" s="27"/>
      <c r="G4" s="33"/>
      <c r="H4" s="23">
        <v>8.3402835696413675E-3</v>
      </c>
      <c r="I4" s="20">
        <v>10</v>
      </c>
      <c r="J4" s="20"/>
      <c r="K4" s="22"/>
    </row>
    <row r="5" spans="1:11" x14ac:dyDescent="0.25">
      <c r="A5" t="s">
        <v>23</v>
      </c>
      <c r="B5" s="23">
        <v>4.4425539959355356E-3</v>
      </c>
      <c r="C5" s="20">
        <v>282</v>
      </c>
      <c r="D5" s="20">
        <v>231</v>
      </c>
      <c r="E5" s="27">
        <f>C5-D5</f>
        <v>51</v>
      </c>
      <c r="F5" s="27">
        <v>193</v>
      </c>
      <c r="G5" s="33">
        <f>C5-F5</f>
        <v>89</v>
      </c>
      <c r="H5" s="23">
        <v>9.9586333690822731E-3</v>
      </c>
      <c r="I5" s="20">
        <v>65</v>
      </c>
      <c r="J5" s="20"/>
      <c r="K5" s="22"/>
    </row>
    <row r="6" spans="1:11" x14ac:dyDescent="0.25">
      <c r="A6" t="s">
        <v>3</v>
      </c>
      <c r="B6" s="23">
        <v>2.7198124267291909E-3</v>
      </c>
      <c r="C6" s="20">
        <v>58</v>
      </c>
      <c r="D6" s="20"/>
      <c r="E6" s="27"/>
      <c r="F6" s="27"/>
      <c r="G6" s="33"/>
      <c r="H6" s="23">
        <v>9.5419847328244278E-3</v>
      </c>
      <c r="I6" s="20">
        <v>30</v>
      </c>
      <c r="J6" s="20"/>
      <c r="K6" s="22"/>
    </row>
    <row r="7" spans="1:11" x14ac:dyDescent="0.25">
      <c r="A7" t="s">
        <v>4</v>
      </c>
      <c r="B7" s="23">
        <v>2.7027027027027029E-3</v>
      </c>
      <c r="C7" s="20">
        <v>11</v>
      </c>
      <c r="D7" s="20"/>
      <c r="E7" s="27"/>
      <c r="F7" s="27"/>
      <c r="G7" s="33"/>
      <c r="H7" s="23">
        <v>8.8062622309197647E-3</v>
      </c>
      <c r="I7" s="20">
        <v>9</v>
      </c>
      <c r="J7" s="20"/>
      <c r="K7" s="22"/>
    </row>
    <row r="8" spans="1:11" x14ac:dyDescent="0.25">
      <c r="A8" t="s">
        <v>5</v>
      </c>
      <c r="B8" s="23">
        <v>0</v>
      </c>
      <c r="C8" s="20">
        <v>0</v>
      </c>
      <c r="D8" s="20"/>
      <c r="E8" s="27"/>
      <c r="F8" s="27"/>
      <c r="G8" s="33"/>
      <c r="H8" s="23">
        <v>0</v>
      </c>
      <c r="I8" s="20">
        <v>0</v>
      </c>
      <c r="J8" s="20"/>
      <c r="K8" s="22"/>
    </row>
    <row r="9" spans="1:11" x14ac:dyDescent="0.25">
      <c r="A9" t="s">
        <v>6</v>
      </c>
      <c r="B9" s="23">
        <v>3.4173430158052115E-3</v>
      </c>
      <c r="C9" s="20">
        <v>8</v>
      </c>
      <c r="D9" s="20"/>
      <c r="E9" s="27"/>
      <c r="F9" s="27"/>
      <c r="G9" s="33"/>
      <c r="H9" s="23">
        <v>8.4269662921348312E-3</v>
      </c>
      <c r="I9" s="20">
        <v>3</v>
      </c>
      <c r="J9" s="20"/>
      <c r="K9" s="22"/>
    </row>
    <row r="10" spans="1:11" x14ac:dyDescent="0.25">
      <c r="A10" t="s">
        <v>8</v>
      </c>
      <c r="B10" s="23">
        <v>1.5020026702269693E-3</v>
      </c>
      <c r="C10" s="20">
        <v>9</v>
      </c>
      <c r="D10" s="20"/>
      <c r="E10" s="27"/>
      <c r="F10" s="27">
        <v>28</v>
      </c>
      <c r="G10" s="33">
        <f>C10-F10</f>
        <v>-19</v>
      </c>
      <c r="H10" s="23">
        <v>4.1797283176593526E-3</v>
      </c>
      <c r="I10" s="20">
        <v>4</v>
      </c>
      <c r="J10" s="20"/>
      <c r="K10" s="22"/>
    </row>
    <row r="11" spans="1:11" x14ac:dyDescent="0.25">
      <c r="A11" t="s">
        <v>9</v>
      </c>
      <c r="B11" s="23">
        <v>2.3232658479920344E-3</v>
      </c>
      <c r="C11" s="20">
        <v>7</v>
      </c>
      <c r="D11" s="20"/>
      <c r="E11" s="27"/>
      <c r="F11" s="27"/>
      <c r="G11" s="33"/>
      <c r="H11" s="23">
        <v>0</v>
      </c>
      <c r="I11" s="20">
        <v>0</v>
      </c>
      <c r="J11" s="20"/>
      <c r="K11" s="22"/>
    </row>
    <row r="12" spans="1:11" x14ac:dyDescent="0.25">
      <c r="A12" t="s">
        <v>10</v>
      </c>
      <c r="B12" s="23">
        <v>4.5077972709551654E-3</v>
      </c>
      <c r="C12" s="20">
        <v>37</v>
      </c>
      <c r="D12" s="20"/>
      <c r="E12" s="27"/>
      <c r="F12" s="27"/>
      <c r="G12" s="33"/>
      <c r="H12" s="23">
        <v>1.0291595197255575E-2</v>
      </c>
      <c r="I12" s="20">
        <v>6</v>
      </c>
      <c r="J12" s="20"/>
      <c r="K12" s="22"/>
    </row>
    <row r="13" spans="1:11" x14ac:dyDescent="0.25">
      <c r="A13" t="s">
        <v>11</v>
      </c>
      <c r="B13" s="23">
        <v>1.9102196752626551E-3</v>
      </c>
      <c r="C13" s="20">
        <v>2</v>
      </c>
      <c r="D13" s="20"/>
      <c r="E13" s="27"/>
      <c r="F13" s="27"/>
      <c r="G13" s="33"/>
      <c r="H13" s="23">
        <v>7.7619663648124193E-3</v>
      </c>
      <c r="I13" s="20">
        <v>6</v>
      </c>
      <c r="J13" s="20"/>
      <c r="K13" s="22"/>
    </row>
    <row r="14" spans="1:11" x14ac:dyDescent="0.25">
      <c r="A14" t="s">
        <v>12</v>
      </c>
      <c r="B14" s="23">
        <v>3.1608717351522208E-3</v>
      </c>
      <c r="C14" s="20">
        <v>19</v>
      </c>
      <c r="D14" s="20"/>
      <c r="E14" s="27"/>
      <c r="F14" s="27"/>
      <c r="G14" s="33"/>
      <c r="H14" s="23">
        <v>1.344364012409514E-2</v>
      </c>
      <c r="I14" s="20">
        <v>13</v>
      </c>
      <c r="J14" s="20"/>
      <c r="K14" s="22"/>
    </row>
    <row r="15" spans="1:11" x14ac:dyDescent="0.25">
      <c r="A15" t="s">
        <v>13</v>
      </c>
      <c r="B15" s="23">
        <v>3.9120847855466248E-3</v>
      </c>
      <c r="C15" s="20">
        <v>55</v>
      </c>
      <c r="D15" s="20"/>
      <c r="E15" s="27"/>
      <c r="F15" s="27"/>
      <c r="G15" s="33"/>
      <c r="H15" s="23">
        <v>9.5480585614258432E-3</v>
      </c>
      <c r="I15" s="20">
        <v>15</v>
      </c>
      <c r="J15" s="20"/>
      <c r="K15" s="22"/>
    </row>
    <row r="16" spans="1:11" ht="15.75" thickBot="1" x14ac:dyDescent="0.3">
      <c r="A16" t="s">
        <v>7</v>
      </c>
      <c r="B16" s="24">
        <v>1.3157894736842105E-2</v>
      </c>
      <c r="C16" s="25">
        <v>1</v>
      </c>
      <c r="D16" s="25"/>
      <c r="E16" s="28"/>
      <c r="F16" s="28"/>
      <c r="G16" s="34"/>
      <c r="H16" s="24">
        <v>0</v>
      </c>
      <c r="I16" s="25">
        <v>0</v>
      </c>
      <c r="J16" s="25"/>
      <c r="K16" s="26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6"/>
  <sheetViews>
    <sheetView workbookViewId="0">
      <selection activeCell="L3" sqref="L3"/>
    </sheetView>
  </sheetViews>
  <sheetFormatPr defaultRowHeight="15" x14ac:dyDescent="0.25"/>
  <sheetData>
    <row r="1" spans="1:11" x14ac:dyDescent="0.25">
      <c r="B1" s="17" t="s">
        <v>128</v>
      </c>
      <c r="C1" s="18"/>
      <c r="D1" s="18"/>
      <c r="E1" s="18"/>
      <c r="F1" s="18"/>
      <c r="G1" s="31" t="s">
        <v>129</v>
      </c>
      <c r="H1" s="18"/>
      <c r="I1" s="18"/>
      <c r="J1" s="18"/>
      <c r="K1" s="19"/>
    </row>
    <row r="2" spans="1:11" x14ac:dyDescent="0.25">
      <c r="A2" t="s">
        <v>0</v>
      </c>
      <c r="B2" s="21" t="s">
        <v>7</v>
      </c>
      <c r="C2" s="20" t="s">
        <v>132</v>
      </c>
      <c r="D2" s="20" t="s">
        <v>130</v>
      </c>
      <c r="E2" s="27" t="s">
        <v>143</v>
      </c>
      <c r="F2" s="27" t="s">
        <v>131</v>
      </c>
      <c r="G2" s="23" t="s">
        <v>7</v>
      </c>
      <c r="H2" s="20" t="s">
        <v>132</v>
      </c>
      <c r="I2" s="20" t="s">
        <v>130</v>
      </c>
      <c r="J2" s="27" t="s">
        <v>143</v>
      </c>
      <c r="K2" s="22" t="s">
        <v>131</v>
      </c>
    </row>
    <row r="3" spans="1:11" x14ac:dyDescent="0.25">
      <c r="A3" t="s">
        <v>1</v>
      </c>
      <c r="B3" s="23" cm="1">
        <f t="array" ref="B3:B16">' GMC % by speciality'!I2:I15</f>
        <v>3.6235338991131879E-3</v>
      </c>
      <c r="C3" s="20" cm="1">
        <f t="array" ref="C3:C16">'GMC data'!I2:I15</f>
        <v>38</v>
      </c>
      <c r="D3" s="20"/>
      <c r="E3" s="27"/>
      <c r="F3" s="27"/>
      <c r="G3" s="23" cm="1">
        <f t="array" ref="G3:G16">'HEE data by speciality'!I2:I15</f>
        <v>4.4101433296582136E-2</v>
      </c>
      <c r="H3" s="20" cm="1">
        <f t="array" ref="H3:H16">'HEE data combined'!I2:I15</f>
        <v>40</v>
      </c>
      <c r="I3" s="20"/>
      <c r="J3" s="27"/>
      <c r="K3" s="22"/>
    </row>
    <row r="4" spans="1:11" x14ac:dyDescent="0.25">
      <c r="A4" t="s">
        <v>2</v>
      </c>
      <c r="B4" s="23">
        <v>2.4916943521594683E-3</v>
      </c>
      <c r="C4" s="20">
        <v>6</v>
      </c>
      <c r="D4" s="20"/>
      <c r="E4" s="27"/>
      <c r="F4" s="27"/>
      <c r="G4" s="23">
        <v>4.0033361134278564E-2</v>
      </c>
      <c r="H4" s="20">
        <v>48</v>
      </c>
      <c r="I4" s="20"/>
      <c r="J4" s="27"/>
      <c r="K4" s="22"/>
    </row>
    <row r="5" spans="1:11" x14ac:dyDescent="0.25">
      <c r="A5" t="s">
        <v>23</v>
      </c>
      <c r="B5" s="23">
        <v>2.9459489263827842E-3</v>
      </c>
      <c r="C5" s="20">
        <v>187</v>
      </c>
      <c r="D5" s="20">
        <v>255</v>
      </c>
      <c r="E5" s="27">
        <f>C5-D5</f>
        <v>-68</v>
      </c>
      <c r="F5" s="27"/>
      <c r="G5" s="23">
        <v>3.7842806802512639E-2</v>
      </c>
      <c r="H5" s="20">
        <v>247</v>
      </c>
      <c r="I5" s="20"/>
      <c r="J5" s="27"/>
      <c r="K5" s="22"/>
    </row>
    <row r="6" spans="1:11" x14ac:dyDescent="0.25">
      <c r="A6" t="s">
        <v>3</v>
      </c>
      <c r="B6" s="23">
        <v>4.3610785463071514E-3</v>
      </c>
      <c r="C6" s="20">
        <v>93</v>
      </c>
      <c r="D6" s="20"/>
      <c r="E6" s="27"/>
      <c r="F6" s="27"/>
      <c r="G6" s="23">
        <v>3.1806615776081425E-2</v>
      </c>
      <c r="H6" s="20">
        <v>100</v>
      </c>
      <c r="I6" s="20"/>
      <c r="J6" s="27"/>
      <c r="K6" s="22"/>
    </row>
    <row r="7" spans="1:11" x14ac:dyDescent="0.25">
      <c r="A7" t="s">
        <v>4</v>
      </c>
      <c r="B7" s="23">
        <v>3.9312039312039311E-3</v>
      </c>
      <c r="C7" s="20">
        <v>16</v>
      </c>
      <c r="D7" s="20"/>
      <c r="E7" s="27"/>
      <c r="F7" s="27"/>
      <c r="G7" s="23">
        <v>3.131115459882583E-2</v>
      </c>
      <c r="H7" s="20">
        <v>32</v>
      </c>
      <c r="I7" s="20"/>
      <c r="J7" s="27"/>
      <c r="K7" s="22"/>
    </row>
    <row r="8" spans="1:11" x14ac:dyDescent="0.25">
      <c r="A8" t="s">
        <v>5</v>
      </c>
      <c r="B8" s="23">
        <v>1.7636684303350969E-3</v>
      </c>
      <c r="C8" s="20">
        <v>1</v>
      </c>
      <c r="D8" s="20"/>
      <c r="E8" s="27"/>
      <c r="F8" s="27"/>
      <c r="G8" s="23">
        <v>0.12</v>
      </c>
      <c r="H8" s="20">
        <v>3</v>
      </c>
      <c r="I8" s="20"/>
      <c r="J8" s="27"/>
      <c r="K8" s="22"/>
    </row>
    <row r="9" spans="1:11" x14ac:dyDescent="0.25">
      <c r="A9" t="s">
        <v>6</v>
      </c>
      <c r="B9" s="23">
        <v>5.1260145237078175E-3</v>
      </c>
      <c r="C9" s="20">
        <v>12</v>
      </c>
      <c r="D9" s="20"/>
      <c r="E9" s="27"/>
      <c r="F9" s="27"/>
      <c r="G9" s="23">
        <v>5.8988764044943819E-2</v>
      </c>
      <c r="H9" s="20">
        <v>21</v>
      </c>
      <c r="I9" s="20"/>
      <c r="J9" s="27"/>
      <c r="K9" s="22"/>
    </row>
    <row r="10" spans="1:11" x14ac:dyDescent="0.25">
      <c r="A10" t="s">
        <v>8</v>
      </c>
      <c r="B10" s="23">
        <v>5.6742323097463288E-3</v>
      </c>
      <c r="C10" s="20">
        <v>34</v>
      </c>
      <c r="D10" s="20"/>
      <c r="E10" s="27"/>
      <c r="F10" s="27"/>
      <c r="G10" s="23">
        <v>3.7617554858934171E-2</v>
      </c>
      <c r="H10" s="20">
        <v>36</v>
      </c>
      <c r="I10" s="20"/>
      <c r="J10" s="27"/>
      <c r="K10" s="22"/>
    </row>
    <row r="11" spans="1:11" x14ac:dyDescent="0.25">
      <c r="A11" t="s">
        <v>9</v>
      </c>
      <c r="B11" s="23">
        <v>3.318951211417192E-3</v>
      </c>
      <c r="C11" s="20">
        <v>10</v>
      </c>
      <c r="D11" s="20"/>
      <c r="E11" s="27"/>
      <c r="F11" s="27"/>
      <c r="G11" s="23">
        <v>7.0652173913043473E-2</v>
      </c>
      <c r="H11" s="20">
        <v>13</v>
      </c>
      <c r="I11" s="20"/>
      <c r="J11" s="27"/>
      <c r="K11" s="22"/>
    </row>
    <row r="12" spans="1:11" x14ac:dyDescent="0.25">
      <c r="A12" t="s">
        <v>10</v>
      </c>
      <c r="B12" s="23">
        <v>7.6754385964912276E-3</v>
      </c>
      <c r="C12" s="20">
        <v>63</v>
      </c>
      <c r="D12" s="20">
        <v>33</v>
      </c>
      <c r="E12" s="27">
        <f>C12-D12</f>
        <v>30</v>
      </c>
      <c r="F12" s="27"/>
      <c r="G12" s="23">
        <v>5.6603773584905662E-2</v>
      </c>
      <c r="H12" s="20">
        <v>33</v>
      </c>
      <c r="I12" s="20"/>
      <c r="J12" s="27"/>
      <c r="K12" s="22"/>
    </row>
    <row r="13" spans="1:11" x14ac:dyDescent="0.25">
      <c r="A13" t="s">
        <v>11</v>
      </c>
      <c r="B13" s="23">
        <v>7.6408787010506206E-3</v>
      </c>
      <c r="C13" s="20">
        <v>8</v>
      </c>
      <c r="D13" s="20"/>
      <c r="E13" s="27"/>
      <c r="F13" s="27"/>
      <c r="G13" s="23">
        <v>8.6675291073738683E-2</v>
      </c>
      <c r="H13" s="20">
        <v>67</v>
      </c>
      <c r="I13" s="20">
        <v>31</v>
      </c>
      <c r="J13" s="27">
        <f>H13-I13</f>
        <v>36</v>
      </c>
      <c r="K13" s="22"/>
    </row>
    <row r="14" spans="1:11" x14ac:dyDescent="0.25">
      <c r="A14" t="s">
        <v>12</v>
      </c>
      <c r="B14" s="23">
        <v>4.9908501081350858E-3</v>
      </c>
      <c r="C14" s="20">
        <v>30</v>
      </c>
      <c r="D14" s="20"/>
      <c r="E14" s="27"/>
      <c r="F14" s="27"/>
      <c r="G14" s="23">
        <v>4.0330920372285417E-2</v>
      </c>
      <c r="H14" s="20">
        <v>39</v>
      </c>
      <c r="I14" s="20"/>
      <c r="J14" s="27"/>
      <c r="K14" s="22"/>
    </row>
    <row r="15" spans="1:11" x14ac:dyDescent="0.25">
      <c r="A15" t="s">
        <v>13</v>
      </c>
      <c r="B15" s="23">
        <v>5.4057898854826094E-3</v>
      </c>
      <c r="C15" s="20">
        <v>76</v>
      </c>
      <c r="D15" s="20"/>
      <c r="E15" s="27"/>
      <c r="F15" s="27"/>
      <c r="G15" s="23">
        <v>3.6282622533418206E-2</v>
      </c>
      <c r="H15" s="20">
        <v>57</v>
      </c>
      <c r="I15" s="20"/>
      <c r="J15" s="27"/>
      <c r="K15" s="22"/>
    </row>
    <row r="16" spans="1:11" ht="15.75" thickBot="1" x14ac:dyDescent="0.3">
      <c r="A16" t="s">
        <v>7</v>
      </c>
      <c r="B16" s="24">
        <v>0</v>
      </c>
      <c r="C16" s="25">
        <v>0</v>
      </c>
      <c r="D16" s="25"/>
      <c r="E16" s="28"/>
      <c r="F16" s="28"/>
      <c r="G16" s="24">
        <v>0.14285714285714285</v>
      </c>
      <c r="H16" s="25">
        <v>1</v>
      </c>
      <c r="I16" s="25"/>
      <c r="J16" s="28"/>
      <c r="K16" s="2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0"/>
  <sheetViews>
    <sheetView zoomScale="82" workbookViewId="0">
      <selection activeCell="K3" sqref="K3"/>
    </sheetView>
  </sheetViews>
  <sheetFormatPr defaultRowHeight="15" x14ac:dyDescent="0.25"/>
  <cols>
    <col min="1" max="1" width="20.28515625" bestFit="1" customWidth="1"/>
    <col min="2" max="2" width="24.140625" bestFit="1" customWidth="1"/>
    <col min="3" max="3" width="10.85546875" bestFit="1" customWidth="1"/>
    <col min="10" max="11" width="14.7109375" bestFit="1" customWidth="1"/>
  </cols>
  <sheetData>
    <row r="1" spans="1:14" x14ac:dyDescent="0.25">
      <c r="A1" t="s">
        <v>0</v>
      </c>
      <c r="B1" t="s">
        <v>138</v>
      </c>
      <c r="C1" t="s">
        <v>148</v>
      </c>
      <c r="D1" t="s">
        <v>149</v>
      </c>
      <c r="E1" t="s">
        <v>150</v>
      </c>
      <c r="F1" t="s">
        <v>151</v>
      </c>
      <c r="G1" t="s">
        <v>33</v>
      </c>
      <c r="H1" t="s">
        <v>152</v>
      </c>
      <c r="I1" t="s">
        <v>34</v>
      </c>
      <c r="J1" t="s">
        <v>20</v>
      </c>
      <c r="K1" t="s">
        <v>22</v>
      </c>
    </row>
    <row r="2" spans="1:14" x14ac:dyDescent="0.25">
      <c r="A2" t="s">
        <v>153</v>
      </c>
      <c r="B2" s="15">
        <f>'GMC % by religion'!B2</f>
        <v>9.7430814972935889E-2</v>
      </c>
      <c r="C2" s="15">
        <f>'GMC % by religion'!C2</f>
        <v>7.6660988074957415E-2</v>
      </c>
      <c r="D2" s="15">
        <f>'GMC % by religion'!D2</f>
        <v>7.5654656428430792E-2</v>
      </c>
      <c r="E2" s="15">
        <f>'GMC % by religion'!E2</f>
        <v>9.648600357355569E-2</v>
      </c>
      <c r="F2" s="15">
        <f>'GMC % by religion'!F2</f>
        <v>4.2742460403558252E-2</v>
      </c>
      <c r="G2" s="15">
        <f>'GMC % by religion'!G2</f>
        <v>5.70902394106814E-2</v>
      </c>
      <c r="H2" s="15">
        <f>'GMC % by religion'!H2</f>
        <v>4.807692307692308E-2</v>
      </c>
      <c r="I2" s="15">
        <f>'GMC % by religion'!I2</f>
        <v>6.6783831282952552E-2</v>
      </c>
      <c r="J2" s="15">
        <f>'GMC % by religion'!J2</f>
        <v>8.0228619813717192E-2</v>
      </c>
      <c r="K2" s="15">
        <f>'GMC % by religion'!K2</f>
        <v>7.0130376824787857E-2</v>
      </c>
      <c r="L2" s="15"/>
      <c r="M2" s="15"/>
      <c r="N2" s="15"/>
    </row>
    <row r="3" spans="1:14" x14ac:dyDescent="0.25">
      <c r="A3" t="s">
        <v>125</v>
      </c>
      <c r="B3" s="15">
        <f>'HEE data by religion'!B2</f>
        <v>9.9642973060694584E-2</v>
      </c>
      <c r="C3" s="15">
        <f>'HEE data by religion'!C2</f>
        <v>2.4691358024691357E-2</v>
      </c>
      <c r="D3" s="15">
        <f>'HEE data by religion'!D2</f>
        <v>4.7317362898435952E-2</v>
      </c>
      <c r="E3" s="15">
        <f>'HEE data by religion'!E2</f>
        <v>4.8431105047748974E-2</v>
      </c>
      <c r="F3" s="15">
        <f>'HEE data by religion'!F2</f>
        <v>1.6286644951140065E-2</v>
      </c>
      <c r="G3" s="15">
        <f>'HEE data by religion'!G2</f>
        <v>6.741573033707865E-2</v>
      </c>
      <c r="H3" s="15">
        <f>'HEE data by religion'!H2</f>
        <v>5.2941176470588235E-2</v>
      </c>
      <c r="I3" s="15">
        <f>'HEE data by religion'!I2</f>
        <v>5.4274084124830396E-2</v>
      </c>
      <c r="J3" s="15">
        <f>'HEE data by religion'!J2</f>
        <v>5.3797468354430382E-2</v>
      </c>
      <c r="K3" s="15">
        <f>'HEE data by religion'!K2</f>
        <v>0</v>
      </c>
      <c r="L3" s="15"/>
      <c r="M3" s="15"/>
      <c r="N3" s="15"/>
    </row>
    <row r="4" spans="1:14" x14ac:dyDescent="0.25">
      <c r="A4" t="s">
        <v>129</v>
      </c>
      <c r="B4" s="15">
        <v>0.05</v>
      </c>
      <c r="C4" s="15">
        <v>0.05</v>
      </c>
      <c r="D4" s="15">
        <v>0.05</v>
      </c>
      <c r="E4" s="15">
        <v>0.05</v>
      </c>
      <c r="F4" s="15">
        <v>0.05</v>
      </c>
      <c r="G4" s="15">
        <v>0.05</v>
      </c>
      <c r="H4" s="15">
        <v>0.05</v>
      </c>
      <c r="I4" s="15">
        <v>0.05</v>
      </c>
      <c r="J4" s="15">
        <v>0.05</v>
      </c>
      <c r="K4" s="15">
        <v>0.05</v>
      </c>
      <c r="L4" s="15"/>
      <c r="M4" s="15"/>
      <c r="N4" s="15"/>
    </row>
    <row r="5" spans="1:14" x14ac:dyDescent="0.25">
      <c r="A5" t="s">
        <v>128</v>
      </c>
      <c r="B5" s="15">
        <v>7.2999999999999995E-2</v>
      </c>
      <c r="C5" s="15">
        <v>7.2999999999999995E-2</v>
      </c>
      <c r="D5" s="15">
        <v>7.2999999999999995E-2</v>
      </c>
      <c r="E5" s="15">
        <v>7.2999999999999995E-2</v>
      </c>
      <c r="F5" s="15">
        <v>7.2999999999999995E-2</v>
      </c>
      <c r="G5" s="15">
        <v>7.2999999999999995E-2</v>
      </c>
      <c r="H5" s="15">
        <v>7.2999999999999995E-2</v>
      </c>
      <c r="I5" s="15">
        <v>7.2999999999999995E-2</v>
      </c>
      <c r="J5" s="15">
        <v>7.2999999999999995E-2</v>
      </c>
      <c r="K5" s="15">
        <v>7.2999999999999995E-2</v>
      </c>
    </row>
    <row r="6" spans="1:14" ht="45" x14ac:dyDescent="0.25">
      <c r="A6" s="5" t="s">
        <v>43</v>
      </c>
    </row>
    <row r="7" spans="1:14" ht="45" x14ac:dyDescent="0.25">
      <c r="A7" s="5" t="s">
        <v>80</v>
      </c>
    </row>
    <row r="10" spans="1:14" x14ac:dyDescent="0.25">
      <c r="C10" t="s">
        <v>122</v>
      </c>
      <c r="D10" t="s">
        <v>14</v>
      </c>
      <c r="E10" t="s">
        <v>15</v>
      </c>
      <c r="F10" t="s">
        <v>16</v>
      </c>
      <c r="G10" t="s">
        <v>31</v>
      </c>
      <c r="H10" t="s">
        <v>123</v>
      </c>
      <c r="I10" t="s">
        <v>21</v>
      </c>
      <c r="J10" t="s">
        <v>7</v>
      </c>
      <c r="K10" t="s">
        <v>20</v>
      </c>
    </row>
    <row r="11" spans="1:14" x14ac:dyDescent="0.25">
      <c r="A11" t="s">
        <v>135</v>
      </c>
      <c r="B11" t="s">
        <v>132</v>
      </c>
      <c r="C11" s="32">
        <f>'GMC data'!B2</f>
        <v>1278</v>
      </c>
      <c r="D11" s="32">
        <f>'GMC data'!C2</f>
        <v>45</v>
      </c>
      <c r="E11" s="32">
        <f>'GMC data'!D2</f>
        <v>1537</v>
      </c>
      <c r="F11" s="32">
        <f>'GMC data'!E2</f>
        <v>486</v>
      </c>
      <c r="G11" s="32">
        <f>'GMC data'!F2</f>
        <v>197</v>
      </c>
      <c r="H11" s="32">
        <f>'GMC data'!G2</f>
        <v>31</v>
      </c>
      <c r="I11" s="32">
        <f>'GMC data'!H2</f>
        <v>25</v>
      </c>
      <c r="J11" s="32">
        <f>'GMC data'!I2</f>
        <v>38</v>
      </c>
      <c r="K11" s="32">
        <f>'GMC data'!J2</f>
        <v>379</v>
      </c>
      <c r="L11" s="32"/>
      <c r="M11" s="32"/>
    </row>
    <row r="12" spans="1:14" x14ac:dyDescent="0.25">
      <c r="B12" t="s">
        <v>136</v>
      </c>
      <c r="C12" s="32">
        <f>athiests!$D$5</f>
        <v>968</v>
      </c>
      <c r="D12" s="32"/>
      <c r="E12" s="32"/>
      <c r="F12" s="32">
        <f>hindu!D3</f>
        <v>370</v>
      </c>
      <c r="G12" s="32">
        <f>islam!D5</f>
        <v>340</v>
      </c>
      <c r="H12" s="32"/>
      <c r="I12" s="32"/>
      <c r="J12" s="32"/>
      <c r="K12" s="32"/>
      <c r="L12" s="32"/>
      <c r="M12" s="32"/>
    </row>
    <row r="13" spans="1:14" x14ac:dyDescent="0.25">
      <c r="B13" t="s">
        <v>143</v>
      </c>
      <c r="C13" s="32">
        <f>C11-C12</f>
        <v>310</v>
      </c>
      <c r="D13" s="32"/>
      <c r="E13" s="32"/>
      <c r="F13" s="32">
        <f t="shared" ref="F13:G13" si="0">F11-F12</f>
        <v>116</v>
      </c>
      <c r="G13" s="32">
        <f t="shared" si="0"/>
        <v>-143</v>
      </c>
      <c r="H13" s="32"/>
      <c r="I13" s="32"/>
      <c r="J13" s="32"/>
      <c r="K13" s="32"/>
      <c r="L13" s="32"/>
      <c r="M13" s="32"/>
    </row>
    <row r="14" spans="1:14" x14ac:dyDescent="0.25">
      <c r="B14" t="s">
        <v>137</v>
      </c>
      <c r="C14" s="32">
        <f>athiests!$F$5</f>
        <v>1056</v>
      </c>
      <c r="D14" s="32"/>
      <c r="E14" s="32"/>
      <c r="F14" s="32">
        <f>hindu!F3</f>
        <v>404</v>
      </c>
      <c r="G14" s="32">
        <f>islam!F5</f>
        <v>371</v>
      </c>
      <c r="H14" s="32"/>
      <c r="I14" s="32"/>
      <c r="J14" s="32"/>
      <c r="K14" s="32"/>
      <c r="L14" s="32"/>
      <c r="M14" s="32"/>
    </row>
    <row r="15" spans="1:14" x14ac:dyDescent="0.25">
      <c r="B15" t="s">
        <v>144</v>
      </c>
      <c r="C15" s="32">
        <f>C11-C14</f>
        <v>222</v>
      </c>
      <c r="D15" s="32"/>
      <c r="E15" s="32"/>
      <c r="F15" s="32">
        <f t="shared" ref="F15:G15" si="1">F11-F14</f>
        <v>82</v>
      </c>
      <c r="G15" s="32">
        <f t="shared" si="1"/>
        <v>-174</v>
      </c>
      <c r="H15" s="32"/>
      <c r="I15" s="32"/>
      <c r="J15" s="32"/>
      <c r="K15" s="32"/>
      <c r="L15" s="32"/>
      <c r="M15" s="32"/>
    </row>
    <row r="16" spans="1:14" x14ac:dyDescent="0.25">
      <c r="A16" t="s">
        <v>129</v>
      </c>
      <c r="B16" t="s">
        <v>132</v>
      </c>
      <c r="C16" s="32" cm="1">
        <f t="array" ref="C16:K16">'HEE data combined'!B2:J2</f>
        <v>307</v>
      </c>
      <c r="D16" s="32">
        <v>12</v>
      </c>
      <c r="E16" s="32">
        <v>239</v>
      </c>
      <c r="F16" s="32">
        <v>71</v>
      </c>
      <c r="G16" s="32">
        <v>70</v>
      </c>
      <c r="H16" s="32">
        <v>6</v>
      </c>
      <c r="I16" s="32">
        <v>9</v>
      </c>
      <c r="J16" s="32">
        <v>40</v>
      </c>
      <c r="K16" s="32">
        <v>153</v>
      </c>
      <c r="L16" s="32"/>
      <c r="M16" s="32"/>
    </row>
    <row r="17" spans="2:13" x14ac:dyDescent="0.25">
      <c r="B17" t="s">
        <v>136</v>
      </c>
      <c r="C17" s="32">
        <f>athiests!J5</f>
        <v>153</v>
      </c>
      <c r="D17" s="32"/>
      <c r="E17" s="32"/>
      <c r="F17" s="32"/>
      <c r="G17" s="32">
        <f>islam!J5</f>
        <v>214</v>
      </c>
      <c r="H17" s="32"/>
      <c r="I17" s="32"/>
      <c r="J17" s="32"/>
      <c r="K17" s="32"/>
      <c r="L17" s="32"/>
      <c r="M17" s="32"/>
    </row>
    <row r="18" spans="2:13" x14ac:dyDescent="0.25">
      <c r="B18" t="s">
        <v>143</v>
      </c>
      <c r="C18" s="32">
        <f>C16-C17</f>
        <v>154</v>
      </c>
      <c r="D18" s="32"/>
      <c r="E18" s="32"/>
      <c r="F18" s="32"/>
      <c r="G18" s="32">
        <f>G16-G17</f>
        <v>-144</v>
      </c>
      <c r="H18" s="32"/>
      <c r="I18" s="32"/>
      <c r="J18" s="32"/>
      <c r="K18" s="32"/>
      <c r="L18" s="32"/>
      <c r="M18" s="32"/>
    </row>
    <row r="19" spans="2:13" x14ac:dyDescent="0.25">
      <c r="B19" t="s">
        <v>137</v>
      </c>
      <c r="C19" s="32">
        <f>athiests!L5</f>
        <v>150</v>
      </c>
      <c r="D19" s="32"/>
      <c r="E19" s="32"/>
      <c r="F19" s="32"/>
      <c r="G19" s="32">
        <f>islam!L5</f>
        <v>210</v>
      </c>
      <c r="H19" s="32"/>
      <c r="I19" s="32"/>
      <c r="J19" s="32"/>
      <c r="K19" s="32"/>
      <c r="L19" s="32"/>
      <c r="M19" s="32"/>
    </row>
    <row r="20" spans="2:13" x14ac:dyDescent="0.25">
      <c r="B20" t="s">
        <v>144</v>
      </c>
      <c r="C20">
        <f>C16-C19</f>
        <v>157</v>
      </c>
      <c r="G20">
        <f>G16-G19</f>
        <v>-140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F00-000000000000}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Anaesthesia!K2:K2</xm:f>
              <xm:sqref>K2</xm:sqref>
            </x14:sparkline>
          </x14:sparklines>
        </x14:sparklineGroup>
      </x14:sparklineGroup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9"/>
  <sheetViews>
    <sheetView workbookViewId="0">
      <selection activeCell="D20" sqref="D20"/>
    </sheetView>
  </sheetViews>
  <sheetFormatPr defaultRowHeight="15" x14ac:dyDescent="0.25"/>
  <cols>
    <col min="1" max="1" width="20.28515625" bestFit="1" customWidth="1"/>
    <col min="2" max="2" width="24.140625" bestFit="1" customWidth="1"/>
  </cols>
  <sheetData>
    <row r="1" spans="1:12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2" x14ac:dyDescent="0.25">
      <c r="A2" t="s">
        <v>124</v>
      </c>
      <c r="B2" s="15">
        <f>'GMC % by religion'!B3</f>
        <v>2.8131432492185714E-2</v>
      </c>
      <c r="C2" s="15">
        <f>'GMC % by religion'!C3</f>
        <v>1.7035775127768313E-2</v>
      </c>
      <c r="D2" s="15">
        <f>'GMC % by religion'!D3</f>
        <v>2.210080724552077E-2</v>
      </c>
      <c r="E2" s="15">
        <f>'GMC % by religion'!E3</f>
        <v>1.9058963668850508E-2</v>
      </c>
      <c r="F2" s="15">
        <f>'GMC % by religion'!F3</f>
        <v>2.2130614016055542E-2</v>
      </c>
      <c r="G2" s="15">
        <f>'GMC % by religion'!G3</f>
        <v>2.0257826887661142E-2</v>
      </c>
      <c r="H2" s="15">
        <f>'GMC % by religion'!H3</f>
        <v>1.3461538461538462E-2</v>
      </c>
      <c r="I2" s="15">
        <f>'GMC % by religion'!I3</f>
        <v>1.054481546572935E-2</v>
      </c>
      <c r="J2" s="15">
        <f>'GMC % by religion'!J3</f>
        <v>1.6723116003386961E-2</v>
      </c>
      <c r="K2" s="15">
        <f>'GMC % by religion'!K3</f>
        <v>1.3861343217262194E-2</v>
      </c>
    </row>
    <row r="3" spans="1:12" x14ac:dyDescent="0.25">
      <c r="A3" t="s">
        <v>125</v>
      </c>
      <c r="B3" s="15">
        <f>'HEE data by religion'!B2</f>
        <v>9.9642973060694584E-2</v>
      </c>
      <c r="C3" s="15">
        <f>'HEE data by religion'!C2</f>
        <v>2.4691358024691357E-2</v>
      </c>
      <c r="D3" s="15">
        <f>'HEE data by religion'!D2</f>
        <v>4.7317362898435952E-2</v>
      </c>
      <c r="E3" s="15">
        <f>'HEE data by religion'!E2</f>
        <v>4.8431105047748974E-2</v>
      </c>
      <c r="F3" s="15">
        <f>'HEE data by religion'!F2</f>
        <v>1.6286644951140065E-2</v>
      </c>
      <c r="G3" s="15">
        <f>'HEE data by religion'!G2</f>
        <v>6.741573033707865E-2</v>
      </c>
      <c r="H3" s="15">
        <f>'HEE data by religion'!H2</f>
        <v>5.2941176470588235E-2</v>
      </c>
      <c r="I3" s="15">
        <f>'HEE data by religion'!I2</f>
        <v>5.4274084124830396E-2</v>
      </c>
      <c r="J3" s="15">
        <f>'HEE data by religion'!J2</f>
        <v>5.3797468354430382E-2</v>
      </c>
      <c r="K3" s="15">
        <f>'HEE data by religion'!K2</f>
        <v>0</v>
      </c>
    </row>
    <row r="5" spans="1:12" x14ac:dyDescent="0.25">
      <c r="A5" t="str">
        <f>'HEE data origional'!A2</f>
        <v>Acute Care Common Stem - Emergency Medicine CT1_ST1, 2019 Round 1 - CT1/ST1 and Run Through &amp; Re-Advert</v>
      </c>
    </row>
    <row r="6" spans="1:12" x14ac:dyDescent="0.25">
      <c r="A6" t="str">
        <f>'HEE data origional'!A28</f>
        <v>Emergency Medicine ST3, 2019 Round 2 - ST3/ST4+</v>
      </c>
    </row>
    <row r="7" spans="1:12" x14ac:dyDescent="0.25">
      <c r="A7" t="str">
        <f>'HEE data origional'!A29</f>
        <v>Emergency Medicine ST4, 2019 Round 1 - CT1/ST1 and Run Through</v>
      </c>
    </row>
    <row r="9" spans="1:12" x14ac:dyDescent="0.25">
      <c r="C9" t="s">
        <v>122</v>
      </c>
      <c r="D9" t="s">
        <v>14</v>
      </c>
      <c r="E9" t="s">
        <v>15</v>
      </c>
      <c r="F9" t="s">
        <v>16</v>
      </c>
      <c r="G9" t="s">
        <v>31</v>
      </c>
      <c r="H9" t="s">
        <v>123</v>
      </c>
      <c r="I9" t="s">
        <v>21</v>
      </c>
      <c r="J9" t="s">
        <v>7</v>
      </c>
      <c r="K9" t="s">
        <v>20</v>
      </c>
    </row>
    <row r="10" spans="1:12" x14ac:dyDescent="0.25">
      <c r="A10" t="s">
        <v>135</v>
      </c>
      <c r="B10" t="s">
        <v>132</v>
      </c>
      <c r="C10">
        <v>369</v>
      </c>
      <c r="D10">
        <v>10</v>
      </c>
      <c r="E10">
        <v>449</v>
      </c>
      <c r="F10">
        <v>96</v>
      </c>
      <c r="G10">
        <v>102</v>
      </c>
      <c r="H10">
        <v>11</v>
      </c>
      <c r="I10">
        <v>7</v>
      </c>
      <c r="J10">
        <v>6</v>
      </c>
      <c r="K10">
        <v>79</v>
      </c>
    </row>
    <row r="11" spans="1:12" x14ac:dyDescent="0.25">
      <c r="B11" t="s">
        <v>136</v>
      </c>
      <c r="C11" s="32">
        <f>athiests!D6</f>
        <v>222</v>
      </c>
      <c r="D11" s="32"/>
      <c r="E11" s="32">
        <v>344</v>
      </c>
      <c r="F11" s="32"/>
      <c r="G11" s="32"/>
      <c r="H11" s="32"/>
      <c r="I11" s="32"/>
      <c r="J11" s="32"/>
      <c r="K11" s="32"/>
      <c r="L11" s="32"/>
    </row>
    <row r="12" spans="1:12" x14ac:dyDescent="0.25">
      <c r="B12" t="s">
        <v>143</v>
      </c>
      <c r="C12" s="32">
        <f>C10-C11</f>
        <v>147</v>
      </c>
      <c r="D12" s="32"/>
      <c r="E12" s="32">
        <f>E10-E11</f>
        <v>105</v>
      </c>
      <c r="F12" s="32"/>
      <c r="G12" s="32"/>
      <c r="H12" s="32"/>
      <c r="I12" s="32"/>
      <c r="J12" s="32"/>
      <c r="K12" s="32"/>
      <c r="L12" s="32"/>
    </row>
    <row r="13" spans="1:12" x14ac:dyDescent="0.25">
      <c r="B13" t="s">
        <v>137</v>
      </c>
      <c r="C13" s="32">
        <f>athiests!F6</f>
        <v>307</v>
      </c>
      <c r="D13" s="32"/>
      <c r="E13" s="32"/>
      <c r="F13" s="32"/>
      <c r="G13" s="32"/>
      <c r="H13" s="32"/>
      <c r="I13" s="32"/>
      <c r="J13" s="32"/>
      <c r="K13" s="32"/>
      <c r="L13" s="32"/>
    </row>
    <row r="14" spans="1:12" x14ac:dyDescent="0.25">
      <c r="B14" t="s">
        <v>144</v>
      </c>
      <c r="C14" s="32">
        <f>C10-C13</f>
        <v>62</v>
      </c>
      <c r="D14" s="32"/>
      <c r="E14" s="32"/>
      <c r="F14" s="32"/>
      <c r="G14" s="32"/>
      <c r="H14" s="32"/>
      <c r="I14" s="32"/>
      <c r="J14" s="32"/>
      <c r="K14" s="32"/>
      <c r="L14" s="32"/>
    </row>
    <row r="15" spans="1:12" x14ac:dyDescent="0.25">
      <c r="A15" t="s">
        <v>129</v>
      </c>
      <c r="B15" t="s">
        <v>132</v>
      </c>
      <c r="C15">
        <f>'HEE data combined'!B3</f>
        <v>300</v>
      </c>
      <c r="D15">
        <f>'HEE data combined'!C3</f>
        <v>24</v>
      </c>
      <c r="E15">
        <f>'HEE data combined'!D3</f>
        <v>283</v>
      </c>
      <c r="F15">
        <f>'HEE data combined'!E3</f>
        <v>103</v>
      </c>
      <c r="G15">
        <f>'HEE data combined'!F3</f>
        <v>259</v>
      </c>
      <c r="H15">
        <f>'HEE data combined'!G3</f>
        <v>6</v>
      </c>
      <c r="I15">
        <f>'HEE data combined'!H3</f>
        <v>10</v>
      </c>
      <c r="J15">
        <f>'HEE data combined'!I3</f>
        <v>48</v>
      </c>
      <c r="K15">
        <f>'HEE data combined'!J3</f>
        <v>166</v>
      </c>
    </row>
    <row r="16" spans="1:12" x14ac:dyDescent="0.25">
      <c r="B16" t="s">
        <v>136</v>
      </c>
      <c r="C16">
        <f>athiests!J6</f>
        <v>203</v>
      </c>
      <c r="L16" s="32"/>
    </row>
    <row r="17" spans="2:12" x14ac:dyDescent="0.25">
      <c r="B17" t="s">
        <v>143</v>
      </c>
      <c r="C17">
        <f>C15-C16</f>
        <v>97</v>
      </c>
      <c r="L17" s="32"/>
    </row>
    <row r="18" spans="2:12" x14ac:dyDescent="0.25">
      <c r="B18" t="s">
        <v>137</v>
      </c>
      <c r="C18">
        <f>athiests!L6</f>
        <v>207</v>
      </c>
      <c r="D18" s="32"/>
      <c r="E18" s="32">
        <v>340</v>
      </c>
      <c r="F18" s="32"/>
      <c r="G18" s="32"/>
      <c r="H18" s="32"/>
      <c r="I18" s="32"/>
      <c r="J18" s="32"/>
      <c r="K18" s="32"/>
      <c r="L18" s="32"/>
    </row>
    <row r="19" spans="2:12" x14ac:dyDescent="0.25">
      <c r="B19" t="s">
        <v>144</v>
      </c>
      <c r="C19">
        <f>C15-C18</f>
        <v>93</v>
      </c>
      <c r="E19">
        <f t="shared" ref="E19" si="0">E15-E18</f>
        <v>-57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7"/>
  <sheetViews>
    <sheetView workbookViewId="0">
      <selection activeCell="D18" sqref="D18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religion'!B4</f>
        <v>0.39833803461157274</v>
      </c>
      <c r="C2" s="15">
        <f>'GMC % by religion'!C4</f>
        <v>0.29642248722316866</v>
      </c>
      <c r="D2" s="15">
        <f>'GMC % by religion'!D4</f>
        <v>0.37566450088600117</v>
      </c>
      <c r="E2" s="15">
        <f>'GMC % by religion'!E4</f>
        <v>0.27079610879491761</v>
      </c>
      <c r="F2" s="15">
        <f>'GMC % by religion'!F4</f>
        <v>0.38815361249728791</v>
      </c>
      <c r="G2" s="15">
        <f>'GMC % by religion'!G4</f>
        <v>0.32228360957642727</v>
      </c>
      <c r="H2" s="15">
        <f>'GMC % by religion'!H4</f>
        <v>0.54230769230769227</v>
      </c>
      <c r="I2" s="15">
        <f>'GMC % by religion'!I4</f>
        <v>0.32864674868189808</v>
      </c>
      <c r="J2" s="15">
        <f>'GMC % by religion'!J4</f>
        <v>0.40982218458933106</v>
      </c>
      <c r="K2" s="15">
        <f>'GMC % by religion'!K4</f>
        <v>0.48458345525679791</v>
      </c>
    </row>
    <row r="3" spans="1:11" x14ac:dyDescent="0.25">
      <c r="A3" t="s">
        <v>125</v>
      </c>
      <c r="B3" s="15">
        <f>'HEE data by religion'!B8</f>
        <v>1.590392729633236E-2</v>
      </c>
      <c r="C3" s="15">
        <f>'HEE data by religion'!C8</f>
        <v>1.8518518518518517E-2</v>
      </c>
      <c r="D3" s="15">
        <f>'HEE data by religion'!D8</f>
        <v>1.8016234409027915E-2</v>
      </c>
      <c r="E3" s="15">
        <f>'HEE data by religion'!E8</f>
        <v>1.2960436562073669E-2</v>
      </c>
      <c r="F3" s="15">
        <f>'HEE data by religion'!F8</f>
        <v>1.7915309446254073E-2</v>
      </c>
      <c r="G3" s="15">
        <f>'HEE data by religion'!G8</f>
        <v>3.3707865168539325E-2</v>
      </c>
      <c r="H3" s="15">
        <f>'HEE data by religion'!H8</f>
        <v>1.7647058823529412E-2</v>
      </c>
      <c r="I3" s="15">
        <f>'HEE data by religion'!I8</f>
        <v>2.8493894165535955E-2</v>
      </c>
      <c r="J3" s="15">
        <f>'HEE data by religion'!J8</f>
        <v>2.9535864978902954E-2</v>
      </c>
      <c r="K3" s="15">
        <f>'HEE data by religion'!K8</f>
        <v>0</v>
      </c>
    </row>
    <row r="5" spans="1:11" x14ac:dyDescent="0.25">
      <c r="A5" s="16" t="str">
        <f>'HEE data origional'!A35</f>
        <v>General Practice ST1, 2019 Round 1 - CT1/ST1 and Run Through &amp; Re-Advert</v>
      </c>
    </row>
    <row r="7" spans="1:11" x14ac:dyDescent="0.25">
      <c r="C7" t="s">
        <v>122</v>
      </c>
      <c r="D7" t="s">
        <v>14</v>
      </c>
      <c r="E7" t="s">
        <v>15</v>
      </c>
      <c r="F7" t="s">
        <v>16</v>
      </c>
      <c r="G7" t="s">
        <v>31</v>
      </c>
      <c r="H7" t="s">
        <v>123</v>
      </c>
      <c r="I7" t="s">
        <v>21</v>
      </c>
      <c r="J7" t="s">
        <v>7</v>
      </c>
      <c r="K7" t="s">
        <v>20</v>
      </c>
    </row>
    <row r="8" spans="1:11" x14ac:dyDescent="0.25">
      <c r="A8" t="s">
        <v>135</v>
      </c>
      <c r="B8" t="s">
        <v>132</v>
      </c>
      <c r="C8">
        <f>'GMC data'!B4</f>
        <v>5225</v>
      </c>
      <c r="D8">
        <f>'GMC data'!C4</f>
        <v>174</v>
      </c>
      <c r="E8">
        <f>'GMC data'!D4</f>
        <v>7632</v>
      </c>
      <c r="F8">
        <f>'GMC data'!E4</f>
        <v>1364</v>
      </c>
      <c r="G8">
        <f>'GMC data'!F4</f>
        <v>1789</v>
      </c>
      <c r="H8">
        <f>'GMC data'!G4</f>
        <v>175</v>
      </c>
      <c r="I8">
        <f>'GMC data'!H4</f>
        <v>282</v>
      </c>
      <c r="J8">
        <f>'GMC data'!I4</f>
        <v>187</v>
      </c>
      <c r="K8">
        <f>'GMC data'!J4</f>
        <v>1936</v>
      </c>
    </row>
    <row r="9" spans="1:11" x14ac:dyDescent="0.25">
      <c r="B9" t="s">
        <v>136</v>
      </c>
      <c r="C9" s="32">
        <v>5863</v>
      </c>
      <c r="D9" s="32">
        <v>263</v>
      </c>
      <c r="E9" s="32">
        <v>9065</v>
      </c>
      <c r="F9" s="32">
        <v>2243</v>
      </c>
      <c r="G9" s="32">
        <v>2057</v>
      </c>
      <c r="H9" s="32">
        <v>243</v>
      </c>
      <c r="I9" s="32">
        <v>231</v>
      </c>
      <c r="J9" s="32">
        <v>255</v>
      </c>
      <c r="K9" s="32"/>
    </row>
    <row r="10" spans="1:11" x14ac:dyDescent="0.25">
      <c r="B10" t="s">
        <v>143</v>
      </c>
      <c r="C10" s="32">
        <f>C8-C9</f>
        <v>-638</v>
      </c>
      <c r="D10" s="32">
        <f t="shared" ref="D10:J10" si="0">D8-D9</f>
        <v>-89</v>
      </c>
      <c r="E10" s="32">
        <f t="shared" si="0"/>
        <v>-1433</v>
      </c>
      <c r="F10" s="32">
        <f t="shared" si="0"/>
        <v>-879</v>
      </c>
      <c r="G10" s="32">
        <f t="shared" si="0"/>
        <v>-268</v>
      </c>
      <c r="H10" s="32">
        <f t="shared" si="0"/>
        <v>-68</v>
      </c>
      <c r="I10" s="32">
        <f t="shared" si="0"/>
        <v>51</v>
      </c>
      <c r="J10" s="32">
        <f t="shared" si="0"/>
        <v>-68</v>
      </c>
      <c r="K10" s="32"/>
    </row>
    <row r="11" spans="1:11" x14ac:dyDescent="0.25">
      <c r="B11" t="s">
        <v>137</v>
      </c>
      <c r="C11" s="32">
        <v>4887</v>
      </c>
      <c r="D11" s="32">
        <v>219</v>
      </c>
      <c r="E11" s="32"/>
      <c r="F11" s="32">
        <v>1869</v>
      </c>
      <c r="G11" s="32"/>
      <c r="H11" s="32"/>
      <c r="I11" s="32">
        <v>193</v>
      </c>
      <c r="J11" s="32"/>
      <c r="K11" s="32"/>
    </row>
    <row r="12" spans="1:11" x14ac:dyDescent="0.25">
      <c r="B12" t="s">
        <v>144</v>
      </c>
      <c r="C12" s="32">
        <f>C8-C11</f>
        <v>338</v>
      </c>
      <c r="D12" s="32">
        <f t="shared" ref="D12:I12" si="1">D8-D11</f>
        <v>-45</v>
      </c>
      <c r="E12" s="32"/>
      <c r="F12" s="32">
        <f t="shared" si="1"/>
        <v>-505</v>
      </c>
      <c r="G12" s="32"/>
      <c r="H12" s="32"/>
      <c r="I12" s="32">
        <f t="shared" si="1"/>
        <v>89</v>
      </c>
      <c r="J12" s="32"/>
      <c r="K12" s="32"/>
    </row>
    <row r="13" spans="1:11" x14ac:dyDescent="0.25">
      <c r="A13" t="s">
        <v>129</v>
      </c>
      <c r="B13" t="s">
        <v>132</v>
      </c>
      <c r="C13">
        <f>'HEE data combined'!B4</f>
        <v>902</v>
      </c>
      <c r="D13">
        <f>'HEE data combined'!C4</f>
        <v>149</v>
      </c>
      <c r="E13">
        <f>'HEE data combined'!D4</f>
        <v>2060</v>
      </c>
      <c r="F13">
        <f>'HEE data combined'!E4</f>
        <v>533</v>
      </c>
      <c r="G13">
        <f>'HEE data combined'!F4</f>
        <v>1579</v>
      </c>
      <c r="H13">
        <f>'HEE data combined'!G4</f>
        <v>17</v>
      </c>
      <c r="I13">
        <f>'HEE data combined'!H4</f>
        <v>65</v>
      </c>
      <c r="J13">
        <f>'HEE data combined'!I4</f>
        <v>247</v>
      </c>
      <c r="K13">
        <f>'HEE data combined'!J4</f>
        <v>975</v>
      </c>
    </row>
    <row r="14" spans="1:11" x14ac:dyDescent="0.25">
      <c r="B14" t="s">
        <v>136</v>
      </c>
      <c r="C14">
        <v>1104</v>
      </c>
      <c r="E14">
        <v>1809</v>
      </c>
    </row>
    <row r="15" spans="1:11" x14ac:dyDescent="0.25">
      <c r="B15" t="s">
        <v>143</v>
      </c>
      <c r="C15">
        <f>C13-C14</f>
        <v>-202</v>
      </c>
      <c r="E15">
        <f t="shared" ref="E15" si="2">E13-E14</f>
        <v>251</v>
      </c>
    </row>
    <row r="16" spans="1:11" x14ac:dyDescent="0.25">
      <c r="B16" t="s">
        <v>137</v>
      </c>
      <c r="C16">
        <v>1116</v>
      </c>
      <c r="D16" s="32"/>
      <c r="E16" s="32">
        <v>1830</v>
      </c>
      <c r="F16" s="32"/>
      <c r="G16" s="32"/>
      <c r="H16" s="32"/>
      <c r="I16" s="32"/>
      <c r="J16" s="32"/>
      <c r="K16" s="32"/>
    </row>
    <row r="17" spans="2:5" x14ac:dyDescent="0.25">
      <c r="B17" t="s">
        <v>144</v>
      </c>
      <c r="C17">
        <f>C13-C16</f>
        <v>-214</v>
      </c>
      <c r="E17">
        <f t="shared" ref="E17" si="3">E13-E16</f>
        <v>230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6"/>
  <sheetViews>
    <sheetView topLeftCell="A4" workbookViewId="0">
      <selection activeCell="F34" sqref="F34:F36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religion'!B5</f>
        <v>0.16131737439963406</v>
      </c>
      <c r="C2" s="15">
        <f>'GMC % by religion'!C5</f>
        <v>0.24020442930153321</v>
      </c>
      <c r="D2" s="15">
        <f>'GMC % by religion'!D5</f>
        <v>0.16489466430399685</v>
      </c>
      <c r="E2" s="15">
        <f>'GMC % by religion'!E5</f>
        <v>0.16775858646019456</v>
      </c>
      <c r="F2" s="15">
        <f>'GMC % by religion'!F5</f>
        <v>0.18572358429160338</v>
      </c>
      <c r="G2" s="15">
        <f>'GMC % by religion'!G5</f>
        <v>0.22283609576427257</v>
      </c>
      <c r="H2" s="15">
        <f>'GMC % by religion'!H5</f>
        <v>0.11153846153846154</v>
      </c>
      <c r="I2" s="15">
        <f>'GMC % by religion'!I5</f>
        <v>0.16344463971880491</v>
      </c>
      <c r="J2" s="15">
        <f>'GMC % by religion'!J5</f>
        <v>0.15008467400508044</v>
      </c>
      <c r="K2" s="15">
        <f>'GMC % by religion'!K5</f>
        <v>0.14127949193137607</v>
      </c>
    </row>
    <row r="3" spans="1:11" x14ac:dyDescent="0.25">
      <c r="A3" t="s">
        <v>125</v>
      </c>
      <c r="B3" s="15">
        <f>'HEE data by religion'!B7</f>
        <v>6.4913988964621875E-4</v>
      </c>
      <c r="C3" s="15">
        <f>'HEE data by religion'!C7</f>
        <v>0</v>
      </c>
      <c r="D3" s="15">
        <f>'HEE data by religion'!D7</f>
        <v>2.375767174816868E-3</v>
      </c>
      <c r="E3" s="15">
        <f>'HEE data by religion'!E7</f>
        <v>1.364256480218281E-3</v>
      </c>
      <c r="F3" s="15">
        <f>'HEE data by religion'!F7</f>
        <v>6.9799906933457425E-4</v>
      </c>
      <c r="G3" s="15">
        <f>'HEE data by religion'!G7</f>
        <v>1.1235955056179775E-2</v>
      </c>
      <c r="H3" s="15">
        <f>'HEE data by religion'!H7</f>
        <v>0</v>
      </c>
      <c r="I3" s="15">
        <f>'HEE data by religion'!I7</f>
        <v>4.0705563093622792E-3</v>
      </c>
      <c r="J3" s="15">
        <f>'HEE data by religion'!J7</f>
        <v>7.0323488045007034E-4</v>
      </c>
      <c r="K3" s="15">
        <f>'HEE data by religion'!K7</f>
        <v>0</v>
      </c>
    </row>
    <row r="5" spans="1:11" x14ac:dyDescent="0.25">
      <c r="A5" t="str">
        <f>'HEE data origional'!A5</f>
        <v>Acute Internal Medicine ST3, 2019 Round 2 - ST3/ST4+</v>
      </c>
    </row>
    <row r="6" spans="1:11" x14ac:dyDescent="0.25">
      <c r="A6" t="str">
        <f>'HEE data origional'!A10</f>
        <v>Cardiology ST3, 2019 Round 2 - ST3/ST4+</v>
      </c>
    </row>
    <row r="7" spans="1:11" x14ac:dyDescent="0.25">
      <c r="A7" t="str">
        <f>'HEE data origional'!A17</f>
        <v>Clinical Oncology ST3, 2019 Round 2 - ST3/ST4+</v>
      </c>
    </row>
    <row r="8" spans="1:11" x14ac:dyDescent="0.25">
      <c r="A8" t="str">
        <f>'HEE data origional'!A20</f>
        <v>Combined Infection Training ST3, 2019 Round 2 - ST3/ST4+</v>
      </c>
    </row>
    <row r="9" spans="1:11" x14ac:dyDescent="0.25">
      <c r="A9" t="str">
        <f>'HEE data origional'!A26</f>
        <v>Dermatology ST3, 2019 Round 2 - ST3/ST4+</v>
      </c>
    </row>
    <row r="10" spans="1:11" x14ac:dyDescent="0.25">
      <c r="A10" t="str">
        <f>'HEE data origional'!A30</f>
        <v>Endocrinology and Diabetes Mellitus ST3, 2019 Round 2 - ST3/ST4+</v>
      </c>
    </row>
    <row r="11" spans="1:11" x14ac:dyDescent="0.25">
      <c r="A11" t="str">
        <f>'HEE data origional'!A33</f>
        <v>Gastroenterology ST3, 2019 Round 2 - ST3/ST4+</v>
      </c>
    </row>
    <row r="12" spans="1:11" x14ac:dyDescent="0.25">
      <c r="A12" t="str">
        <f>'HEE data origional'!A42</f>
        <v>Geriatric Medicine ST3, 2019 Round 2 - ST3/ST4+</v>
      </c>
    </row>
    <row r="13" spans="1:11" x14ac:dyDescent="0.25">
      <c r="A13" t="str">
        <f>'HEE data origional'!A43</f>
        <v>Haematology ST3, 2019 Round 2 - ST3/ST4+</v>
      </c>
    </row>
    <row r="14" spans="1:11" x14ac:dyDescent="0.25">
      <c r="A14" t="str">
        <f>'HEE data origional'!A45</f>
        <v>Immunology ST3, 2019 Round 2 - ST3/ST4+</v>
      </c>
    </row>
    <row r="15" spans="1:11" x14ac:dyDescent="0.25">
      <c r="A15" t="str">
        <f>'HEE data origional'!A50</f>
        <v>Medical Oncology ST3, 2019 Round 2 - ST3/ST4+</v>
      </c>
    </row>
    <row r="16" spans="1:11" x14ac:dyDescent="0.25">
      <c r="A16" t="str">
        <f>'HEE data origional'!A53</f>
        <v>Metabolic Medicine ST3, 2019 Round 2 - ST3/ST4+</v>
      </c>
    </row>
    <row r="17" spans="1:11" x14ac:dyDescent="0.25">
      <c r="A17" t="str">
        <f>'HEE data origional'!A54</f>
        <v>Neurology ST3, 2019 Round 2 - ST3/ST4+</v>
      </c>
    </row>
    <row r="18" spans="1:11" x14ac:dyDescent="0.25">
      <c r="A18" t="str">
        <f>'HEE data origional'!A76</f>
        <v>Palliative Medicine ST3, 2019 Round 2 - ST3/ST4+</v>
      </c>
    </row>
    <row r="19" spans="1:11" x14ac:dyDescent="0.25">
      <c r="A19" t="str">
        <f>'HEE data origional'!A81</f>
        <v>Rehabilitation Medicine ST3, 2019 Round 2 - ST3/ST4+</v>
      </c>
    </row>
    <row r="20" spans="1:11" x14ac:dyDescent="0.25">
      <c r="A20" t="str">
        <f>'HEE data origional'!A82</f>
        <v>Renal Medicine ST3, 2019 Round 2 - ST3/ST4+</v>
      </c>
    </row>
    <row r="21" spans="1:11" x14ac:dyDescent="0.25">
      <c r="A21" t="str">
        <f>'HEE data origional'!A83</f>
        <v>Respiratory Medicine ST3, 2019 Round 2 - ST3/ST4+</v>
      </c>
    </row>
    <row r="22" spans="1:11" x14ac:dyDescent="0.25">
      <c r="A22" t="str">
        <f>'HEE data origional'!A84</f>
        <v>Rheumatology ST3, 2019 Round 2 - ST3/ST4+</v>
      </c>
    </row>
    <row r="23" spans="1:11" x14ac:dyDescent="0.25">
      <c r="A23" t="str">
        <f>'HEE data origional'!A85</f>
        <v>Sport and Exercise Medicine ST3, 2019 Round 2 - ST3/ST4+</v>
      </c>
    </row>
    <row r="26" spans="1:11" x14ac:dyDescent="0.25">
      <c r="C26" t="s">
        <v>122</v>
      </c>
      <c r="D26" t="s">
        <v>14</v>
      </c>
      <c r="E26" t="s">
        <v>15</v>
      </c>
      <c r="F26" t="s">
        <v>16</v>
      </c>
      <c r="G26" t="s">
        <v>31</v>
      </c>
      <c r="H26" t="s">
        <v>123</v>
      </c>
      <c r="I26" t="s">
        <v>21</v>
      </c>
      <c r="J26" t="s">
        <v>7</v>
      </c>
      <c r="K26" t="s">
        <v>20</v>
      </c>
    </row>
    <row r="27" spans="1:11" x14ac:dyDescent="0.25">
      <c r="A27" t="s">
        <v>135</v>
      </c>
      <c r="B27" t="s">
        <v>132</v>
      </c>
      <c r="C27">
        <f>'GMC data'!B5</f>
        <v>2116</v>
      </c>
      <c r="D27">
        <f>'GMC data'!C5</f>
        <v>141</v>
      </c>
      <c r="E27">
        <f>'GMC data'!D5</f>
        <v>3350</v>
      </c>
      <c r="F27">
        <f>'GMC data'!E5</f>
        <v>845</v>
      </c>
      <c r="G27">
        <f>'GMC data'!F5</f>
        <v>856</v>
      </c>
      <c r="H27">
        <f>'GMC data'!G5</f>
        <v>121</v>
      </c>
      <c r="I27">
        <f>'GMC data'!H5</f>
        <v>58</v>
      </c>
      <c r="J27">
        <f>'GMC data'!I5</f>
        <v>93</v>
      </c>
      <c r="K27">
        <f>'GMC data'!J5</f>
        <v>709</v>
      </c>
    </row>
    <row r="28" spans="1:11" x14ac:dyDescent="0.25">
      <c r="B28" t="s">
        <v>136</v>
      </c>
      <c r="C28" s="32">
        <v>1969</v>
      </c>
      <c r="D28" s="32">
        <v>88</v>
      </c>
      <c r="E28" s="32">
        <v>3045</v>
      </c>
      <c r="F28" s="32">
        <v>753</v>
      </c>
      <c r="G28" s="32">
        <v>691</v>
      </c>
      <c r="H28" s="32">
        <v>82</v>
      </c>
      <c r="I28" s="32"/>
      <c r="J28" s="32"/>
      <c r="K28" s="32"/>
    </row>
    <row r="29" spans="1:11" x14ac:dyDescent="0.25">
      <c r="B29" t="s">
        <v>143</v>
      </c>
      <c r="C29" s="32">
        <f>C27-C28</f>
        <v>147</v>
      </c>
      <c r="D29" s="32">
        <f t="shared" ref="D29:H29" si="0">D27-D28</f>
        <v>53</v>
      </c>
      <c r="E29" s="32">
        <f t="shared" si="0"/>
        <v>305</v>
      </c>
      <c r="F29" s="32">
        <f t="shared" si="0"/>
        <v>92</v>
      </c>
      <c r="G29" s="32">
        <f t="shared" si="0"/>
        <v>165</v>
      </c>
      <c r="H29" s="32">
        <f t="shared" si="0"/>
        <v>39</v>
      </c>
      <c r="I29" s="32"/>
      <c r="J29" s="32"/>
      <c r="K29" s="32"/>
    </row>
    <row r="30" spans="1:11" x14ac:dyDescent="0.25">
      <c r="B30" t="s">
        <v>137</v>
      </c>
      <c r="C30" s="32"/>
      <c r="D30" s="32">
        <v>98</v>
      </c>
      <c r="E30" s="32"/>
      <c r="F30" s="32"/>
      <c r="G30" s="32">
        <v>771</v>
      </c>
      <c r="H30" s="32"/>
      <c r="I30" s="32"/>
      <c r="J30" s="32"/>
      <c r="K30" s="32"/>
    </row>
    <row r="31" spans="1:11" x14ac:dyDescent="0.25">
      <c r="B31" t="s">
        <v>144</v>
      </c>
      <c r="C31" s="32"/>
      <c r="D31" s="32">
        <f>D27-D30</f>
        <v>43</v>
      </c>
      <c r="E31" s="32"/>
      <c r="F31" s="32"/>
      <c r="G31" s="32">
        <f>G27-G30</f>
        <v>85</v>
      </c>
      <c r="H31" s="32"/>
      <c r="I31" s="32"/>
      <c r="J31" s="32"/>
      <c r="K31" s="32"/>
    </row>
    <row r="32" spans="1:11" x14ac:dyDescent="0.25">
      <c r="A32" t="s">
        <v>129</v>
      </c>
      <c r="B32" t="s">
        <v>132</v>
      </c>
      <c r="C32">
        <f>'HEE data combined'!B5</f>
        <v>493</v>
      </c>
      <c r="D32">
        <f>'HEE data combined'!C5</f>
        <v>184</v>
      </c>
      <c r="E32">
        <f>'HEE data combined'!D5</f>
        <v>675</v>
      </c>
      <c r="F32">
        <f>'HEE data combined'!E5</f>
        <v>235</v>
      </c>
      <c r="G32">
        <f>'HEE data combined'!F5</f>
        <v>949</v>
      </c>
      <c r="H32">
        <f>'HEE data combined'!G5</f>
        <v>20</v>
      </c>
      <c r="I32">
        <f>'HEE data combined'!H5</f>
        <v>30</v>
      </c>
      <c r="J32">
        <f>'HEE data combined'!I5</f>
        <v>100</v>
      </c>
      <c r="K32">
        <f>'HEE data combined'!J5</f>
        <v>458</v>
      </c>
    </row>
    <row r="33" spans="2:11" x14ac:dyDescent="0.25">
      <c r="B33" t="s">
        <v>136</v>
      </c>
      <c r="D33">
        <v>80</v>
      </c>
      <c r="E33">
        <v>827</v>
      </c>
      <c r="G33">
        <v>704</v>
      </c>
    </row>
    <row r="34" spans="2:11" x14ac:dyDescent="0.25">
      <c r="B34" t="s">
        <v>143</v>
      </c>
      <c r="D34">
        <f>D32-D33</f>
        <v>104</v>
      </c>
      <c r="E34">
        <f t="shared" ref="E34:G34" si="1">E32-E33</f>
        <v>-152</v>
      </c>
      <c r="G34">
        <f t="shared" si="1"/>
        <v>245</v>
      </c>
    </row>
    <row r="35" spans="2:11" x14ac:dyDescent="0.25">
      <c r="B35" t="s">
        <v>137</v>
      </c>
      <c r="D35" s="32">
        <v>81</v>
      </c>
      <c r="E35" s="32">
        <v>846</v>
      </c>
      <c r="F35" s="32"/>
      <c r="G35" s="32">
        <v>720</v>
      </c>
      <c r="H35" s="32"/>
      <c r="I35" s="32"/>
      <c r="J35" s="32"/>
      <c r="K35" s="32"/>
    </row>
    <row r="36" spans="2:11" x14ac:dyDescent="0.25">
      <c r="B36" t="s">
        <v>144</v>
      </c>
      <c r="D36">
        <f>D32-D35</f>
        <v>103</v>
      </c>
      <c r="E36">
        <f t="shared" ref="E36:G36" si="2">E32-E35</f>
        <v>-171</v>
      </c>
      <c r="G36">
        <f t="shared" si="2"/>
        <v>229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"/>
  <sheetViews>
    <sheetView workbookViewId="0">
      <selection activeCell="B7" sqref="B7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religion'!B6</f>
        <v>2.546313943737135E-2</v>
      </c>
      <c r="C2" s="15">
        <f>'GMC % by religion'!C6</f>
        <v>3.2367972742759793E-2</v>
      </c>
      <c r="D2" s="15">
        <f>'GMC % by religion'!D6</f>
        <v>3.9673164008663123E-2</v>
      </c>
      <c r="E2" s="15">
        <f>'GMC % by religion'!E6</f>
        <v>5.7971014492753624E-2</v>
      </c>
      <c r="F2" s="15">
        <f>'GMC % by religion'!F6</f>
        <v>4.1223692775005427E-2</v>
      </c>
      <c r="G2" s="15">
        <f>'GMC % by religion'!G6</f>
        <v>2.2099447513812154E-2</v>
      </c>
      <c r="H2" s="15">
        <f>'GMC % by religion'!H6</f>
        <v>2.1153846153846155E-2</v>
      </c>
      <c r="I2" s="15">
        <f>'GMC % by religion'!I6</f>
        <v>2.8119507908611598E-2</v>
      </c>
      <c r="J2" s="15">
        <f>'GMC % by religion'!J6</f>
        <v>2.5613886536833191E-2</v>
      </c>
      <c r="K2" s="15">
        <f>'GMC % by religion'!K6</f>
        <v>2.4590608100053105E-2</v>
      </c>
    </row>
    <row r="3" spans="1:11" x14ac:dyDescent="0.25">
      <c r="A3" t="s">
        <v>125</v>
      </c>
      <c r="B3" s="15">
        <f>'HEE data by religion'!B9</f>
        <v>4.9334631613112627E-2</v>
      </c>
      <c r="C3" s="15">
        <f>'HEE data by religion'!C9</f>
        <v>3.292181069958848E-2</v>
      </c>
      <c r="D3" s="15">
        <f>'HEE data by religion'!D9</f>
        <v>6.0582062957830134E-2</v>
      </c>
      <c r="E3" s="15">
        <f>'HEE data by religion'!E9</f>
        <v>4.9795361527967257E-2</v>
      </c>
      <c r="F3" s="15">
        <f>'HEE data by religion'!F9</f>
        <v>5.8166589111214521E-2</v>
      </c>
      <c r="G3" s="15">
        <f>'HEE data by religion'!G9</f>
        <v>6.741573033707865E-2</v>
      </c>
      <c r="H3" s="15">
        <f>'HEE data by religion'!H9</f>
        <v>2.3529411764705882E-2</v>
      </c>
      <c r="I3" s="15">
        <f>'HEE data by religion'!I9</f>
        <v>4.8846675712347354E-2</v>
      </c>
      <c r="J3" s="15">
        <f>'HEE data by religion'!J9</f>
        <v>4.0084388185654012E-2</v>
      </c>
      <c r="K3" s="15">
        <f>'HEE data by religion'!K9</f>
        <v>0</v>
      </c>
    </row>
    <row r="5" spans="1:11" x14ac:dyDescent="0.25">
      <c r="A5" t="str">
        <f>'HEE data origional'!A61</f>
        <v>Obstetrics and Gynaecology ST3, 2019 Round 2 - ST3/ST4+</v>
      </c>
    </row>
    <row r="8" spans="1:11" x14ac:dyDescent="0.25">
      <c r="C8" t="s">
        <v>122</v>
      </c>
      <c r="D8" t="s">
        <v>14</v>
      </c>
      <c r="E8" t="s">
        <v>15</v>
      </c>
      <c r="F8" t="s">
        <v>16</v>
      </c>
      <c r="G8" t="s">
        <v>31</v>
      </c>
      <c r="H8" t="s">
        <v>123</v>
      </c>
      <c r="I8" t="s">
        <v>21</v>
      </c>
      <c r="J8" t="s">
        <v>7</v>
      </c>
      <c r="K8" t="s">
        <v>20</v>
      </c>
    </row>
    <row r="9" spans="1:11" x14ac:dyDescent="0.25">
      <c r="A9" t="s">
        <v>135</v>
      </c>
      <c r="B9" t="s">
        <v>132</v>
      </c>
      <c r="C9">
        <f>'GMC data'!B6</f>
        <v>334</v>
      </c>
      <c r="D9">
        <f>'GMC data'!C6</f>
        <v>19</v>
      </c>
      <c r="E9">
        <f>'GMC data'!D6</f>
        <v>806</v>
      </c>
      <c r="F9">
        <f>'GMC data'!E6</f>
        <v>292</v>
      </c>
      <c r="G9">
        <f>'GMC data'!F6</f>
        <v>190</v>
      </c>
      <c r="H9">
        <f>'GMC data'!G6</f>
        <v>12</v>
      </c>
      <c r="I9">
        <f>'GMC data'!H6</f>
        <v>11</v>
      </c>
      <c r="J9">
        <f>'GMC data'!I6</f>
        <v>16</v>
      </c>
      <c r="K9">
        <f>'GMC data'!J6</f>
        <v>121</v>
      </c>
    </row>
    <row r="10" spans="1:11" x14ac:dyDescent="0.25">
      <c r="B10" t="s">
        <v>136</v>
      </c>
      <c r="C10" s="32"/>
      <c r="D10" s="32"/>
      <c r="E10" s="32">
        <v>581</v>
      </c>
      <c r="F10" s="32">
        <v>144</v>
      </c>
      <c r="G10" s="32">
        <v>132</v>
      </c>
      <c r="H10" s="32"/>
      <c r="I10" s="32"/>
      <c r="J10" s="32"/>
      <c r="K10" s="32"/>
    </row>
    <row r="11" spans="1:11" x14ac:dyDescent="0.25">
      <c r="B11" t="s">
        <v>143</v>
      </c>
      <c r="C11" s="32"/>
      <c r="D11" s="32"/>
      <c r="E11" s="32">
        <f>E9-E10</f>
        <v>225</v>
      </c>
      <c r="F11" s="32">
        <f t="shared" ref="F11:G11" si="0">F9-F10</f>
        <v>148</v>
      </c>
      <c r="G11" s="32">
        <f t="shared" si="0"/>
        <v>58</v>
      </c>
      <c r="H11" s="32"/>
      <c r="I11" s="32"/>
      <c r="J11" s="32"/>
      <c r="K11" s="32"/>
    </row>
    <row r="12" spans="1:11" x14ac:dyDescent="0.25">
      <c r="B12" t="s">
        <v>137</v>
      </c>
      <c r="C12" s="32">
        <v>489</v>
      </c>
      <c r="D12" s="32"/>
      <c r="E12" s="32"/>
      <c r="F12" s="32">
        <v>187</v>
      </c>
      <c r="G12" s="32"/>
      <c r="H12" s="32"/>
      <c r="I12" s="32"/>
      <c r="J12" s="32"/>
      <c r="K12" s="32"/>
    </row>
    <row r="13" spans="1:11" x14ac:dyDescent="0.25">
      <c r="B13" t="s">
        <v>144</v>
      </c>
      <c r="C13" s="32">
        <f>C9-C12</f>
        <v>-155</v>
      </c>
      <c r="D13" s="32"/>
      <c r="E13" s="32"/>
      <c r="F13" s="32">
        <f>F9-F12</f>
        <v>105</v>
      </c>
      <c r="G13" s="32"/>
      <c r="H13" s="32"/>
      <c r="I13" s="32"/>
      <c r="J13" s="32"/>
      <c r="K13" s="32"/>
    </row>
    <row r="14" spans="1:11" x14ac:dyDescent="0.25">
      <c r="A14" t="s">
        <v>129</v>
      </c>
      <c r="B14" t="s">
        <v>132</v>
      </c>
      <c r="C14">
        <f>'HEE data combined'!B6</f>
        <v>131</v>
      </c>
      <c r="D14">
        <f>'HEE data combined'!C6</f>
        <v>27</v>
      </c>
      <c r="E14">
        <f>'HEE data combined'!D6</f>
        <v>324</v>
      </c>
      <c r="F14">
        <f>'HEE data combined'!E6</f>
        <v>101</v>
      </c>
      <c r="G14">
        <f>'HEE data combined'!F6</f>
        <v>275</v>
      </c>
      <c r="H14">
        <f>'HEE data combined'!G6</f>
        <v>6</v>
      </c>
      <c r="I14">
        <f>'HEE data combined'!H6</f>
        <v>9</v>
      </c>
      <c r="J14">
        <f>'HEE data combined'!I6</f>
        <v>32</v>
      </c>
      <c r="K14">
        <f>'HEE data combined'!J6</f>
        <v>117</v>
      </c>
    </row>
    <row r="15" spans="1:11" x14ac:dyDescent="0.25">
      <c r="B15" t="s">
        <v>136</v>
      </c>
      <c r="C15">
        <v>159</v>
      </c>
    </row>
    <row r="16" spans="1:11" x14ac:dyDescent="0.25">
      <c r="B16" t="s">
        <v>143</v>
      </c>
      <c r="C16">
        <f>C14-C15</f>
        <v>-28</v>
      </c>
    </row>
    <row r="17" spans="2:11" x14ac:dyDescent="0.25">
      <c r="B17" t="s">
        <v>137</v>
      </c>
      <c r="C17">
        <v>169</v>
      </c>
      <c r="D17" s="32"/>
      <c r="E17" s="32"/>
      <c r="F17" s="32"/>
      <c r="G17" s="32"/>
      <c r="H17" s="32"/>
      <c r="I17" s="32"/>
      <c r="J17" s="32"/>
      <c r="K17" s="32"/>
    </row>
    <row r="18" spans="2:11" x14ac:dyDescent="0.25">
      <c r="B18" t="s">
        <v>144</v>
      </c>
      <c r="C18">
        <f>C14-C17</f>
        <v>-38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8"/>
  <sheetViews>
    <sheetView workbookViewId="0">
      <selection activeCell="C17" sqref="C17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religion'!B12</f>
        <v>1.0596935274834185E-2</v>
      </c>
      <c r="C2" s="15">
        <f>'GMC % by religion'!C12</f>
        <v>1.7035775127768314E-3</v>
      </c>
      <c r="D2" s="15">
        <f>'GMC % by religion'!D12</f>
        <v>8.2693443591258121E-3</v>
      </c>
      <c r="E2" s="15">
        <f>'GMC % by religion'!E12</f>
        <v>3.1764939448084176E-3</v>
      </c>
      <c r="F2" s="15">
        <f>'GMC % by religion'!F12</f>
        <v>4.3393360815795184E-3</v>
      </c>
      <c r="G2" s="15">
        <f>'GMC % by religion'!G12</f>
        <v>1.289134438305709E-2</v>
      </c>
      <c r="H2" s="15">
        <f>'GMC % by religion'!H12</f>
        <v>3.8461538461538464E-3</v>
      </c>
      <c r="I2" s="15">
        <f>'GMC % by religion'!I12</f>
        <v>1.4059753954305799E-2</v>
      </c>
      <c r="J2" s="15">
        <f>'GMC % by religion'!J12</f>
        <v>7.1972904318374255E-3</v>
      </c>
      <c r="K2" s="15">
        <f>'GMC % by religion'!K12</f>
        <v>7.0661421248279527E-3</v>
      </c>
    </row>
    <row r="3" spans="1:11" x14ac:dyDescent="0.25">
      <c r="A3" t="s">
        <v>125</v>
      </c>
      <c r="B3" s="15">
        <f>'HEE data by religion'!B12</f>
        <v>6.3615709185329439E-2</v>
      </c>
      <c r="C3" s="15">
        <f>'HEE data by religion'!C12</f>
        <v>1.646090534979424E-2</v>
      </c>
      <c r="D3" s="15">
        <f>'HEE data by religion'!D12</f>
        <v>5.1474955454365472E-2</v>
      </c>
      <c r="E3" s="15">
        <f>'HEE data by religion'!E12</f>
        <v>2.4556616643929059E-2</v>
      </c>
      <c r="F3" s="15">
        <f>'HEE data by religion'!F12</f>
        <v>1.3727315030246627E-2</v>
      </c>
      <c r="G3" s="15">
        <f>'HEE data by religion'!G12</f>
        <v>2.247191011235955E-2</v>
      </c>
      <c r="H3" s="15">
        <f>'HEE data by religion'!H12</f>
        <v>3.5294117647058823E-2</v>
      </c>
      <c r="I3" s="15">
        <f>'HEE data by religion'!I12</f>
        <v>9.0909090909090912E-2</v>
      </c>
      <c r="J3" s="15">
        <f>'HEE data by religion'!J12</f>
        <v>4.8874824191279885E-2</v>
      </c>
      <c r="K3" s="15">
        <f>'HEE data by religion'!K12</f>
        <v>0</v>
      </c>
    </row>
    <row r="5" spans="1:11" x14ac:dyDescent="0.25">
      <c r="A5" t="str">
        <f>'HEE data origional'!A80</f>
        <v>Public Health Medicine ST1, 2019 Round 1 - CT1/ST1 and Run Through</v>
      </c>
    </row>
    <row r="8" spans="1:11" x14ac:dyDescent="0.25">
      <c r="C8" t="s">
        <v>122</v>
      </c>
      <c r="D8" t="s">
        <v>14</v>
      </c>
      <c r="E8" t="s">
        <v>15</v>
      </c>
      <c r="F8" t="s">
        <v>16</v>
      </c>
      <c r="G8" t="s">
        <v>31</v>
      </c>
      <c r="H8" t="s">
        <v>123</v>
      </c>
      <c r="I8" t="s">
        <v>21</v>
      </c>
      <c r="J8" t="s">
        <v>7</v>
      </c>
      <c r="K8" t="s">
        <v>20</v>
      </c>
    </row>
    <row r="9" spans="1:11" x14ac:dyDescent="0.25">
      <c r="A9" t="s">
        <v>135</v>
      </c>
      <c r="B9" t="s">
        <v>132</v>
      </c>
      <c r="C9">
        <f>'GMC data'!B12</f>
        <v>139</v>
      </c>
      <c r="D9">
        <f>'GMC data'!C12</f>
        <v>1</v>
      </c>
      <c r="E9">
        <f>'GMC data'!D12</f>
        <v>168</v>
      </c>
      <c r="F9">
        <f>'GMC data'!E12</f>
        <v>16</v>
      </c>
      <c r="G9">
        <f>'GMC data'!F12</f>
        <v>20</v>
      </c>
      <c r="H9">
        <f>'GMC data'!G12</f>
        <v>7</v>
      </c>
      <c r="I9">
        <f>'GMC data'!H12</f>
        <v>2</v>
      </c>
      <c r="J9">
        <f>'GMC data'!I12</f>
        <v>8</v>
      </c>
      <c r="K9">
        <f>'GMC data'!J12</f>
        <v>34</v>
      </c>
    </row>
    <row r="10" spans="1:11" x14ac:dyDescent="0.25">
      <c r="B10" t="s">
        <v>136</v>
      </c>
      <c r="C10" s="32">
        <v>97</v>
      </c>
      <c r="D10" s="32"/>
      <c r="E10" s="32"/>
      <c r="F10" s="32"/>
      <c r="G10" s="32"/>
      <c r="H10" s="32"/>
      <c r="I10" s="32"/>
      <c r="J10" s="32"/>
      <c r="K10" s="32"/>
    </row>
    <row r="11" spans="1:11" x14ac:dyDescent="0.25">
      <c r="B11" t="s">
        <v>143</v>
      </c>
      <c r="C11" s="32">
        <f>C9-C10</f>
        <v>42</v>
      </c>
      <c r="D11" s="32"/>
      <c r="E11" s="32"/>
      <c r="F11" s="32"/>
      <c r="G11" s="32"/>
      <c r="H11" s="32"/>
      <c r="I11" s="32"/>
      <c r="J11" s="32"/>
      <c r="K11" s="32"/>
    </row>
    <row r="12" spans="1:11" x14ac:dyDescent="0.25">
      <c r="B12" t="s">
        <v>137</v>
      </c>
      <c r="C12" s="32">
        <v>104</v>
      </c>
      <c r="D12" s="32"/>
      <c r="E12" s="32"/>
      <c r="F12" s="32">
        <v>40</v>
      </c>
      <c r="G12" s="32"/>
      <c r="H12" s="32"/>
      <c r="I12" s="32"/>
      <c r="J12" s="32"/>
      <c r="K12" s="32"/>
    </row>
    <row r="13" spans="1:11" x14ac:dyDescent="0.25">
      <c r="B13" t="s">
        <v>144</v>
      </c>
      <c r="C13" s="32">
        <f>C9-C12</f>
        <v>35</v>
      </c>
      <c r="D13" s="32"/>
      <c r="E13" s="32"/>
      <c r="F13" s="32">
        <f>F9-F12</f>
        <v>-24</v>
      </c>
      <c r="G13" s="32"/>
      <c r="H13" s="32"/>
      <c r="I13" s="32"/>
      <c r="J13" s="32"/>
      <c r="K13" s="32"/>
    </row>
    <row r="14" spans="1:11" x14ac:dyDescent="0.25">
      <c r="A14" t="s">
        <v>129</v>
      </c>
      <c r="B14" t="s">
        <v>132</v>
      </c>
      <c r="C14">
        <f>'HEE data combined'!B12</f>
        <v>196</v>
      </c>
      <c r="D14">
        <f>'HEE data combined'!C12</f>
        <v>8</v>
      </c>
      <c r="E14">
        <f>'HEE data combined'!D12</f>
        <v>260</v>
      </c>
      <c r="F14">
        <f>'HEE data combined'!E12</f>
        <v>36</v>
      </c>
      <c r="G14">
        <f>'HEE data combined'!F12</f>
        <v>59</v>
      </c>
      <c r="H14">
        <f>'HEE data combined'!G12</f>
        <v>2</v>
      </c>
      <c r="I14">
        <f>'HEE data combined'!H12</f>
        <v>6</v>
      </c>
      <c r="J14">
        <f>'HEE data combined'!I12</f>
        <v>67</v>
      </c>
      <c r="K14">
        <f>'HEE data combined'!J12</f>
        <v>139</v>
      </c>
    </row>
    <row r="15" spans="1:11" x14ac:dyDescent="0.25">
      <c r="B15" t="s">
        <v>136</v>
      </c>
      <c r="C15">
        <v>131</v>
      </c>
      <c r="E15">
        <v>214</v>
      </c>
      <c r="G15">
        <v>182</v>
      </c>
      <c r="J15">
        <v>31</v>
      </c>
    </row>
    <row r="16" spans="1:11" x14ac:dyDescent="0.25">
      <c r="B16" t="s">
        <v>143</v>
      </c>
      <c r="C16">
        <f>C14-C15</f>
        <v>65</v>
      </c>
      <c r="E16">
        <f t="shared" ref="E16:J16" si="0">E14-E15</f>
        <v>46</v>
      </c>
      <c r="G16">
        <f t="shared" si="0"/>
        <v>-123</v>
      </c>
      <c r="J16">
        <f t="shared" si="0"/>
        <v>36</v>
      </c>
    </row>
    <row r="17" spans="2:11" x14ac:dyDescent="0.25">
      <c r="B17" t="s">
        <v>137</v>
      </c>
      <c r="C17">
        <v>119</v>
      </c>
      <c r="D17" s="32"/>
      <c r="E17" s="32">
        <v>196</v>
      </c>
      <c r="F17" s="32"/>
      <c r="G17" s="32">
        <v>166</v>
      </c>
      <c r="H17" s="32"/>
      <c r="I17" s="32"/>
      <c r="J17" s="32"/>
      <c r="K17" s="32"/>
    </row>
    <row r="18" spans="2:11" x14ac:dyDescent="0.25">
      <c r="B18" t="s">
        <v>144</v>
      </c>
      <c r="C18">
        <f>C14-C17</f>
        <v>77</v>
      </c>
      <c r="E18">
        <f t="shared" ref="E18:G18" si="1">E14-E17</f>
        <v>64</v>
      </c>
      <c r="G18">
        <f t="shared" si="1"/>
        <v>-107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8"/>
  <sheetViews>
    <sheetView topLeftCell="A4" workbookViewId="0">
      <selection activeCell="K29" sqref="K29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religion'!B11</f>
        <v>7.1357779980178393E-2</v>
      </c>
      <c r="C2" s="15">
        <f>'GMC % by religion'!C11</f>
        <v>8.6882453151618397E-2</v>
      </c>
      <c r="D2" s="15">
        <f>'GMC % by religion'!D11</f>
        <v>5.2864737152982871E-2</v>
      </c>
      <c r="E2" s="15">
        <f>'GMC % by religion'!E11</f>
        <v>8.4574151280524118E-2</v>
      </c>
      <c r="F2" s="15">
        <f>'GMC % by religion'!F11</f>
        <v>6.5307008027771757E-2</v>
      </c>
      <c r="G2" s="15">
        <f>'GMC % by religion'!G11</f>
        <v>0.10313075506445672</v>
      </c>
      <c r="H2" s="15">
        <f>'GMC % by religion'!H11</f>
        <v>7.1153846153846151E-2</v>
      </c>
      <c r="I2" s="15">
        <f>'GMC % by religion'!I11</f>
        <v>0.11072056239015818</v>
      </c>
      <c r="J2" s="15">
        <f>'GMC % by religion'!J11</f>
        <v>7.3031329381879756E-2</v>
      </c>
      <c r="K2" s="15">
        <f>'GMC % by religion'!K11</f>
        <v>5.3310357533786344E-2</v>
      </c>
    </row>
    <row r="3" spans="1:11" x14ac:dyDescent="0.25">
      <c r="A3" t="s">
        <v>125</v>
      </c>
      <c r="B3" s="15">
        <f>'HEE data by religion'!B5</f>
        <v>0.16001298279779291</v>
      </c>
      <c r="C3" s="15">
        <f>'HEE data by religion'!C5</f>
        <v>0.37860082304526749</v>
      </c>
      <c r="D3" s="15">
        <f>'HEE data by religion'!D5</f>
        <v>0.13363690358344882</v>
      </c>
      <c r="E3" s="15">
        <f>'HEE data by religion'!E5</f>
        <v>0.16030013642564803</v>
      </c>
      <c r="F3" s="15">
        <f>'HEE data by religion'!F5</f>
        <v>0.2208003722661703</v>
      </c>
      <c r="G3" s="15">
        <f>'HEE data by religion'!G5</f>
        <v>0.2247191011235955</v>
      </c>
      <c r="H3" s="15">
        <f>'HEE data by religion'!H5</f>
        <v>0.17647058823529413</v>
      </c>
      <c r="I3" s="15">
        <f>'HEE data by religion'!I5</f>
        <v>0.13568521031207598</v>
      </c>
      <c r="J3" s="15">
        <f>'HEE data by religion'!J5</f>
        <v>0.16104078762306612</v>
      </c>
      <c r="K3" s="15">
        <f>'HEE data by religion'!K5</f>
        <v>0</v>
      </c>
    </row>
    <row r="5" spans="1:11" x14ac:dyDescent="0.25">
      <c r="A5" t="str">
        <f>'HEE data origional'!A13</f>
        <v>Child and Adolescent Psychiatry ST1, 2019 Round 1 - CT1/ST1 and Run Through</v>
      </c>
    </row>
    <row r="6" spans="1:11" x14ac:dyDescent="0.25">
      <c r="A6" t="str">
        <f>'HEE data origional'!A14</f>
        <v>Child and Adolescent Psychiatry ST4, 2019 Round 2 - ST3/ST4+</v>
      </c>
    </row>
    <row r="7" spans="1:11" x14ac:dyDescent="0.25">
      <c r="A7" t="str">
        <f>'HEE data origional'!A31</f>
        <v>Forensic Psychiatry and Child and Adolescent Psychiatry ST4, 2019 Round 2 - ST3/ST4+</v>
      </c>
    </row>
    <row r="8" spans="1:11" x14ac:dyDescent="0.25">
      <c r="A8" t="str">
        <f>'HEE data origional'!A32</f>
        <v>Forensic Psychiatry ST4, 2019 Round 2 - ST3/ST4+</v>
      </c>
    </row>
    <row r="9" spans="1:11" x14ac:dyDescent="0.25">
      <c r="A9" t="str">
        <f>'HEE data origional'!A38</f>
        <v>General Psychiatry and Medical Psychotherapy ST4, 2019 Round 2 - ST3/ST4+</v>
      </c>
    </row>
    <row r="10" spans="1:11" x14ac:dyDescent="0.25">
      <c r="A10" t="str">
        <f>'HEE data origional'!A39</f>
        <v>General Psychiatry and Old Age Psychiatry ST4, 2019 Round 2 - ST3/ST4+</v>
      </c>
    </row>
    <row r="11" spans="1:11" x14ac:dyDescent="0.25">
      <c r="A11" t="str">
        <f>'HEE data origional'!A40</f>
        <v>General Psychiatry ST4, 2019 Round 2 - ST3/ST4+</v>
      </c>
    </row>
    <row r="12" spans="1:11" x14ac:dyDescent="0.25">
      <c r="A12" t="str">
        <f>'HEE data origional'!A52</f>
        <v>Medical Psychotherapy ST4, 2019 Round 2 - ST3/ST4+</v>
      </c>
    </row>
    <row r="13" spans="1:11" x14ac:dyDescent="0.25">
      <c r="A13" t="str">
        <f>'HEE data origional'!A63</f>
        <v>Old Age Psychiatry ST4, 2019 Round 2 - ST3/ST4+</v>
      </c>
    </row>
    <row r="14" spans="1:11" x14ac:dyDescent="0.25">
      <c r="A14" t="str">
        <f>'HEE data origional'!A78</f>
        <v>Psychiatry of Learning Disability and Child and Adolescent Psychiatry ST4, 2019 Round 2 - ST3/ST4+</v>
      </c>
    </row>
    <row r="15" spans="1:11" x14ac:dyDescent="0.25">
      <c r="A15" t="str">
        <f>'HEE data origional'!A79</f>
        <v>Psychiatry of Learning Disability ST4, 2019 Round 2 - ST3/ST4+</v>
      </c>
    </row>
    <row r="18" spans="1:11" x14ac:dyDescent="0.25">
      <c r="C18" t="s">
        <v>122</v>
      </c>
      <c r="D18" t="s">
        <v>14</v>
      </c>
      <c r="E18" t="s">
        <v>15</v>
      </c>
      <c r="F18" t="s">
        <v>16</v>
      </c>
      <c r="G18" t="s">
        <v>31</v>
      </c>
      <c r="H18" t="s">
        <v>123</v>
      </c>
      <c r="I18" t="s">
        <v>21</v>
      </c>
      <c r="J18" t="s">
        <v>7</v>
      </c>
      <c r="K18" t="s">
        <v>20</v>
      </c>
    </row>
    <row r="19" spans="1:11" x14ac:dyDescent="0.25">
      <c r="A19" t="s">
        <v>135</v>
      </c>
      <c r="B19" t="s">
        <v>132</v>
      </c>
      <c r="C19">
        <f>'GMC data'!B11</f>
        <v>936</v>
      </c>
      <c r="D19">
        <f>'GMC data'!C11</f>
        <v>51</v>
      </c>
      <c r="E19">
        <f>'GMC data'!D11</f>
        <v>1074</v>
      </c>
      <c r="F19">
        <f>'GMC data'!E11</f>
        <v>426</v>
      </c>
      <c r="G19">
        <f>'GMC data'!F11</f>
        <v>301</v>
      </c>
      <c r="H19">
        <f>'GMC data'!G11</f>
        <v>56</v>
      </c>
      <c r="I19">
        <f>'GMC data'!H11</f>
        <v>37</v>
      </c>
      <c r="J19">
        <f>'GMC data'!I11</f>
        <v>63</v>
      </c>
      <c r="K19">
        <f>'GMC data'!J11</f>
        <v>345</v>
      </c>
    </row>
    <row r="20" spans="1:11" x14ac:dyDescent="0.25">
      <c r="B20" t="s">
        <v>136</v>
      </c>
      <c r="C20" s="32">
        <v>758</v>
      </c>
      <c r="D20" s="32"/>
      <c r="E20" s="32"/>
      <c r="F20" s="32">
        <v>290</v>
      </c>
      <c r="G20" s="32"/>
      <c r="H20" s="32">
        <v>31</v>
      </c>
      <c r="I20" s="32"/>
      <c r="J20" s="32">
        <v>33</v>
      </c>
      <c r="K20" s="32"/>
    </row>
    <row r="21" spans="1:11" x14ac:dyDescent="0.25">
      <c r="B21" t="s">
        <v>143</v>
      </c>
      <c r="C21" s="32">
        <f>C19-C20</f>
        <v>178</v>
      </c>
      <c r="D21" s="32"/>
      <c r="E21" s="32"/>
      <c r="F21" s="32">
        <f t="shared" ref="F21:J21" si="0">F19-F20</f>
        <v>136</v>
      </c>
      <c r="G21" s="32"/>
      <c r="H21" s="32">
        <f t="shared" si="0"/>
        <v>25</v>
      </c>
      <c r="I21" s="32"/>
      <c r="J21" s="32">
        <f t="shared" si="0"/>
        <v>30</v>
      </c>
      <c r="K21" s="32"/>
    </row>
    <row r="22" spans="1:11" x14ac:dyDescent="0.25">
      <c r="B22" t="s">
        <v>137</v>
      </c>
      <c r="C22" s="32">
        <v>846</v>
      </c>
      <c r="D22" s="32"/>
      <c r="E22" s="32">
        <v>1308</v>
      </c>
      <c r="F22" s="32">
        <v>324</v>
      </c>
      <c r="G22" s="32"/>
      <c r="H22" s="32">
        <v>35</v>
      </c>
      <c r="I22" s="32"/>
      <c r="J22" s="32"/>
      <c r="K22" s="32"/>
    </row>
    <row r="23" spans="1:11" x14ac:dyDescent="0.25">
      <c r="B23" t="s">
        <v>144</v>
      </c>
      <c r="C23" s="32">
        <f>C19-C22</f>
        <v>90</v>
      </c>
      <c r="D23" s="32"/>
      <c r="E23" s="32">
        <f t="shared" ref="E23:H23" si="1">E19-E22</f>
        <v>-234</v>
      </c>
      <c r="F23" s="32">
        <f t="shared" si="1"/>
        <v>102</v>
      </c>
      <c r="G23" s="32"/>
      <c r="H23" s="32">
        <f t="shared" si="1"/>
        <v>21</v>
      </c>
      <c r="I23" s="32"/>
      <c r="J23" s="32"/>
      <c r="K23" s="32"/>
    </row>
    <row r="24" spans="1:11" x14ac:dyDescent="0.25">
      <c r="A24" t="s">
        <v>129</v>
      </c>
      <c r="B24" t="s">
        <v>132</v>
      </c>
      <c r="C24">
        <f>'HEE data combined'!B11</f>
        <v>133</v>
      </c>
      <c r="D24">
        <f>'HEE data combined'!C11</f>
        <v>17</v>
      </c>
      <c r="E24">
        <f>'HEE data combined'!D11</f>
        <v>166</v>
      </c>
      <c r="F24">
        <f>'HEE data combined'!E11</f>
        <v>39</v>
      </c>
      <c r="G24">
        <f>'HEE data combined'!F11</f>
        <v>101</v>
      </c>
      <c r="H24">
        <f>'HEE data combined'!G11</f>
        <v>0</v>
      </c>
      <c r="I24">
        <f>'HEE data combined'!H11</f>
        <v>6</v>
      </c>
      <c r="J24">
        <f>'HEE data combined'!I11</f>
        <v>33</v>
      </c>
      <c r="K24">
        <f>'HEE data combined'!J11</f>
        <v>88</v>
      </c>
    </row>
    <row r="25" spans="1:11" x14ac:dyDescent="0.25">
      <c r="B25" t="s">
        <v>136</v>
      </c>
      <c r="C25">
        <v>99</v>
      </c>
      <c r="G25">
        <v>138</v>
      </c>
    </row>
    <row r="26" spans="1:11" x14ac:dyDescent="0.25">
      <c r="B26" t="s">
        <v>143</v>
      </c>
      <c r="C26">
        <f>C24-C25</f>
        <v>34</v>
      </c>
      <c r="G26">
        <f t="shared" ref="G26" si="2">G24-G25</f>
        <v>-37</v>
      </c>
    </row>
    <row r="27" spans="1:11" x14ac:dyDescent="0.25">
      <c r="B27" t="s">
        <v>137</v>
      </c>
      <c r="C27">
        <v>97</v>
      </c>
      <c r="D27" s="32"/>
      <c r="E27" s="32"/>
      <c r="F27" s="32"/>
      <c r="G27" s="32">
        <v>136</v>
      </c>
      <c r="H27" s="32"/>
      <c r="I27" s="32"/>
      <c r="J27" s="32"/>
      <c r="K27" s="32"/>
    </row>
    <row r="28" spans="1:11" x14ac:dyDescent="0.25">
      <c r="B28" t="s">
        <v>144</v>
      </c>
      <c r="C28">
        <f>C24-C27</f>
        <v>36</v>
      </c>
      <c r="G28">
        <f t="shared" ref="G28" si="3">G24-G27</f>
        <v>-35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7"/>
  <sheetViews>
    <sheetView workbookViewId="0">
      <selection activeCell="E14" sqref="E14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religion'!B8</f>
        <v>1.379888694061142E-2</v>
      </c>
      <c r="C2" s="15">
        <f>'GMC % by religion'!C8</f>
        <v>2.385008517887564E-2</v>
      </c>
      <c r="D2" s="15">
        <f>'GMC % by religion'!D8</f>
        <v>1.98858042921835E-2</v>
      </c>
      <c r="E2" s="15">
        <f>'GMC % by religion'!E8</f>
        <v>2.084574151280524E-2</v>
      </c>
      <c r="F2" s="15">
        <f>'GMC % by religion'!F8</f>
        <v>2.169668040789759E-2</v>
      </c>
      <c r="G2" s="15">
        <f>'GMC % by religion'!G8</f>
        <v>1.6574585635359115E-2</v>
      </c>
      <c r="H2" s="15">
        <f>'GMC % by religion'!H8</f>
        <v>1.5384615384615385E-2</v>
      </c>
      <c r="I2" s="15">
        <f>'GMC % by religion'!I8</f>
        <v>2.10896309314587E-2</v>
      </c>
      <c r="J2" s="15">
        <f>'GMC % by religion'!J8</f>
        <v>2.1591871295512276E-2</v>
      </c>
      <c r="K2" s="15">
        <f>'GMC % by religion'!K8</f>
        <v>1.5237723661822241E-2</v>
      </c>
    </row>
    <row r="3" spans="1:11" x14ac:dyDescent="0.25">
      <c r="A3" t="s">
        <v>125</v>
      </c>
      <c r="B3" s="15">
        <f>'HEE data by religion'!B13</f>
        <v>4.8685491723466409E-2</v>
      </c>
      <c r="C3" s="15">
        <f>'HEE data by religion'!C13</f>
        <v>4.7325102880658436E-2</v>
      </c>
      <c r="D3" s="15">
        <f>'HEE data by religion'!D13</f>
        <v>3.662641061176005E-2</v>
      </c>
      <c r="E3" s="15">
        <f>'HEE data by religion'!E13</f>
        <v>6.3437926330150066E-2</v>
      </c>
      <c r="F3" s="15">
        <f>'HEE data by religion'!F13</f>
        <v>5.8864588180549092E-2</v>
      </c>
      <c r="G3" s="15">
        <f>'HEE data by religion'!G13</f>
        <v>3.3707865168539325E-2</v>
      </c>
      <c r="H3" s="15">
        <f>'HEE data by religion'!H13</f>
        <v>7.6470588235294124E-2</v>
      </c>
      <c r="I3" s="15">
        <f>'HEE data by religion'!I13</f>
        <v>5.2917232021709636E-2</v>
      </c>
      <c r="J3" s="15">
        <f>'HEE data by religion'!J13</f>
        <v>7.3136427566807313E-2</v>
      </c>
      <c r="K3" s="15">
        <f>'HEE data by religion'!K13</f>
        <v>0</v>
      </c>
    </row>
    <row r="6" spans="1:11" x14ac:dyDescent="0.25">
      <c r="A6" t="str">
        <f>'HEE data origional'!A64</f>
        <v>Ophthalmology ST1, 2019 Round 1 - CT1/ST1 and Run Through</v>
      </c>
    </row>
    <row r="7" spans="1:11" x14ac:dyDescent="0.25">
      <c r="A7" t="str">
        <f>'HEE data origional'!A51</f>
        <v>Medical Ophthalmology ST3, 2019 Round 2 - ST3/ST4+</v>
      </c>
    </row>
    <row r="10" spans="1:11" x14ac:dyDescent="0.25">
      <c r="C10" t="s">
        <v>122</v>
      </c>
      <c r="D10" t="s">
        <v>14</v>
      </c>
      <c r="E10" t="s">
        <v>15</v>
      </c>
      <c r="F10" t="s">
        <v>16</v>
      </c>
      <c r="G10" t="s">
        <v>31</v>
      </c>
      <c r="H10" t="s">
        <v>123</v>
      </c>
      <c r="I10" t="s">
        <v>21</v>
      </c>
      <c r="J10" t="s">
        <v>7</v>
      </c>
      <c r="K10" t="s">
        <v>20</v>
      </c>
    </row>
    <row r="11" spans="1:11" x14ac:dyDescent="0.25">
      <c r="A11" t="s">
        <v>135</v>
      </c>
      <c r="B11" t="s">
        <v>132</v>
      </c>
      <c r="C11">
        <f>'GMC data'!B8</f>
        <v>181</v>
      </c>
      <c r="D11">
        <f>'GMC data'!C8</f>
        <v>14</v>
      </c>
      <c r="E11">
        <f>'GMC data'!D8</f>
        <v>404</v>
      </c>
      <c r="F11">
        <f>'GMC data'!E8</f>
        <v>105</v>
      </c>
      <c r="G11">
        <f>'GMC data'!F8</f>
        <v>100</v>
      </c>
      <c r="H11">
        <f>'GMC data'!G8</f>
        <v>9</v>
      </c>
      <c r="I11">
        <f>'GMC data'!H8</f>
        <v>8</v>
      </c>
      <c r="J11">
        <f>'GMC data'!I8</f>
        <v>12</v>
      </c>
      <c r="K11">
        <f>'GMC data'!J8</f>
        <v>102</v>
      </c>
    </row>
    <row r="12" spans="1:11" x14ac:dyDescent="0.25">
      <c r="B12" t="s">
        <v>136</v>
      </c>
      <c r="C12" s="32"/>
      <c r="D12" s="32"/>
      <c r="E12" s="32">
        <v>334</v>
      </c>
      <c r="F12" s="32"/>
      <c r="G12" s="32"/>
      <c r="H12" s="32"/>
      <c r="I12" s="32"/>
      <c r="J12" s="32"/>
      <c r="K12" s="32"/>
    </row>
    <row r="13" spans="1:11" x14ac:dyDescent="0.25">
      <c r="B13" t="s">
        <v>143</v>
      </c>
      <c r="C13" s="32"/>
      <c r="D13" s="32"/>
      <c r="E13" s="32">
        <f>E11-E12</f>
        <v>70</v>
      </c>
      <c r="F13" s="32"/>
      <c r="G13" s="32"/>
      <c r="H13" s="32"/>
      <c r="I13" s="32"/>
      <c r="J13" s="32"/>
      <c r="K13" s="32"/>
    </row>
    <row r="14" spans="1:11" x14ac:dyDescent="0.25">
      <c r="B14" t="s">
        <v>137</v>
      </c>
      <c r="C14" s="32"/>
      <c r="D14" s="32"/>
      <c r="E14" s="32"/>
      <c r="F14" s="32"/>
      <c r="G14" s="32"/>
      <c r="H14" s="32"/>
      <c r="I14" s="32"/>
      <c r="J14" s="32"/>
      <c r="K14" s="32"/>
    </row>
    <row r="15" spans="1:11" x14ac:dyDescent="0.25">
      <c r="A15" t="s">
        <v>129</v>
      </c>
      <c r="B15" t="s">
        <v>132</v>
      </c>
      <c r="C15">
        <f>'HEE data combined'!B8</f>
        <v>49</v>
      </c>
      <c r="D15">
        <f>'HEE data combined'!C8</f>
        <v>9</v>
      </c>
      <c r="E15">
        <f>'HEE data combined'!D8</f>
        <v>91</v>
      </c>
      <c r="F15">
        <f>'HEE data combined'!E8</f>
        <v>19</v>
      </c>
      <c r="G15">
        <f>'HEE data combined'!F8</f>
        <v>77</v>
      </c>
      <c r="H15">
        <f>'HEE data combined'!G8</f>
        <v>3</v>
      </c>
      <c r="I15">
        <f>'HEE data combined'!H8</f>
        <v>3</v>
      </c>
      <c r="J15">
        <f>'HEE data combined'!I8</f>
        <v>21</v>
      </c>
      <c r="K15">
        <f>'HEE data combined'!J8</f>
        <v>84</v>
      </c>
    </row>
    <row r="16" spans="1:11" x14ac:dyDescent="0.25">
      <c r="B16" t="s">
        <v>136</v>
      </c>
    </row>
    <row r="17" spans="2:11" x14ac:dyDescent="0.25">
      <c r="B17" t="s">
        <v>137</v>
      </c>
      <c r="D17" s="32"/>
      <c r="E17" s="32"/>
      <c r="F17" s="32"/>
      <c r="G17" s="32"/>
      <c r="H17" s="32"/>
      <c r="I17" s="32"/>
      <c r="J17" s="32"/>
      <c r="K17" s="32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7"/>
  <sheetViews>
    <sheetView workbookViewId="0">
      <selection activeCell="B30" sqref="B30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religion'!B14</f>
        <v>8.7062590531371498E-2</v>
      </c>
      <c r="C2" s="15">
        <f>'GMC % by religion'!C14</f>
        <v>6.9846678023850084E-2</v>
      </c>
      <c r="D2" s="15">
        <f>'GMC % by religion'!D14</f>
        <v>0.12458161055325852</v>
      </c>
      <c r="E2" s="15">
        <f>'GMC % by religion'!E14</f>
        <v>0.11852293031566409</v>
      </c>
      <c r="F2" s="15">
        <f>'GMC % by religion'!F14</f>
        <v>0.12258624430462139</v>
      </c>
      <c r="G2" s="15">
        <f>'GMC % by religion'!G14</f>
        <v>9.0239410681399637E-2</v>
      </c>
      <c r="H2" s="15">
        <f>'GMC % by religion'!H14</f>
        <v>0.10576923076923077</v>
      </c>
      <c r="I2" s="15">
        <f>'GMC % by religion'!I14</f>
        <v>0.1335676625659051</v>
      </c>
      <c r="J2" s="15">
        <f>'GMC % by religion'!J14</f>
        <v>9.9491955969517362E-2</v>
      </c>
      <c r="K2" s="15">
        <f>'GMC % by religion'!K14</f>
        <v>9.2477593176621034E-2</v>
      </c>
    </row>
    <row r="3" spans="1:11" x14ac:dyDescent="0.25">
      <c r="A3" t="s">
        <v>125</v>
      </c>
      <c r="B3" s="15">
        <f>'HEE data by religion'!B3</f>
        <v>9.7370983446932818E-2</v>
      </c>
      <c r="C3" s="15">
        <f>'HEE data by religion'!C3</f>
        <v>4.9382716049382713E-2</v>
      </c>
      <c r="D3" s="15">
        <f>'HEE data by religion'!D3</f>
        <v>5.6028509206097803E-2</v>
      </c>
      <c r="E3" s="15">
        <f>'HEE data by religion'!E3</f>
        <v>7.0259208731241474E-2</v>
      </c>
      <c r="F3" s="15">
        <f>'HEE data by religion'!F3</f>
        <v>6.026058631921824E-2</v>
      </c>
      <c r="G3" s="15">
        <f>'HEE data by religion'!G3</f>
        <v>6.741573033707865E-2</v>
      </c>
      <c r="H3" s="15">
        <f>'HEE data by religion'!H3</f>
        <v>5.8823529411764705E-2</v>
      </c>
      <c r="I3" s="15">
        <f>'HEE data by religion'!I3</f>
        <v>6.5128900949796467E-2</v>
      </c>
      <c r="J3" s="15">
        <f>'HEE data by religion'!J3</f>
        <v>5.8368495077355836E-2</v>
      </c>
      <c r="K3" s="15">
        <f>'HEE data by religion'!K3</f>
        <v>0</v>
      </c>
    </row>
    <row r="5" spans="1:11" x14ac:dyDescent="0.25">
      <c r="A5" t="str">
        <f>'HEE data origional'!A11</f>
        <v>Cardio-thoracic surgery ST1, 2019 Round 1 - CT1/ST1 and Run Through</v>
      </c>
    </row>
    <row r="6" spans="1:11" x14ac:dyDescent="0.25">
      <c r="A6" t="str">
        <f>'HEE data origional'!A12</f>
        <v>Cardio-thoracic surgery ST3, 2019 Round 1 - CT1/ST1 and Run Through</v>
      </c>
    </row>
    <row r="7" spans="1:11" x14ac:dyDescent="0.25">
      <c r="A7" t="str">
        <f>'HEE data origional'!A34</f>
        <v>General and Vascular Surgery ST3, 2019 Round 2 - ST3/ST4+</v>
      </c>
    </row>
    <row r="8" spans="1:11" x14ac:dyDescent="0.25">
      <c r="A8" t="str">
        <f>'HEE data origional'!A55</f>
        <v>Neurosurgery ST1, 2019 Round 1 - CT1/ST1 and Run Through</v>
      </c>
    </row>
    <row r="9" spans="1:11" x14ac:dyDescent="0.25">
      <c r="A9" t="str">
        <f>'HEE data origional'!A56</f>
        <v>Neurosurgery ST3, 2019 Round 1 - CT1/ST1 and Run Through</v>
      </c>
    </row>
    <row r="10" spans="1:11" x14ac:dyDescent="0.25">
      <c r="A10" t="str">
        <f>'HEE data origional'!A65</f>
        <v>Oral and Maxillo-facial Surgery ST1, 2019 Round 1 - CT1/ST1 and Run Through</v>
      </c>
    </row>
    <row r="11" spans="1:11" x14ac:dyDescent="0.25">
      <c r="A11" t="str">
        <f>'HEE data origional'!A66</f>
        <v>Oral and Maxillo-facial Surgery ST3, 2019 Round 1 - CT1/ST1 and Run Through</v>
      </c>
    </row>
    <row r="12" spans="1:11" x14ac:dyDescent="0.25">
      <c r="A12" t="str">
        <f>'HEE data origional'!A67</f>
        <v>Otolaryngology ST3, 2019 Round 2 - ST3/ST4+</v>
      </c>
    </row>
    <row r="13" spans="1:11" x14ac:dyDescent="0.25">
      <c r="A13" t="str">
        <f>'HEE data origional'!A70</f>
        <v>Paediatric Surgery ST3, 2019 Round 2 - ST3/ST4+</v>
      </c>
    </row>
    <row r="14" spans="1:11" x14ac:dyDescent="0.25">
      <c r="A14" t="str">
        <f>'HEE data origional'!A77</f>
        <v>Plastic Surgery ST3, 2019 Round 2 - ST3/ST4+</v>
      </c>
    </row>
    <row r="15" spans="1:11" x14ac:dyDescent="0.25">
      <c r="A15" t="str">
        <f>'HEE data origional'!A86</f>
        <v>Trauma and Orthopaedic Surgery ST3, 2019 Round 2 - ST3/ST4+</v>
      </c>
    </row>
    <row r="16" spans="1:11" x14ac:dyDescent="0.25">
      <c r="A16" t="str">
        <f>'HEE data origional'!A87</f>
        <v>Urology ST3, 2019 Round 2 - ST3/ST4+</v>
      </c>
    </row>
    <row r="19" spans="1:11" x14ac:dyDescent="0.25">
      <c r="C19" t="s">
        <v>122</v>
      </c>
      <c r="D19" t="s">
        <v>14</v>
      </c>
      <c r="E19" t="s">
        <v>15</v>
      </c>
      <c r="F19" t="s">
        <v>16</v>
      </c>
      <c r="G19" t="s">
        <v>31</v>
      </c>
      <c r="H19" t="s">
        <v>123</v>
      </c>
      <c r="I19" t="s">
        <v>21</v>
      </c>
      <c r="J19" t="s">
        <v>7</v>
      </c>
      <c r="K19" t="s">
        <v>20</v>
      </c>
    </row>
    <row r="20" spans="1:11" x14ac:dyDescent="0.25">
      <c r="A20" t="s">
        <v>135</v>
      </c>
      <c r="B20" t="s">
        <v>132</v>
      </c>
      <c r="C20">
        <f>'GMC data'!B14</f>
        <v>1142</v>
      </c>
      <c r="D20">
        <f>'GMC data'!C14</f>
        <v>41</v>
      </c>
      <c r="E20">
        <f>'GMC data'!D14</f>
        <v>2531</v>
      </c>
      <c r="F20">
        <f>'GMC data'!E14</f>
        <v>597</v>
      </c>
      <c r="G20">
        <f>'GMC data'!F14</f>
        <v>565</v>
      </c>
      <c r="H20">
        <f>'GMC data'!G14</f>
        <v>49</v>
      </c>
      <c r="I20">
        <f>'GMC data'!H14</f>
        <v>55</v>
      </c>
      <c r="J20">
        <f>'GMC data'!I14</f>
        <v>76</v>
      </c>
      <c r="K20">
        <f>'GMC data'!J14</f>
        <v>470</v>
      </c>
    </row>
    <row r="21" spans="1:11" x14ac:dyDescent="0.25">
      <c r="B21" t="s">
        <v>136</v>
      </c>
      <c r="C21" s="32">
        <v>1298</v>
      </c>
      <c r="D21" s="32"/>
      <c r="E21" s="32"/>
      <c r="F21" s="32">
        <v>497</v>
      </c>
      <c r="G21" s="32">
        <v>456</v>
      </c>
      <c r="H21" s="32"/>
      <c r="I21" s="32"/>
      <c r="J21" s="32"/>
      <c r="K21" s="32"/>
    </row>
    <row r="22" spans="1:11" x14ac:dyDescent="0.25">
      <c r="C22" s="32">
        <f>C20-C21</f>
        <v>-156</v>
      </c>
      <c r="D22" s="32"/>
      <c r="E22" s="32"/>
      <c r="F22" s="32">
        <f t="shared" ref="F22:G22" si="0">F20-F21</f>
        <v>100</v>
      </c>
      <c r="G22" s="32">
        <f t="shared" si="0"/>
        <v>109</v>
      </c>
      <c r="H22" s="32"/>
      <c r="I22" s="32"/>
      <c r="J22" s="32"/>
      <c r="K22" s="32"/>
    </row>
    <row r="23" spans="1:11" x14ac:dyDescent="0.25">
      <c r="B23" t="s">
        <v>137</v>
      </c>
      <c r="C23" s="32">
        <v>1462</v>
      </c>
      <c r="D23" s="32"/>
      <c r="E23" s="32">
        <v>2261</v>
      </c>
      <c r="F23" s="32"/>
      <c r="G23" s="32"/>
      <c r="H23" s="32"/>
      <c r="I23" s="32"/>
      <c r="J23" s="32"/>
      <c r="K23" s="32"/>
    </row>
    <row r="24" spans="1:11" x14ac:dyDescent="0.25">
      <c r="C24" s="32">
        <f>C20-C23</f>
        <v>-320</v>
      </c>
      <c r="D24" s="32"/>
      <c r="E24" s="32">
        <f>E20-E23</f>
        <v>270</v>
      </c>
      <c r="F24" s="32"/>
      <c r="G24" s="32"/>
      <c r="H24" s="32"/>
      <c r="I24" s="32"/>
      <c r="J24" s="32"/>
      <c r="K24" s="32"/>
    </row>
    <row r="25" spans="1:11" x14ac:dyDescent="0.25">
      <c r="A25" t="s">
        <v>129</v>
      </c>
      <c r="B25" t="s">
        <v>132</v>
      </c>
      <c r="C25">
        <f>'HEE data combined'!B14</f>
        <v>232</v>
      </c>
      <c r="D25">
        <f>'HEE data combined'!C14</f>
        <v>15</v>
      </c>
      <c r="E25">
        <f>'HEE data combined'!D14</f>
        <v>397</v>
      </c>
      <c r="F25">
        <f>'HEE data combined'!E14</f>
        <v>146</v>
      </c>
      <c r="G25">
        <f>'HEE data combined'!F14</f>
        <v>391</v>
      </c>
      <c r="H25">
        <f>'HEE data combined'!G14</f>
        <v>17</v>
      </c>
      <c r="I25">
        <f>'HEE data combined'!H14</f>
        <v>15</v>
      </c>
      <c r="J25">
        <f>'HEE data combined'!I14</f>
        <v>57</v>
      </c>
      <c r="K25">
        <f>'HEE data combined'!J14</f>
        <v>301</v>
      </c>
    </row>
    <row r="26" spans="1:11" x14ac:dyDescent="0.25">
      <c r="B26" t="s">
        <v>136</v>
      </c>
    </row>
    <row r="27" spans="1:11" x14ac:dyDescent="0.25">
      <c r="B27" t="s">
        <v>137</v>
      </c>
      <c r="D27" s="32"/>
      <c r="E27" s="32"/>
      <c r="F27" s="32"/>
      <c r="G27" s="32"/>
      <c r="H27" s="32"/>
      <c r="I27" s="32"/>
      <c r="J27" s="32"/>
      <c r="K27" s="32"/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4"/>
  <sheetViews>
    <sheetView workbookViewId="0">
      <selection activeCell="A3" sqref="A3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religion'!B7</f>
        <v>5.1841122207821914E-3</v>
      </c>
      <c r="C2" s="15">
        <f>'GMC % by religion'!C7</f>
        <v>0</v>
      </c>
      <c r="D2" s="15">
        <f>'GMC % by religion'!D7</f>
        <v>5.9066745422327229E-3</v>
      </c>
      <c r="E2" s="15">
        <f>'GMC % by religion'!E7</f>
        <v>1.7867778439547349E-3</v>
      </c>
      <c r="F2" s="15">
        <f>'GMC % by religion'!F7</f>
        <v>1.7357344326318074E-3</v>
      </c>
      <c r="G2" s="15">
        <f>'GMC % by religion'!G7</f>
        <v>3.6832412523020259E-3</v>
      </c>
      <c r="H2" s="15">
        <f>'GMC % by religion'!H7</f>
        <v>0</v>
      </c>
      <c r="I2" s="15">
        <f>'GMC % by religion'!I7</f>
        <v>1.7574692442882249E-3</v>
      </c>
      <c r="J2" s="15">
        <f>'GMC % by religion'!J7</f>
        <v>6.3505503810330228E-3</v>
      </c>
      <c r="K2" s="15">
        <f>'GMC % by religion'!K7</f>
        <v>3.5655839863012215E-3</v>
      </c>
    </row>
    <row r="3" spans="1:11" x14ac:dyDescent="0.25">
      <c r="A3" t="s">
        <v>125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6" spans="1:11" x14ac:dyDescent="0.25">
      <c r="C6" t="s">
        <v>122</v>
      </c>
      <c r="D6" t="s">
        <v>14</v>
      </c>
      <c r="E6" t="s">
        <v>15</v>
      </c>
      <c r="F6" t="s">
        <v>16</v>
      </c>
      <c r="G6" t="s">
        <v>31</v>
      </c>
      <c r="H6" t="s">
        <v>123</v>
      </c>
      <c r="I6" t="s">
        <v>21</v>
      </c>
      <c r="J6" t="s">
        <v>7</v>
      </c>
      <c r="K6" t="s">
        <v>20</v>
      </c>
    </row>
    <row r="7" spans="1:11" x14ac:dyDescent="0.25">
      <c r="A7" t="s">
        <v>135</v>
      </c>
      <c r="B7" t="s">
        <v>132</v>
      </c>
      <c r="C7">
        <f>'GMC data'!B7</f>
        <v>68</v>
      </c>
      <c r="D7">
        <f>'GMC data'!C7</f>
        <v>0</v>
      </c>
      <c r="E7">
        <f>'GMC data'!D7</f>
        <v>120</v>
      </c>
      <c r="F7">
        <f>'GMC data'!E7</f>
        <v>9</v>
      </c>
      <c r="G7">
        <f>'GMC data'!F7</f>
        <v>8</v>
      </c>
      <c r="H7">
        <f>'GMC data'!G7</f>
        <v>2</v>
      </c>
      <c r="I7">
        <f>'GMC data'!H7</f>
        <v>0</v>
      </c>
      <c r="J7">
        <f>'GMC data'!I7</f>
        <v>1</v>
      </c>
      <c r="K7">
        <f>'GMC data'!J7</f>
        <v>30</v>
      </c>
    </row>
    <row r="8" spans="1:11" x14ac:dyDescent="0.25">
      <c r="B8" t="s">
        <v>136</v>
      </c>
      <c r="C8" s="32"/>
      <c r="D8" s="32"/>
      <c r="E8" s="32">
        <v>81</v>
      </c>
      <c r="F8" s="32"/>
      <c r="G8" s="32"/>
      <c r="H8" s="32"/>
      <c r="I8" s="32"/>
      <c r="J8" s="32"/>
      <c r="K8" s="32"/>
    </row>
    <row r="9" spans="1:11" x14ac:dyDescent="0.25">
      <c r="B9" t="s">
        <v>143</v>
      </c>
      <c r="C9" s="32"/>
      <c r="D9" s="32"/>
      <c r="E9" s="32">
        <f>E7-E8</f>
        <v>39</v>
      </c>
      <c r="F9" s="32"/>
      <c r="G9" s="32"/>
      <c r="H9" s="32"/>
      <c r="I9" s="32"/>
      <c r="J9" s="32"/>
      <c r="K9" s="32"/>
    </row>
    <row r="10" spans="1:11" x14ac:dyDescent="0.25">
      <c r="B10" t="s">
        <v>137</v>
      </c>
      <c r="C10" s="32"/>
      <c r="D10" s="32"/>
      <c r="E10" s="32">
        <v>94</v>
      </c>
      <c r="F10" s="32"/>
      <c r="G10" s="32"/>
      <c r="H10" s="32"/>
      <c r="I10" s="32"/>
      <c r="J10" s="32"/>
      <c r="K10" s="32"/>
    </row>
    <row r="11" spans="1:11" x14ac:dyDescent="0.25">
      <c r="B11" t="s">
        <v>144</v>
      </c>
      <c r="C11" s="32"/>
      <c r="D11" s="32"/>
      <c r="E11" s="32">
        <f>E7-E10</f>
        <v>26</v>
      </c>
      <c r="F11" s="32"/>
      <c r="G11" s="32"/>
      <c r="H11" s="32"/>
      <c r="I11" s="32"/>
      <c r="J11" s="32"/>
      <c r="K11" s="32"/>
    </row>
    <row r="12" spans="1:11" x14ac:dyDescent="0.25">
      <c r="A12" t="s">
        <v>129</v>
      </c>
      <c r="B12" t="s">
        <v>132</v>
      </c>
      <c r="C12">
        <f>'HEE data combined'!B7</f>
        <v>2</v>
      </c>
      <c r="D12">
        <f>'HEE data combined'!C7</f>
        <v>0</v>
      </c>
      <c r="E12">
        <f>'HEE data combined'!D7</f>
        <v>12</v>
      </c>
      <c r="F12">
        <f>'HEE data combined'!E7</f>
        <v>2</v>
      </c>
      <c r="G12">
        <f>'HEE data combined'!F7</f>
        <v>3</v>
      </c>
      <c r="H12">
        <f>'HEE data combined'!G7</f>
        <v>1</v>
      </c>
      <c r="I12">
        <f>'HEE data combined'!H7</f>
        <v>0</v>
      </c>
      <c r="J12">
        <f>'HEE data combined'!I7</f>
        <v>3</v>
      </c>
      <c r="K12">
        <f>'HEE data combined'!J7</f>
        <v>2</v>
      </c>
    </row>
    <row r="13" spans="1:11" x14ac:dyDescent="0.25">
      <c r="B13" t="s">
        <v>136</v>
      </c>
    </row>
    <row r="14" spans="1:11" x14ac:dyDescent="0.25">
      <c r="B14" t="s">
        <v>137</v>
      </c>
      <c r="D14" s="32"/>
      <c r="E14" s="32"/>
      <c r="F14" s="32"/>
      <c r="G14" s="32"/>
      <c r="H14" s="32"/>
      <c r="I14" s="32"/>
      <c r="J14" s="32"/>
      <c r="K14" s="32"/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0"/>
  <sheetViews>
    <sheetView workbookViewId="0">
      <selection activeCell="B18" sqref="B18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religion'!B9</f>
        <v>4.4598612487611496E-2</v>
      </c>
      <c r="C2" s="15">
        <f>'GMC % by religion'!C9</f>
        <v>6.4735945485519586E-2</v>
      </c>
      <c r="D2" s="15">
        <f>'GMC % by religion'!D9</f>
        <v>5.512896239417208E-2</v>
      </c>
      <c r="E2" s="15">
        <f>'GMC % by religion'!E9</f>
        <v>8.8544768711534647E-2</v>
      </c>
      <c r="F2" s="15">
        <f>'GMC % by religion'!F9</f>
        <v>4.4261228032111084E-2</v>
      </c>
      <c r="G2" s="15">
        <f>'GMC % by religion'!G9</f>
        <v>6.4456721915285453E-2</v>
      </c>
      <c r="H2" s="15">
        <f>'GMC % by religion'!H9</f>
        <v>1.7307692307692309E-2</v>
      </c>
      <c r="I2" s="15">
        <f>'GMC % by religion'!I9</f>
        <v>5.9753954305799648E-2</v>
      </c>
      <c r="J2" s="15">
        <f>'GMC % by religion'!J9</f>
        <v>3.9161727349703641E-2</v>
      </c>
      <c r="K2" s="15">
        <f>'GMC % by religion'!K9</f>
        <v>3.6154371362616643E-2</v>
      </c>
    </row>
    <row r="3" spans="1:11" x14ac:dyDescent="0.25">
      <c r="A3" t="s">
        <v>125</v>
      </c>
      <c r="B3" s="15">
        <f>'HEE data by religion'!B6</f>
        <v>4.251866277182733E-2</v>
      </c>
      <c r="C3" s="15">
        <f>'HEE data by religion'!C6</f>
        <v>5.5555555555555552E-2</v>
      </c>
      <c r="D3" s="15">
        <f>'HEE data by religion'!D6</f>
        <v>6.4145713720055439E-2</v>
      </c>
      <c r="E3" s="15">
        <f>'HEE data by religion'!E6</f>
        <v>6.8894952251023198E-2</v>
      </c>
      <c r="F3" s="15">
        <f>'HEE data by religion'!F6</f>
        <v>6.3983248022335973E-2</v>
      </c>
      <c r="G3" s="15">
        <f>'HEE data by religion'!G6</f>
        <v>6.741573033707865E-2</v>
      </c>
      <c r="H3" s="15">
        <f>'HEE data by religion'!H6</f>
        <v>5.2941176470588235E-2</v>
      </c>
      <c r="I3" s="15">
        <f>'HEE data by religion'!I6</f>
        <v>4.3419267299864311E-2</v>
      </c>
      <c r="J3" s="15">
        <f>'HEE data by religion'!J6</f>
        <v>4.1139240506329111E-2</v>
      </c>
      <c r="K3" s="15">
        <f>'HEE data by religion'!K6</f>
        <v>0</v>
      </c>
    </row>
    <row r="5" spans="1:11" x14ac:dyDescent="0.25">
      <c r="A5" t="str">
        <f>'HEE data origional'!A68</f>
        <v>Paediatric and perinatal pathology ST3, 2019 Round 2 - ST3/ST4+</v>
      </c>
    </row>
    <row r="6" spans="1:11" x14ac:dyDescent="0.25">
      <c r="A6" t="str">
        <f>'HEE data origional'!A69</f>
        <v>Paediatric Cardiology ST4, 2019 Round 2 - ST3/ST4+</v>
      </c>
    </row>
    <row r="7" spans="1:11" x14ac:dyDescent="0.25">
      <c r="A7" t="str">
        <f>'HEE data origional'!A71</f>
        <v>Paediatrics ST1, 2019 Round 1 - CT1/ST1 and Run Through &amp; Re-Advert</v>
      </c>
    </row>
    <row r="8" spans="1:11" x14ac:dyDescent="0.25">
      <c r="A8" t="str">
        <f>'HEE data origional'!A74</f>
        <v>Paediatrics ST3, 2019 Round 2 - ST3/ST4+</v>
      </c>
    </row>
    <row r="9" spans="1:11" x14ac:dyDescent="0.25">
      <c r="A9" t="str">
        <f>'HEE data origional'!A75</f>
        <v>Paediatrics ST4, 2019 Round 2 - ST3/ST4+</v>
      </c>
    </row>
    <row r="12" spans="1:11" x14ac:dyDescent="0.25">
      <c r="C12" t="s">
        <v>122</v>
      </c>
      <c r="D12" t="s">
        <v>14</v>
      </c>
      <c r="E12" t="s">
        <v>15</v>
      </c>
      <c r="F12" t="s">
        <v>16</v>
      </c>
      <c r="G12" t="s">
        <v>31</v>
      </c>
      <c r="H12" t="s">
        <v>123</v>
      </c>
      <c r="I12" t="s">
        <v>21</v>
      </c>
      <c r="J12" t="s">
        <v>7</v>
      </c>
      <c r="K12" t="s">
        <v>20</v>
      </c>
    </row>
    <row r="13" spans="1:11" x14ac:dyDescent="0.25">
      <c r="A13" t="s">
        <v>135</v>
      </c>
      <c r="B13" t="s">
        <v>132</v>
      </c>
      <c r="C13">
        <f>'GMC data'!B9</f>
        <v>585</v>
      </c>
      <c r="D13">
        <f>'GMC data'!C9</f>
        <v>38</v>
      </c>
      <c r="E13">
        <f>'GMC data'!D9</f>
        <v>1120</v>
      </c>
      <c r="F13">
        <f>'GMC data'!E9</f>
        <v>446</v>
      </c>
      <c r="G13">
        <f>'GMC data'!F9</f>
        <v>204</v>
      </c>
      <c r="H13">
        <f>'GMC data'!G9</f>
        <v>35</v>
      </c>
      <c r="I13">
        <f>'GMC data'!H9</f>
        <v>9</v>
      </c>
      <c r="J13">
        <f>'GMC data'!I9</f>
        <v>34</v>
      </c>
      <c r="K13">
        <f>'GMC data'!J9</f>
        <v>185</v>
      </c>
    </row>
    <row r="14" spans="1:11" x14ac:dyDescent="0.25">
      <c r="B14" t="s">
        <v>136</v>
      </c>
      <c r="C14" s="32"/>
      <c r="D14" s="32"/>
      <c r="E14" s="32">
        <v>856</v>
      </c>
      <c r="F14" s="32">
        <v>212</v>
      </c>
      <c r="G14" s="32"/>
      <c r="H14" s="32"/>
      <c r="I14" s="32"/>
      <c r="J14" s="32"/>
      <c r="K14" s="32"/>
    </row>
    <row r="15" spans="1:11" x14ac:dyDescent="0.25">
      <c r="B15" t="s">
        <v>143</v>
      </c>
      <c r="C15" s="32"/>
      <c r="D15" s="32"/>
      <c r="E15" s="32">
        <f>E13-E14</f>
        <v>264</v>
      </c>
      <c r="F15" s="32">
        <f>F13-F14</f>
        <v>234</v>
      </c>
      <c r="G15" s="32"/>
      <c r="H15" s="32"/>
      <c r="I15" s="32"/>
      <c r="J15" s="32"/>
      <c r="K15" s="32"/>
    </row>
    <row r="16" spans="1:11" x14ac:dyDescent="0.25">
      <c r="B16" t="s">
        <v>137</v>
      </c>
      <c r="C16" s="32">
        <v>715</v>
      </c>
      <c r="D16" s="32"/>
      <c r="E16" s="32"/>
      <c r="F16" s="32">
        <v>274</v>
      </c>
      <c r="G16" s="32"/>
      <c r="H16" s="32"/>
      <c r="I16" s="32">
        <v>28</v>
      </c>
      <c r="J16" s="32"/>
      <c r="K16" s="32"/>
    </row>
    <row r="17" spans="1:11" x14ac:dyDescent="0.25">
      <c r="B17" t="s">
        <v>144</v>
      </c>
      <c r="C17" s="32">
        <f>C13-C16</f>
        <v>-130</v>
      </c>
      <c r="D17" s="32"/>
      <c r="E17" s="32"/>
      <c r="F17" s="32">
        <f t="shared" ref="F17:I17" si="0">F13-F16</f>
        <v>172</v>
      </c>
      <c r="G17" s="32"/>
      <c r="H17" s="32"/>
      <c r="I17" s="32">
        <f t="shared" si="0"/>
        <v>-19</v>
      </c>
      <c r="J17" s="32"/>
      <c r="K17" s="32"/>
    </row>
    <row r="18" spans="1:11" x14ac:dyDescent="0.25">
      <c r="A18" t="s">
        <v>129</v>
      </c>
      <c r="B18" t="s">
        <v>132</v>
      </c>
      <c r="C18">
        <f>'HEE data combined'!B9</f>
        <v>152</v>
      </c>
      <c r="D18">
        <f>'HEE data combined'!C9</f>
        <v>16</v>
      </c>
      <c r="E18">
        <f>'HEE data combined'!D9</f>
        <v>306</v>
      </c>
      <c r="F18">
        <f>'HEE data combined'!E9</f>
        <v>73</v>
      </c>
      <c r="G18">
        <f>'HEE data combined'!F9</f>
        <v>250</v>
      </c>
      <c r="H18">
        <f>'HEE data combined'!G9</f>
        <v>6</v>
      </c>
      <c r="I18">
        <f>'HEE data combined'!H9</f>
        <v>4</v>
      </c>
      <c r="J18">
        <f>'HEE data combined'!I9</f>
        <v>36</v>
      </c>
      <c r="K18">
        <f>'HEE data combined'!J9</f>
        <v>114</v>
      </c>
    </row>
    <row r="19" spans="1:11" x14ac:dyDescent="0.25">
      <c r="B19" t="s">
        <v>136</v>
      </c>
    </row>
    <row r="20" spans="1:11" x14ac:dyDescent="0.25">
      <c r="B20" t="s">
        <v>137</v>
      </c>
      <c r="D20" s="32"/>
      <c r="E20" s="32"/>
      <c r="F20" s="32"/>
      <c r="G20" s="32"/>
      <c r="H20" s="32"/>
      <c r="I20" s="32"/>
      <c r="J20" s="32"/>
      <c r="K20" s="32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2"/>
  <sheetViews>
    <sheetView workbookViewId="0">
      <selection activeCell="B29" sqref="B29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religion'!B15</f>
        <v>7.6236944423267511E-4</v>
      </c>
      <c r="C2" s="15">
        <f>'GMC % by religion'!C15</f>
        <v>1.7035775127768314E-3</v>
      </c>
      <c r="D2" s="15">
        <f>'GMC % by religion'!D15</f>
        <v>7.8755660563102972E-4</v>
      </c>
      <c r="E2" s="15">
        <f>'GMC % by religion'!E15</f>
        <v>3.9706174310105219E-4</v>
      </c>
      <c r="F2" s="15">
        <f>'GMC % by religion'!F15</f>
        <v>6.509004122369278E-4</v>
      </c>
      <c r="G2" s="15">
        <f>'GMC % by religion'!G15</f>
        <v>1.841620626151013E-3</v>
      </c>
      <c r="H2" s="15">
        <f>'GMC % by religion'!H15</f>
        <v>1.9230769230769232E-3</v>
      </c>
      <c r="I2" s="15">
        <f>'GMC % by religion'!I15</f>
        <v>0</v>
      </c>
      <c r="J2" s="15">
        <f>'GMC % by religion'!J15</f>
        <v>1.4817950889077054E-3</v>
      </c>
      <c r="K2" s="15">
        <f>'GMC % by religion'!K15</f>
        <v>3.7931744535119375E-4</v>
      </c>
    </row>
    <row r="3" spans="1:11" x14ac:dyDescent="0.25">
      <c r="A3" t="s">
        <v>125</v>
      </c>
      <c r="B3" s="15">
        <f>'HEE data by religion'!B14</f>
        <v>7.5300227198961373E-2</v>
      </c>
      <c r="C3" s="15">
        <f>'HEE data by religion'!C14</f>
        <v>3.0864197530864196E-2</v>
      </c>
      <c r="D3" s="15">
        <f>'HEE data by religion'!D14</f>
        <v>7.8598297366858041E-2</v>
      </c>
      <c r="E3" s="15">
        <f>'HEE data by religion'!E14</f>
        <v>9.9590723055934513E-2</v>
      </c>
      <c r="F3" s="15">
        <f>'HEE data by religion'!F14</f>
        <v>9.0972545369939511E-2</v>
      </c>
      <c r="G3" s="15">
        <f>'HEE data by religion'!G14</f>
        <v>0.19101123595505617</v>
      </c>
      <c r="H3" s="15">
        <f>'HEE data by religion'!H14</f>
        <v>8.8235294117647065E-2</v>
      </c>
      <c r="I3" s="15">
        <f>'HEE data by religion'!I14</f>
        <v>7.7340569877883306E-2</v>
      </c>
      <c r="J3" s="15">
        <f>'HEE data by religion'!J14</f>
        <v>0.10583684950773559</v>
      </c>
      <c r="K3" s="15">
        <f>'HEE data by religion'!K14</f>
        <v>0</v>
      </c>
    </row>
    <row r="5" spans="1:11" x14ac:dyDescent="0.25">
      <c r="A5" t="str">
        <f>'HEE data origional'!A6</f>
        <v>Allergy ST3, 2019 Round 2 - ST3/ST4+</v>
      </c>
    </row>
    <row r="6" spans="1:11" x14ac:dyDescent="0.25">
      <c r="A6" t="str">
        <f>'HEE data origional'!A9</f>
        <v>Audio vestibular Medicine ST3, 2019 Round 2 - ST3/ST4+</v>
      </c>
    </row>
    <row r="7" spans="1:11" x14ac:dyDescent="0.25">
      <c r="A7" t="str">
        <f>'HEE data origional'!A15</f>
        <v>Clinical Genetics ST3, 2019 Round 2 - ST3/ST4+</v>
      </c>
    </row>
    <row r="8" spans="1:11" x14ac:dyDescent="0.25">
      <c r="A8" t="str">
        <f>'HEE data origional'!A16</f>
        <v>Clinical Neurophysiology ST3, 2019 Round 2 - ST3/ST4+</v>
      </c>
    </row>
    <row r="9" spans="1:11" x14ac:dyDescent="0.25">
      <c r="A9" t="str">
        <f>'HEE data origional'!A18</f>
        <v>Clinical Pharmacology and Therapeutics ST3, 2019 Round 2 - ST3/ST4+</v>
      </c>
    </row>
    <row r="10" spans="1:11" x14ac:dyDescent="0.25">
      <c r="A10" t="str">
        <f>'HEE data origional'!A21</f>
        <v>Community Sexual and Reproductive Health ST1, 2019 Round 1 - CT1/ST1 and Run Through</v>
      </c>
    </row>
    <row r="11" spans="1:11" x14ac:dyDescent="0.25">
      <c r="A11" t="str">
        <f>'HEE data origional'!A27</f>
        <v>Diagnostic neuropathology ST3, 2019 Round 2 - ST3/ST4+</v>
      </c>
    </row>
    <row r="12" spans="1:11" x14ac:dyDescent="0.25">
      <c r="A12" t="str">
        <f>'HEE data origional'!A41</f>
        <v>Genito-urinary Medicine ST3, 2019 Round 2 - ST3/ST4+</v>
      </c>
    </row>
    <row r="13" spans="1:11" x14ac:dyDescent="0.25">
      <c r="A13" t="str">
        <f>'HEE data origional'!A57</f>
        <v>Nuclear Medicine ST3, 2019 Round 1 - CT1/ST1 and Run Through</v>
      </c>
    </row>
    <row r="16" spans="1:11" x14ac:dyDescent="0.25">
      <c r="C16" t="s">
        <v>122</v>
      </c>
      <c r="D16" t="s">
        <v>14</v>
      </c>
      <c r="E16" t="s">
        <v>15</v>
      </c>
      <c r="F16" t="s">
        <v>16</v>
      </c>
      <c r="G16" t="s">
        <v>31</v>
      </c>
      <c r="H16" t="s">
        <v>123</v>
      </c>
      <c r="I16" t="s">
        <v>21</v>
      </c>
      <c r="J16" t="s">
        <v>7</v>
      </c>
      <c r="K16" t="s">
        <v>20</v>
      </c>
    </row>
    <row r="17" spans="1:11" x14ac:dyDescent="0.25">
      <c r="A17" t="s">
        <v>135</v>
      </c>
      <c r="B17" t="s">
        <v>132</v>
      </c>
      <c r="C17">
        <f>'GMC data'!B15</f>
        <v>10</v>
      </c>
      <c r="D17">
        <f>'GMC data'!C15</f>
        <v>1</v>
      </c>
      <c r="E17">
        <f>'GMC data'!D15</f>
        <v>16</v>
      </c>
      <c r="F17">
        <f>'GMC data'!E15</f>
        <v>2</v>
      </c>
      <c r="G17">
        <f>'GMC data'!F15</f>
        <v>3</v>
      </c>
      <c r="H17">
        <f>'GMC data'!G15</f>
        <v>1</v>
      </c>
      <c r="I17">
        <f>'GMC data'!H15</f>
        <v>1</v>
      </c>
      <c r="J17">
        <f>'GMC data'!I15</f>
        <v>0</v>
      </c>
    </row>
    <row r="18" spans="1:11" x14ac:dyDescent="0.25">
      <c r="B18" t="s">
        <v>136</v>
      </c>
      <c r="C18" s="32"/>
      <c r="D18" s="32"/>
      <c r="E18" s="32"/>
      <c r="F18" s="32"/>
      <c r="G18" s="32"/>
      <c r="H18" s="32"/>
      <c r="I18" s="32"/>
      <c r="J18" s="32"/>
      <c r="K18" s="32"/>
    </row>
    <row r="19" spans="1:11" x14ac:dyDescent="0.25">
      <c r="B19" t="s">
        <v>137</v>
      </c>
      <c r="C19" s="32"/>
      <c r="D19" s="32"/>
      <c r="E19" s="32"/>
      <c r="F19" s="32"/>
      <c r="G19" s="32"/>
      <c r="H19" s="32"/>
      <c r="I19" s="32"/>
      <c r="J19" s="32"/>
      <c r="K19" s="32"/>
    </row>
    <row r="20" spans="1:11" x14ac:dyDescent="0.25">
      <c r="A20" t="s">
        <v>129</v>
      </c>
      <c r="B20" t="s">
        <v>132</v>
      </c>
      <c r="C20">
        <f>'HEE data combined'!B15</f>
        <v>1</v>
      </c>
      <c r="D20">
        <f>'HEE data combined'!C15</f>
        <v>0</v>
      </c>
      <c r="E20">
        <f>'HEE data combined'!D15</f>
        <v>1</v>
      </c>
      <c r="F20">
        <f>'HEE data combined'!E15</f>
        <v>2</v>
      </c>
      <c r="G20">
        <f>'HEE data combined'!F15</f>
        <v>1</v>
      </c>
      <c r="H20">
        <f>'HEE data combined'!G15</f>
        <v>0</v>
      </c>
      <c r="I20">
        <f>'HEE data combined'!H15</f>
        <v>0</v>
      </c>
      <c r="J20">
        <f>'HEE data combined'!I15</f>
        <v>1</v>
      </c>
    </row>
    <row r="21" spans="1:11" x14ac:dyDescent="0.25">
      <c r="B21" t="s">
        <v>136</v>
      </c>
    </row>
    <row r="22" spans="1:11" x14ac:dyDescent="0.25">
      <c r="B22" t="s">
        <v>137</v>
      </c>
      <c r="D22" s="32"/>
      <c r="E22" s="32"/>
      <c r="F22" s="32"/>
      <c r="G22" s="32"/>
      <c r="H22" s="32"/>
      <c r="I22" s="32"/>
      <c r="J22" s="32"/>
      <c r="K22" s="32"/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6"/>
  <sheetViews>
    <sheetView workbookViewId="0">
      <selection activeCell="B18" sqref="B18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religion'!B13</f>
        <v>3.9566974155675838E-2</v>
      </c>
      <c r="C2" s="15">
        <f>'GMC % by religion'!C13</f>
        <v>6.1328790459965928E-2</v>
      </c>
      <c r="D2" s="15">
        <f>'GMC % by religion'!D13</f>
        <v>4.0460720614294156E-2</v>
      </c>
      <c r="E2" s="15">
        <f>'GMC % by religion'!E13</f>
        <v>4.9831248759182052E-2</v>
      </c>
      <c r="F2" s="15">
        <f>'GMC % by religion'!F13</f>
        <v>4.664786287697982E-2</v>
      </c>
      <c r="G2" s="15">
        <f>'GMC % by religion'!G13</f>
        <v>4.0515653775322284E-2</v>
      </c>
      <c r="H2" s="15">
        <f>'GMC % by religion'!H13</f>
        <v>3.653846153846154E-2</v>
      </c>
      <c r="I2" s="15">
        <f>'GMC % by religion'!I13</f>
        <v>5.272407732864675E-2</v>
      </c>
      <c r="J2" s="15">
        <f>'GMC % by religion'!J13</f>
        <v>5.1651143099068583E-2</v>
      </c>
      <c r="K2" s="15">
        <f>'GMC % by religion'!K13</f>
        <v>4.1757431912518558E-2</v>
      </c>
    </row>
    <row r="3" spans="1:11" x14ac:dyDescent="0.25">
      <c r="A3" t="s">
        <v>125</v>
      </c>
      <c r="B3" s="15">
        <f>'HEE data by religion'!B10</f>
        <v>1.0710808179162609E-2</v>
      </c>
      <c r="C3" s="15">
        <f>'HEE data by religion'!C10</f>
        <v>4.11522633744856E-3</v>
      </c>
      <c r="D3" s="15">
        <f>'HEE data by religion'!D10</f>
        <v>1.0294991090873094E-2</v>
      </c>
      <c r="E3" s="15">
        <f>'HEE data by religion'!E10</f>
        <v>8.8676671214188273E-3</v>
      </c>
      <c r="F3" s="15">
        <f>'HEE data by religion'!F10</f>
        <v>7.2126570497906004E-3</v>
      </c>
      <c r="G3" s="15">
        <f>'HEE data by religion'!G10</f>
        <v>2.247191011235955E-2</v>
      </c>
      <c r="H3" s="15">
        <f>'HEE data by religion'!H10</f>
        <v>0</v>
      </c>
      <c r="I3" s="15">
        <f>'HEE data by religion'!I10</f>
        <v>1.7639077340569877E-2</v>
      </c>
      <c r="J3" s="15">
        <f>'HEE data by religion'!J10</f>
        <v>1.3361462728551337E-2</v>
      </c>
      <c r="K3" s="15">
        <f>'HEE data by religion'!K10</f>
        <v>0</v>
      </c>
    </row>
    <row r="5" spans="1:11" x14ac:dyDescent="0.25">
      <c r="A5" t="str">
        <f>'HEE data origional'!A19</f>
        <v>Clinical Radiology ST1, 2019 Round 1 - CT1/ST1 and Run Through</v>
      </c>
    </row>
    <row r="8" spans="1:11" x14ac:dyDescent="0.25">
      <c r="C8" t="s">
        <v>122</v>
      </c>
      <c r="D8" t="s">
        <v>14</v>
      </c>
      <c r="E8" t="s">
        <v>15</v>
      </c>
      <c r="F8" t="s">
        <v>16</v>
      </c>
      <c r="G8" t="s">
        <v>31</v>
      </c>
      <c r="H8" t="s">
        <v>123</v>
      </c>
      <c r="I8" t="s">
        <v>21</v>
      </c>
      <c r="J8" t="s">
        <v>7</v>
      </c>
      <c r="K8" t="s">
        <v>20</v>
      </c>
    </row>
    <row r="9" spans="1:11" x14ac:dyDescent="0.25">
      <c r="A9" t="s">
        <v>135</v>
      </c>
      <c r="B9" t="s">
        <v>132</v>
      </c>
      <c r="C9">
        <f>'GMC data'!B13</f>
        <v>519</v>
      </c>
      <c r="D9">
        <f>'GMC data'!C13</f>
        <v>36</v>
      </c>
      <c r="E9">
        <f>'GMC data'!D13</f>
        <v>822</v>
      </c>
      <c r="F9">
        <f>'GMC data'!E13</f>
        <v>251</v>
      </c>
      <c r="G9">
        <f>'GMC data'!F13</f>
        <v>215</v>
      </c>
      <c r="H9">
        <f>'GMC data'!G13</f>
        <v>22</v>
      </c>
      <c r="I9">
        <f>'GMC data'!H13</f>
        <v>19</v>
      </c>
      <c r="J9">
        <f>'GMC data'!I13</f>
        <v>30</v>
      </c>
      <c r="K9">
        <f>'GMC data'!J13</f>
        <v>244</v>
      </c>
    </row>
    <row r="10" spans="1:11" x14ac:dyDescent="0.25">
      <c r="B10" t="s">
        <v>136</v>
      </c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25">
      <c r="B11" t="s">
        <v>137</v>
      </c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25">
      <c r="A12" t="s">
        <v>129</v>
      </c>
      <c r="B12" t="s">
        <v>132</v>
      </c>
      <c r="C12">
        <f>'HEE data combined'!B13</f>
        <v>150</v>
      </c>
      <c r="D12">
        <f>'HEE data combined'!C13</f>
        <v>23</v>
      </c>
      <c r="E12">
        <f>'HEE data combined'!D13</f>
        <v>185</v>
      </c>
      <c r="F12">
        <f>'HEE data combined'!E13</f>
        <v>93</v>
      </c>
      <c r="G12">
        <f>'HEE data combined'!F13</f>
        <v>253</v>
      </c>
      <c r="H12">
        <f>'HEE data combined'!G13</f>
        <v>3</v>
      </c>
      <c r="I12">
        <f>'HEE data combined'!H13</f>
        <v>13</v>
      </c>
      <c r="J12">
        <f>'HEE data combined'!I13</f>
        <v>39</v>
      </c>
      <c r="K12">
        <f>'HEE data combined'!J13</f>
        <v>208</v>
      </c>
    </row>
    <row r="13" spans="1:11" x14ac:dyDescent="0.25">
      <c r="B13" t="s">
        <v>136</v>
      </c>
      <c r="E13">
        <v>268</v>
      </c>
    </row>
    <row r="14" spans="1:11" x14ac:dyDescent="0.25">
      <c r="B14" t="s">
        <v>143</v>
      </c>
      <c r="E14">
        <f>E12-E13</f>
        <v>-83</v>
      </c>
    </row>
    <row r="15" spans="1:11" x14ac:dyDescent="0.25">
      <c r="B15" t="s">
        <v>137</v>
      </c>
      <c r="D15" s="32"/>
      <c r="E15" s="32">
        <v>248</v>
      </c>
      <c r="F15" s="32"/>
      <c r="G15" s="32"/>
      <c r="H15" s="32"/>
      <c r="I15" s="32"/>
      <c r="J15" s="32"/>
      <c r="K15" s="32"/>
    </row>
    <row r="16" spans="1:11" x14ac:dyDescent="0.25">
      <c r="B16" t="s">
        <v>144</v>
      </c>
      <c r="E16">
        <f>E12-E15</f>
        <v>-63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4"/>
  <sheetViews>
    <sheetView workbookViewId="0">
      <selection activeCell="C10" sqref="C10"/>
    </sheetView>
  </sheetViews>
  <sheetFormatPr defaultRowHeight="15" x14ac:dyDescent="0.25"/>
  <cols>
    <col min="2" max="2" width="24.140625" bestFit="1" customWidth="1"/>
  </cols>
  <sheetData>
    <row r="1" spans="1:11" x14ac:dyDescent="0.25">
      <c r="A1" t="s">
        <v>0</v>
      </c>
      <c r="B1" t="s">
        <v>122</v>
      </c>
      <c r="C1" t="s">
        <v>14</v>
      </c>
      <c r="D1" t="s">
        <v>15</v>
      </c>
      <c r="E1" t="s">
        <v>16</v>
      </c>
      <c r="F1" t="s">
        <v>31</v>
      </c>
      <c r="G1" t="s">
        <v>123</v>
      </c>
      <c r="H1" t="s">
        <v>21</v>
      </c>
      <c r="I1" t="s">
        <v>7</v>
      </c>
      <c r="J1" t="s">
        <v>20</v>
      </c>
      <c r="K1" t="s">
        <v>22</v>
      </c>
    </row>
    <row r="2" spans="1:11" x14ac:dyDescent="0.25">
      <c r="A2" t="s">
        <v>124</v>
      </c>
      <c r="B2" s="15">
        <f>'GMC % by religion'!B10</f>
        <v>2.3938400548905999E-2</v>
      </c>
      <c r="C2" s="15">
        <f>'GMC % by religion'!C10</f>
        <v>3.5775127768313458E-2</v>
      </c>
      <c r="D2" s="15">
        <f>'GMC % by religion'!D10</f>
        <v>1.9836582004331561E-2</v>
      </c>
      <c r="E2" s="15">
        <f>'GMC % by religion'!E10</f>
        <v>2.3823704586063133E-2</v>
      </c>
      <c r="F2" s="15">
        <f>'GMC % by religion'!F10</f>
        <v>1.8876111954870906E-2</v>
      </c>
      <c r="G2" s="15">
        <f>'GMC % by religion'!G10</f>
        <v>2.9465930018416207E-2</v>
      </c>
      <c r="H2" s="15">
        <f>'GMC % by religion'!H10</f>
        <v>1.3461538461538462E-2</v>
      </c>
      <c r="I2" s="15">
        <f>'GMC % by religion'!I10</f>
        <v>1.7574692442882251E-2</v>
      </c>
      <c r="J2" s="15">
        <f>'GMC % by religion'!J10</f>
        <v>2.6037256562235395E-2</v>
      </c>
      <c r="K2" s="15">
        <f>'GMC % by religion'!K10</f>
        <v>2.0721570157470927E-2</v>
      </c>
    </row>
    <row r="3" spans="1:11" x14ac:dyDescent="0.25">
      <c r="A3" t="s">
        <v>125</v>
      </c>
      <c r="B3" s="15">
        <f>'HEE data by religion'!B11</f>
        <v>4.3167802661473548E-2</v>
      </c>
      <c r="C3" s="15">
        <f>'HEE data by religion'!C11</f>
        <v>3.4979423868312758E-2</v>
      </c>
      <c r="D3" s="15">
        <f>'HEE data by religion'!D11</f>
        <v>3.2864779251633343E-2</v>
      </c>
      <c r="E3" s="15">
        <f>'HEE data by religion'!E11</f>
        <v>2.660300136425648E-2</v>
      </c>
      <c r="F3" s="15">
        <f>'HEE data by religion'!F11</f>
        <v>2.3499302000930665E-2</v>
      </c>
      <c r="G3" s="15">
        <f>'HEE data by religion'!G11</f>
        <v>0</v>
      </c>
      <c r="H3" s="15">
        <f>'HEE data by religion'!H11</f>
        <v>3.5294117647058823E-2</v>
      </c>
      <c r="I3" s="15">
        <f>'HEE data by religion'!I11</f>
        <v>4.4776119402985072E-2</v>
      </c>
      <c r="J3" s="15">
        <f>'HEE data by religion'!J11</f>
        <v>3.0942334739803096E-2</v>
      </c>
      <c r="K3" s="15">
        <f>'HEE data by religion'!K11</f>
        <v>0</v>
      </c>
    </row>
    <row r="5" spans="1:11" x14ac:dyDescent="0.25">
      <c r="A5" t="str">
        <f>'HEE data origional'!A44</f>
        <v>Histopathology ST1, 2019 Round 1 - CT1/ST1 and Run Through</v>
      </c>
    </row>
    <row r="8" spans="1:11" x14ac:dyDescent="0.25">
      <c r="C8" t="s">
        <v>122</v>
      </c>
      <c r="D8" t="s">
        <v>14</v>
      </c>
      <c r="E8" t="s">
        <v>15</v>
      </c>
      <c r="F8" t="s">
        <v>16</v>
      </c>
      <c r="G8" t="s">
        <v>31</v>
      </c>
      <c r="H8" t="s">
        <v>123</v>
      </c>
      <c r="I8" t="s">
        <v>21</v>
      </c>
      <c r="J8" t="s">
        <v>7</v>
      </c>
      <c r="K8" t="s">
        <v>20</v>
      </c>
    </row>
    <row r="9" spans="1:11" x14ac:dyDescent="0.25">
      <c r="A9" t="s">
        <v>135</v>
      </c>
      <c r="B9" t="s">
        <v>132</v>
      </c>
      <c r="C9">
        <f>'GMC data'!B10</f>
        <v>314</v>
      </c>
      <c r="D9">
        <f>'GMC data'!C10</f>
        <v>21</v>
      </c>
      <c r="E9">
        <f>'GMC data'!D10</f>
        <v>403</v>
      </c>
      <c r="F9">
        <f>'GMC data'!E10</f>
        <v>120</v>
      </c>
      <c r="G9">
        <f>'GMC data'!F10</f>
        <v>87</v>
      </c>
      <c r="H9">
        <f>'GMC data'!G10</f>
        <v>16</v>
      </c>
      <c r="I9">
        <f>'GMC data'!H10</f>
        <v>7</v>
      </c>
      <c r="J9">
        <f>'GMC data'!I10</f>
        <v>10</v>
      </c>
      <c r="K9">
        <f>'GMC data'!J10</f>
        <v>123</v>
      </c>
    </row>
    <row r="10" spans="1:11" x14ac:dyDescent="0.25">
      <c r="B10" t="s">
        <v>136</v>
      </c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25">
      <c r="B11" t="s">
        <v>137</v>
      </c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25">
      <c r="A12" t="s">
        <v>129</v>
      </c>
      <c r="B12" t="s">
        <v>132</v>
      </c>
      <c r="C12">
        <f>'HEE data combined'!B10</f>
        <v>33</v>
      </c>
      <c r="D12">
        <f>'HEE data combined'!C10</f>
        <v>2</v>
      </c>
      <c r="E12">
        <f>'HEE data combined'!D10</f>
        <v>52</v>
      </c>
      <c r="F12">
        <f>'HEE data combined'!E10</f>
        <v>13</v>
      </c>
      <c r="G12">
        <f>'HEE data combined'!F10</f>
        <v>31</v>
      </c>
      <c r="H12">
        <f>'HEE data combined'!G10</f>
        <v>2</v>
      </c>
      <c r="I12">
        <f>'HEE data combined'!H10</f>
        <v>0</v>
      </c>
      <c r="J12">
        <f>'HEE data combined'!I10</f>
        <v>13</v>
      </c>
      <c r="K12">
        <f>'HEE data combined'!J10</f>
        <v>38</v>
      </c>
    </row>
    <row r="13" spans="1:11" x14ac:dyDescent="0.25">
      <c r="B13" t="s">
        <v>136</v>
      </c>
    </row>
    <row r="14" spans="1:11" x14ac:dyDescent="0.25">
      <c r="B14" t="s">
        <v>137</v>
      </c>
      <c r="D14" s="32"/>
      <c r="E14" s="32"/>
      <c r="F14" s="32"/>
      <c r="G14" s="32"/>
      <c r="H14" s="32"/>
      <c r="I14" s="32"/>
      <c r="J14" s="32"/>
      <c r="K14" s="3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GMC data</vt:lpstr>
      <vt:lpstr> GMC % by speciality</vt:lpstr>
      <vt:lpstr>GMC % by religion</vt:lpstr>
      <vt:lpstr>HEE data origional</vt:lpstr>
      <vt:lpstr>HEE data combined</vt:lpstr>
      <vt:lpstr>HEE data by speciality</vt:lpstr>
      <vt:lpstr>HEE data by religion</vt:lpstr>
      <vt:lpstr>athiests</vt:lpstr>
      <vt:lpstr>budhists</vt:lpstr>
      <vt:lpstr>christianity</vt:lpstr>
      <vt:lpstr>islam</vt:lpstr>
      <vt:lpstr>judaism</vt:lpstr>
      <vt:lpstr>hindu</vt:lpstr>
      <vt:lpstr>sikh</vt:lpstr>
      <vt:lpstr> other religion</vt:lpstr>
      <vt:lpstr>Anaesthesia</vt:lpstr>
      <vt:lpstr>EM</vt:lpstr>
      <vt:lpstr>GP</vt:lpstr>
      <vt:lpstr>Medicine</vt:lpstr>
      <vt:lpstr>OG</vt:lpstr>
      <vt:lpstr>Public health</vt:lpstr>
      <vt:lpstr>Psychiatry</vt:lpstr>
      <vt:lpstr>Opthalmology</vt:lpstr>
      <vt:lpstr>Surgery</vt:lpstr>
      <vt:lpstr>Occupational</vt:lpstr>
      <vt:lpstr>Paeds</vt:lpstr>
      <vt:lpstr>Other</vt:lpstr>
      <vt:lpstr>Radiology</vt:lpstr>
      <vt:lpstr>Patholgy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jawad</dc:creator>
  <cp:lastModifiedBy>Ali Marvasti</cp:lastModifiedBy>
  <cp:lastPrinted>2020-03-29T12:19:20Z</cp:lastPrinted>
  <dcterms:created xsi:type="dcterms:W3CDTF">2019-08-18T20:06:02Z</dcterms:created>
  <dcterms:modified xsi:type="dcterms:W3CDTF">2021-04-07T15:40:13Z</dcterms:modified>
</cp:coreProperties>
</file>