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_Ledger" sheetId="1" r:id="rId5"/>
    <sheet state="visible" name="Daily Schedule" sheetId="2" r:id="rId6"/>
    <sheet state="visible" name="Bills received" sheetId="3" r:id="rId7"/>
    <sheet state="visible" name="Bills issued by SJVN" sheetId="4" r:id="rId8"/>
    <sheet state="visible" name="May TDS 2026" sheetId="5" r:id="rId9"/>
    <sheet state="visible" name="April TDS 2026" sheetId="6" r:id="rId10"/>
    <sheet state="visible" name="OPEN ACCESS PAYMENT AND APPROVE" sheetId="7" r:id="rId11"/>
    <sheet state="visible" name="ENERGY PAYMENT " sheetId="8" r:id="rId12"/>
    <sheet state="hidden" name="TDS" sheetId="9" r:id="rId13"/>
    <sheet state="hidden" name="schedule" sheetId="10" r:id="rId14"/>
    <sheet state="hidden" name="OA Bills" sheetId="11" r:id="rId15"/>
    <sheet state="hidden" name="TDS to be paid" sheetId="12" r:id="rId16"/>
    <sheet state="hidden" name="payment screenshot" sheetId="13" r:id="rId17"/>
    <sheet state="hidden" name="pass" sheetId="14" r:id="rId18"/>
    <sheet state="hidden" name="OA payments_NOAR" sheetId="15" r:id="rId19"/>
    <sheet state="hidden" name="Bill" sheetId="16" r:id="rId20"/>
  </sheets>
  <definedNames>
    <definedName hidden="1" localSheetId="6" name="_xlnm._FilterDatabase">'OPEN ACCESS PAYMENT AND APPROVE'!$A$345:$A$349</definedName>
    <definedName hidden="1" localSheetId="8" name="_xlnm._FilterDatabase">TDS!$A$1:$A$994</definedName>
    <definedName hidden="1" localSheetId="11" name="_xlnm._FilterDatabase">'TDS to be paid'!$D$1:$D$951</definedName>
  </definedNames>
  <calcPr/>
  <pivotCaches>
    <pivotCache cacheId="0" r:id="rId21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======
ID#AAAB4r_3s_Y
SATISH    (2026-04-20 11:14:19)
paid by satish</t>
      </text>
    </comment>
  </commentList>
</comments>
</file>

<file path=xl/sharedStrings.xml><?xml version="1.0" encoding="utf-8"?>
<sst xmlns="http://schemas.openxmlformats.org/spreadsheetml/2006/main" count="5834" uniqueCount="1901">
  <si>
    <t>Invoice Date</t>
  </si>
  <si>
    <t>Invoice No</t>
  </si>
  <si>
    <t>CSV</t>
  </si>
  <si>
    <t>Supply Period from</t>
  </si>
  <si>
    <t>Supply Period To</t>
  </si>
  <si>
    <t>Quantum of Power(MWH)</t>
  </si>
  <si>
    <t>Amount (Rs)</t>
  </si>
  <si>
    <t>Seller Name</t>
  </si>
  <si>
    <t>Due date</t>
  </si>
  <si>
    <t>Amount Paid (Rs.)</t>
  </si>
  <si>
    <t>Payment Date</t>
  </si>
  <si>
    <t>Remarks</t>
  </si>
  <si>
    <t>Net Value after TDS @ 0.1%</t>
  </si>
  <si>
    <t>TDS Payable</t>
  </si>
  <si>
    <t>Due Amount (Rs)</t>
  </si>
  <si>
    <t>NTPC VIDYUT VYAPAR NIGAM LIMITED &amp; KREAT Energy India Pvt Ltd 200MW</t>
  </si>
  <si>
    <t>Invoice Type</t>
  </si>
  <si>
    <t>07.04.2026</t>
  </si>
  <si>
    <t>Seller</t>
  </si>
  <si>
    <t>Amount</t>
  </si>
  <si>
    <t>Party  Name</t>
  </si>
  <si>
    <t>Payment Due date</t>
  </si>
  <si>
    <t>Payment Received</t>
  </si>
  <si>
    <t>Date of Payment</t>
  </si>
  <si>
    <t>Invoice after 0.1% TDS Deduction</t>
  </si>
  <si>
    <t xml:space="preserve">TDS Value @ 0.1% </t>
  </si>
  <si>
    <t>Buyer</t>
  </si>
  <si>
    <t>balance</t>
  </si>
  <si>
    <t>Date</t>
  </si>
  <si>
    <t>REF NO.</t>
  </si>
  <si>
    <t>Availability (MWh)</t>
  </si>
  <si>
    <t>Kreate Requested (MWh)</t>
  </si>
  <si>
    <t>LOA Number</t>
  </si>
  <si>
    <t>Actual Scheduled (MWh)</t>
  </si>
  <si>
    <t>04.05.2026</t>
  </si>
  <si>
    <t>Default from Kreate (MWh)</t>
  </si>
  <si>
    <t>APPLICATION NO.</t>
  </si>
  <si>
    <t>SJVN/ENERGY/KREATE/202605/144</t>
  </si>
  <si>
    <t>Default from NVVN (MWh)</t>
  </si>
  <si>
    <t>APPROVAL NO.</t>
  </si>
  <si>
    <t>Remark</t>
  </si>
  <si>
    <t>Vendor Payable Format 07.04.2026</t>
  </si>
  <si>
    <t>SELLER</t>
  </si>
  <si>
    <t>BUYER</t>
  </si>
  <si>
    <t>FROM DATE</t>
  </si>
  <si>
    <t>TO DATE</t>
  </si>
  <si>
    <t>APPLIED MWH</t>
  </si>
  <si>
    <t>APPROVED MWH</t>
  </si>
  <si>
    <t>Energy Bill</t>
  </si>
  <si>
    <t>Schedule MWH</t>
  </si>
  <si>
    <t>01.04.2026</t>
  </si>
  <si>
    <t>30.04.2026</t>
  </si>
  <si>
    <t>ISTS</t>
  </si>
  <si>
    <t>KREATE</t>
  </si>
  <si>
    <t>05.05.2026</t>
  </si>
  <si>
    <t>NTPCREL_PSS1_KPS3_S</t>
  </si>
  <si>
    <t>Application Fee</t>
  </si>
  <si>
    <t>08.04.2026</t>
  </si>
  <si>
    <t>RLDC Fee</t>
  </si>
  <si>
    <t>Payment Recevied on next day of scheduling of power</t>
  </si>
  <si>
    <t>13.04.2026</t>
  </si>
  <si>
    <t>01.05.2026</t>
  </si>
  <si>
    <t>SJVN/OA/KREATE/202605/263</t>
  </si>
  <si>
    <t>Vendor Payable Format 04.05.2026</t>
  </si>
  <si>
    <t>25/04/2026</t>
  </si>
  <si>
    <t>OA Bill</t>
  </si>
  <si>
    <t>NVVN_Kreate_200MW</t>
  </si>
  <si>
    <t>25.04.2026</t>
  </si>
  <si>
    <t>SJVN010426WR2354</t>
  </si>
  <si>
    <t>06.05.2026</t>
  </si>
  <si>
    <t>02.05.2026</t>
  </si>
  <si>
    <t>WR/2026/41024/C/R/0</t>
  </si>
  <si>
    <t>02.06.2026</t>
  </si>
  <si>
    <t>SJVN/ENERGY/KREATE/202606/145</t>
  </si>
  <si>
    <t>09.05.2026</t>
  </si>
  <si>
    <t>31.05.2026</t>
  </si>
  <si>
    <t>03.06.2026</t>
  </si>
  <si>
    <t>26/04/2026</t>
  </si>
  <si>
    <t>NTPC Renewable Energy Limited_KPS3</t>
  </si>
  <si>
    <t>Vendor Payable Format 10.05.2026</t>
  </si>
  <si>
    <t>M/s. GUJARAT ALKALIES ANDCHEMICALS LIMITED -13032</t>
  </si>
  <si>
    <t>08.05.2026</t>
  </si>
  <si>
    <t>11.05.2026</t>
  </si>
  <si>
    <t>SJVN/OA/KREATE/202605/264</t>
  </si>
  <si>
    <t>12.05.2026</t>
  </si>
  <si>
    <t>27/04/2026</t>
  </si>
  <si>
    <t>SJVN010426WR2355</t>
  </si>
  <si>
    <t>WR/2026/41026/C/R/0</t>
  </si>
  <si>
    <t>Vendor Payable Format 13.05.2026</t>
  </si>
  <si>
    <t>13.05.2026</t>
  </si>
  <si>
    <t>18.05.2026</t>
  </si>
  <si>
    <t>SJVN/OA/KREATE/202605/265</t>
  </si>
  <si>
    <t>28/04/2026</t>
  </si>
  <si>
    <t>15.05.2026</t>
  </si>
  <si>
    <t>19.05.2026</t>
  </si>
  <si>
    <t>SJVN250426WR2356</t>
  </si>
  <si>
    <t>WR/2026/42379/C/R/0</t>
  </si>
  <si>
    <t>Vendor Payable Format 19.05.2026</t>
  </si>
  <si>
    <t>27.05.2026</t>
  </si>
  <si>
    <t>SJVN/OA/KREATE/202605/266</t>
  </si>
  <si>
    <t>17.05.2026</t>
  </si>
  <si>
    <t>29/04/2026</t>
  </si>
  <si>
    <t>16.05.2026</t>
  </si>
  <si>
    <t>23.05.2026</t>
  </si>
  <si>
    <t>28.05.2026</t>
  </si>
  <si>
    <t>25.05.2026</t>
  </si>
  <si>
    <t>01.06.2026</t>
  </si>
  <si>
    <t>SJVN/OA/KREATE/202606/267</t>
  </si>
  <si>
    <t>SJVN260426WR2357</t>
  </si>
  <si>
    <t>WR/2026/42484/C/R/0</t>
  </si>
  <si>
    <t>Vendor Payable Format 26.05.2026</t>
  </si>
  <si>
    <t>24.05.2026</t>
  </si>
  <si>
    <t>30/04/2026</t>
  </si>
  <si>
    <t>ELECTROTHERM (INDIA) LIMITED</t>
  </si>
  <si>
    <t>26.05.2026</t>
  </si>
  <si>
    <t>04.06.2026</t>
  </si>
  <si>
    <t>SJVN/OA/KREATE/202606/268</t>
  </si>
  <si>
    <t>SJVN260426WR2358</t>
  </si>
  <si>
    <t>WR/2026/42485/C/R/0</t>
  </si>
  <si>
    <t xml:space="preserve">Payment Recevied on Daily Basis </t>
  </si>
  <si>
    <t>Vendor Payable Format 01.05.2026</t>
  </si>
  <si>
    <t>Monthly Total</t>
  </si>
  <si>
    <t>01.07.2026</t>
  </si>
  <si>
    <t>SJVN/ENERGY/KREATE/202607/146</t>
  </si>
  <si>
    <t>30.06.2026</t>
  </si>
  <si>
    <t>02.07.2026</t>
  </si>
  <si>
    <t>09.06.2026</t>
  </si>
  <si>
    <t>SJVN270426WR2359</t>
  </si>
  <si>
    <t>WR/2026/42553/C/R/0</t>
  </si>
  <si>
    <t>Vendor Payable Format 09.06.2026</t>
  </si>
  <si>
    <t>SJVN/OA/KREATE/202606/269</t>
  </si>
  <si>
    <t>08.06.2026</t>
  </si>
  <si>
    <t>10.06.2026</t>
  </si>
  <si>
    <t>SJVN270426WR2360</t>
  </si>
  <si>
    <t>16.06.2026</t>
  </si>
  <si>
    <t>WR/2026/42554/C/R/0</t>
  </si>
  <si>
    <t>Vendor Payable Format 16.06.2026</t>
  </si>
  <si>
    <t>15.06.2026</t>
  </si>
  <si>
    <t>17.06.2026</t>
  </si>
  <si>
    <t>19.06.2026</t>
  </si>
  <si>
    <t>SJVN270426WR2361</t>
  </si>
  <si>
    <t>WR/2026/42555/C/R/0</t>
  </si>
  <si>
    <t>24.06.2026</t>
  </si>
  <si>
    <t>Vendor Payable Format 24.05.2026</t>
  </si>
  <si>
    <t>SJVN280426WR2362</t>
  </si>
  <si>
    <t>23.06.2026</t>
  </si>
  <si>
    <t>WR/2026/42647/C/R/0</t>
  </si>
  <si>
    <t>25.06.2026</t>
  </si>
  <si>
    <t>Vendor Payable Format 01.07.2026</t>
  </si>
  <si>
    <t>SJVN280426WR2363</t>
  </si>
  <si>
    <t>WR/2026/42649/C/R/0</t>
  </si>
  <si>
    <t>SJVN280426WR2364</t>
  </si>
  <si>
    <t>WR/2026/42650/C/R/0</t>
  </si>
  <si>
    <t>SJVN290426WR2366</t>
  </si>
  <si>
    <t>WR/2026/42743/C/R/0</t>
  </si>
  <si>
    <t>SJVN290426WR2369</t>
  </si>
  <si>
    <t>WR/2026/42744/C/R/0</t>
  </si>
  <si>
    <t>SJVN290426WR2370</t>
  </si>
  <si>
    <t>WR/2026/42746/C/R/0</t>
  </si>
  <si>
    <t>SJVN300426WR2371</t>
  </si>
  <si>
    <t>WR/2026/42848/C/R/0</t>
  </si>
  <si>
    <t>SJVN300426WR2372</t>
  </si>
  <si>
    <t>WR/2026/42849/C/R/0</t>
  </si>
  <si>
    <t>SJVN300426WR2373</t>
  </si>
  <si>
    <t>WR/2026/42851/C/R/0</t>
  </si>
  <si>
    <t>13/05/2026</t>
  </si>
  <si>
    <t>SJVN010526WR2374</t>
  </si>
  <si>
    <t>WR/2026/42914/C/R/0</t>
  </si>
  <si>
    <t>14/05/2026</t>
  </si>
  <si>
    <t>15/05/2026</t>
  </si>
  <si>
    <t>SJVN010526WR2376</t>
  </si>
  <si>
    <t>WR/2026/42916/C/R/0</t>
  </si>
  <si>
    <t>16/05/2026</t>
  </si>
  <si>
    <t>SJVN010526WR2377</t>
  </si>
  <si>
    <t>WR/2026/42918/C/R/0</t>
  </si>
  <si>
    <t>17/05/2026</t>
  </si>
  <si>
    <t>SJVN010526ER2378</t>
  </si>
  <si>
    <t>ER/2026/28089/C/R/0</t>
  </si>
  <si>
    <t>18/05/2026</t>
  </si>
  <si>
    <t>NUVOCO VISTAS CORPORATION LIMITED (Mejia Cement Plant)</t>
  </si>
  <si>
    <t>SJVN020526WR2380</t>
  </si>
  <si>
    <t>WR/2026/43030/C/R/0</t>
  </si>
  <si>
    <t>19/05/2026</t>
  </si>
  <si>
    <t>SJVN030526WR2381</t>
  </si>
  <si>
    <t>WR/2026/43078/C/R/0</t>
  </si>
  <si>
    <t>20/05/2026</t>
  </si>
  <si>
    <t>SJVN030526WR2382</t>
  </si>
  <si>
    <t>WR/2026/43079/C/R/0</t>
  </si>
  <si>
    <t>21/05/2026</t>
  </si>
  <si>
    <t>SJVN040526WR2383</t>
  </si>
  <si>
    <t>WR/2026/43131/C/R/0</t>
  </si>
  <si>
    <t>22/05/2026</t>
  </si>
  <si>
    <t>SJVN040526WR2384</t>
  </si>
  <si>
    <t>WR/2026/43132/C/R/0</t>
  </si>
  <si>
    <t>23/05/2026</t>
  </si>
  <si>
    <t>SJVN050526WR2385</t>
  </si>
  <si>
    <t>WR/2026/43164/C/R/0</t>
  </si>
  <si>
    <t>24/05/2026</t>
  </si>
  <si>
    <t>SJVN050526WR2386</t>
  </si>
  <si>
    <t>WR/2026/43165/C/R/0</t>
  </si>
  <si>
    <t>25/05/2026</t>
  </si>
  <si>
    <t>SJVN060526WR2387</t>
  </si>
  <si>
    <t>WR/2026/43202/C/R/0</t>
  </si>
  <si>
    <t>26/05/2026</t>
  </si>
  <si>
    <t>SJVN060526WR2388</t>
  </si>
  <si>
    <t>WR/2026/43203/C/R/0</t>
  </si>
  <si>
    <t>27/05/2026</t>
  </si>
  <si>
    <t>SJVN070526WR2389</t>
  </si>
  <si>
    <t>WR/2026/43236/C/R/0</t>
  </si>
  <si>
    <t>28/05/2026</t>
  </si>
  <si>
    <t>SJVN070526WR2390</t>
  </si>
  <si>
    <t>WR/2026/43237/C/R/0</t>
  </si>
  <si>
    <t>29/05/2026</t>
  </si>
  <si>
    <t>SJVN080526WR2391</t>
  </si>
  <si>
    <t>WR/2026/43299/C/R/0</t>
  </si>
  <si>
    <t>30/05/2026</t>
  </si>
  <si>
    <t>31/05/2026</t>
  </si>
  <si>
    <t>SJVN080526WR2392</t>
  </si>
  <si>
    <t>WR/2026/43300/C/R/0</t>
  </si>
  <si>
    <t>M/s Gujarat Alkalies &amp; Chemicals Limited</t>
  </si>
  <si>
    <t>SJVN080526WR2393</t>
  </si>
  <si>
    <t>WR/2026/43302/C/R/0</t>
  </si>
  <si>
    <t>GNA</t>
  </si>
  <si>
    <t>SJVN080526NR2394</t>
  </si>
  <si>
    <t>GNARE/WR/2026/05/08/9765</t>
  </si>
  <si>
    <t>Himachal Pradesh State Electricity Board Ltd.</t>
  </si>
  <si>
    <t>SJVN090526WR2395</t>
  </si>
  <si>
    <t>WR/2026/43365/C/R/0</t>
  </si>
  <si>
    <t>SJVN090526WR2396</t>
  </si>
  <si>
    <t>WR/2026/43367/C/R/0</t>
  </si>
  <si>
    <t>Shreeyam Power And Steel Industries Limited, Mithirohar</t>
  </si>
  <si>
    <t>SJVN090526WR2397</t>
  </si>
  <si>
    <t>WR/2026/43380/C/R/0</t>
  </si>
  <si>
    <t>SJVN090526WR2398</t>
  </si>
  <si>
    <t>WR/2026/43370/C/R/0</t>
  </si>
  <si>
    <t>SJVN090526NR2399</t>
  </si>
  <si>
    <t>GNARE/WR/2026/05/09/8855</t>
  </si>
  <si>
    <t>SJVN100526NR2400</t>
  </si>
  <si>
    <t>GNARE/WR/2026/05/10/4068</t>
  </si>
  <si>
    <t>SJVN100526WR2404</t>
  </si>
  <si>
    <t>WR/2026/43415/C/R/0</t>
  </si>
  <si>
    <t>SJVN100526WR2406</t>
  </si>
  <si>
    <t>WR/2026/43416/C/R/0</t>
  </si>
  <si>
    <t>SJVN100526WR2407</t>
  </si>
  <si>
    <t>WR/2026/43417/C/R/0</t>
  </si>
  <si>
    <t>SJVN100526WR2408</t>
  </si>
  <si>
    <t>WR/2026/43418/C/R/0</t>
  </si>
  <si>
    <t>SJVN110526NR2401</t>
  </si>
  <si>
    <t>GNARE/WR/2026/05/11/4345</t>
  </si>
  <si>
    <t>SJVN110526WR2409</t>
  </si>
  <si>
    <t>WR/2026/43446/C/R/0</t>
  </si>
  <si>
    <t>GACL NALCO Alkalies &amp; Chemicals Pvt Ltd Cons.No.63869</t>
  </si>
  <si>
    <t>SJVN110526WR2410</t>
  </si>
  <si>
    <t>WR/2026/43447/C/R/0</t>
  </si>
  <si>
    <t>13/06/2026</t>
  </si>
  <si>
    <t>14/06/2026</t>
  </si>
  <si>
    <t>SJVN110526WR2411</t>
  </si>
  <si>
    <t>WR/2026/43448/C/R/0</t>
  </si>
  <si>
    <t>15/06/2026</t>
  </si>
  <si>
    <t>SJVN120526NR2402</t>
  </si>
  <si>
    <t>GNARE/WR/2026/05/12/5034</t>
  </si>
  <si>
    <t>16/06/2026</t>
  </si>
  <si>
    <t>SJVN120526WR2412</t>
  </si>
  <si>
    <t>WR/2026/43492/C/R/0</t>
  </si>
  <si>
    <t>17/06/2026</t>
  </si>
  <si>
    <t>18/06/2026</t>
  </si>
  <si>
    <t>SJVN120526WR2413</t>
  </si>
  <si>
    <t>WR/2026/43493/C/R/0</t>
  </si>
  <si>
    <t>19/06/2026</t>
  </si>
  <si>
    <t>SJVN120526WR2414</t>
  </si>
  <si>
    <t>WR/2026/43494/C/R/0</t>
  </si>
  <si>
    <t>20/06/2026</t>
  </si>
  <si>
    <t>SJVN120526WR2415</t>
  </si>
  <si>
    <t>WR/2026/43497/C/R/0</t>
  </si>
  <si>
    <t>21/06/2026</t>
  </si>
  <si>
    <t>SJVN130526WR2416</t>
  </si>
  <si>
    <t>22/06/2026</t>
  </si>
  <si>
    <t>WR/2026/43541/C/R/0</t>
  </si>
  <si>
    <t>23/06/2026</t>
  </si>
  <si>
    <t>SJVN130526WR2417</t>
  </si>
  <si>
    <t>WR/2026/43542/C/R/0</t>
  </si>
  <si>
    <t>24/06/2026</t>
  </si>
  <si>
    <t>SJVN130526WR2418</t>
  </si>
  <si>
    <t>WR/2026/43543/C/R/0</t>
  </si>
  <si>
    <t>25/06/2026</t>
  </si>
  <si>
    <t>SJVN130526WR2419</t>
  </si>
  <si>
    <t>WR/2026/43545/C/R/0</t>
  </si>
  <si>
    <t>26/06/2026</t>
  </si>
  <si>
    <t>27/06/2026</t>
  </si>
  <si>
    <t>SJVN140526WR2420</t>
  </si>
  <si>
    <t>WR/2026/43594/C/R/0</t>
  </si>
  <si>
    <t>28/06/2026</t>
  </si>
  <si>
    <t>SJVN140526WR2421</t>
  </si>
  <si>
    <t>WR/2026/43597/C/R/0</t>
  </si>
  <si>
    <t>29/06/2026</t>
  </si>
  <si>
    <t>30/06/2026</t>
  </si>
  <si>
    <t>SJVN140526WR2422</t>
  </si>
  <si>
    <t>WR/2026/43599/C/R/0</t>
  </si>
  <si>
    <t>SJVN140526WR2423</t>
  </si>
  <si>
    <t>WR/2026/43601/C/R/0</t>
  </si>
  <si>
    <t>SJVN150526WR2424</t>
  </si>
  <si>
    <t>WR/2026/43659/C/R/0</t>
  </si>
  <si>
    <t>SJVN150526NR2425</t>
  </si>
  <si>
    <t>NR/2026/43177/C/R/0</t>
  </si>
  <si>
    <t>Fortis Hospotel Limited</t>
  </si>
  <si>
    <t>SJVN150526WR2426</t>
  </si>
  <si>
    <t>WR/2026/43661/C/R/0</t>
  </si>
  <si>
    <t>SJVN150526WR2427</t>
  </si>
  <si>
    <t>WR/2026/43664/C/R/0</t>
  </si>
  <si>
    <t>SJVN150526WR2428</t>
  </si>
  <si>
    <t>WR/2026/43668/C/R/0</t>
  </si>
  <si>
    <t>SJVN160526WR2429</t>
  </si>
  <si>
    <t>WR/2026/43706/C/R/0</t>
  </si>
  <si>
    <t>SJVN160526NR2430</t>
  </si>
  <si>
    <t>NR/2026/43220/C/R/0</t>
  </si>
  <si>
    <t>SJVN160526WR2431</t>
  </si>
  <si>
    <t>WR/2026/43708/C/R/0</t>
  </si>
  <si>
    <t>13/07/2026</t>
  </si>
  <si>
    <t>14/07/2027</t>
  </si>
  <si>
    <t>SJVN160526WR2432</t>
  </si>
  <si>
    <t>WR/2026/43712/C/R/0</t>
  </si>
  <si>
    <t>15/07/2026</t>
  </si>
  <si>
    <t>SJVN160526WR2433</t>
  </si>
  <si>
    <t>WR/2026/43713/C/R/0</t>
  </si>
  <si>
    <t>16/07/2026</t>
  </si>
  <si>
    <t>17/07/2026</t>
  </si>
  <si>
    <t>SJVN170526WR2435</t>
  </si>
  <si>
    <t>WR/2026/43764/C/R/0</t>
  </si>
  <si>
    <t>18/07/2026</t>
  </si>
  <si>
    <t>SJVN170526WR2437</t>
  </si>
  <si>
    <t>WR/2026/43765/C/R/0</t>
  </si>
  <si>
    <t>19/07/2026</t>
  </si>
  <si>
    <t>SJVN170526WR2438</t>
  </si>
  <si>
    <t>WR/2026/43767/C/R/0</t>
  </si>
  <si>
    <t>20/07/2026</t>
  </si>
  <si>
    <t>21/07/2026</t>
  </si>
  <si>
    <t>SJVN170526WR2439</t>
  </si>
  <si>
    <t>WR/2026/43769/C/R/0</t>
  </si>
  <si>
    <t>22/07/2026</t>
  </si>
  <si>
    <t>SJVN170526NR2440</t>
  </si>
  <si>
    <t>NR/2026/43272/C/R/0</t>
  </si>
  <si>
    <t>23/07/2026</t>
  </si>
  <si>
    <t>SJVN180526WR2441</t>
  </si>
  <si>
    <t>WR/2026/43804/C/R/0</t>
  </si>
  <si>
    <t>24/07/2026</t>
  </si>
  <si>
    <t>25/07/2026</t>
  </si>
  <si>
    <t>SJVN180526NR2442</t>
  </si>
  <si>
    <t>NR/2026/43303/C/R/0</t>
  </si>
  <si>
    <t>26/07/2026</t>
  </si>
  <si>
    <t>SJVN180526WR2443</t>
  </si>
  <si>
    <t>WR/2026/43806/C/R/0</t>
  </si>
  <si>
    <t>27/07/2026</t>
  </si>
  <si>
    <t>28/07/2026</t>
  </si>
  <si>
    <t>SJVN180526WR2444</t>
  </si>
  <si>
    <t>WR/2026/43807/C/R/0</t>
  </si>
  <si>
    <t>29/07/2026</t>
  </si>
  <si>
    <t>SJVN180526WR2445</t>
  </si>
  <si>
    <t>WR/2026/43808/C/R/0</t>
  </si>
  <si>
    <t>31/07/2026</t>
  </si>
  <si>
    <t>SJVN190526WR2447</t>
  </si>
  <si>
    <t>WR/2026/43849/C/R/0</t>
  </si>
  <si>
    <t>SJVN190526NR2448</t>
  </si>
  <si>
    <t>NR/2026/43344/C/R/0</t>
  </si>
  <si>
    <t>SJVN190526WR2449</t>
  </si>
  <si>
    <t>WR/2026/43850/C/R/0</t>
  </si>
  <si>
    <t>SJVN190526WR2450</t>
  </si>
  <si>
    <t>WR/2026/43851/C/R/0</t>
  </si>
  <si>
    <t>SJVN190526WR2451</t>
  </si>
  <si>
    <t>WR/2026/43853/C/R/0</t>
  </si>
  <si>
    <t>Ref No</t>
  </si>
  <si>
    <t>SJVN200526WR2452</t>
  </si>
  <si>
    <t>WR/2026/43885/C/R/0</t>
  </si>
  <si>
    <t>Application No</t>
  </si>
  <si>
    <t>Approval No</t>
  </si>
  <si>
    <t>Party Name</t>
  </si>
  <si>
    <t>PAN</t>
  </si>
  <si>
    <t>Taxable Amount</t>
  </si>
  <si>
    <t>TDS Rate (%)</t>
  </si>
  <si>
    <t>TDS</t>
  </si>
  <si>
    <t>SJVN200526WR2453</t>
  </si>
  <si>
    <t>WR/2026/43892/C/R/0</t>
  </si>
  <si>
    <t>CTUIL</t>
  </si>
  <si>
    <t>AAJCC2026N</t>
  </si>
  <si>
    <t>SJVN200526WR2454</t>
  </si>
  <si>
    <t>WR/2026/43893/C/R/0</t>
  </si>
  <si>
    <t>GRID-INDIA</t>
  </si>
  <si>
    <t>AAFCP2086B</t>
  </si>
  <si>
    <t>SJVN200526WR2455</t>
  </si>
  <si>
    <t>WR/2026/43894/C/R/0</t>
  </si>
  <si>
    <t>RLDC-Fee</t>
  </si>
  <si>
    <t>SJVN200526NR2446</t>
  </si>
  <si>
    <t>NR/2026/43317/A/R/0</t>
  </si>
  <si>
    <t>SJVN210526WR2457</t>
  </si>
  <si>
    <t>WR/2026/43935/C/R/0</t>
  </si>
  <si>
    <t>SJVN210526WR2458</t>
  </si>
  <si>
    <t>WR/2026/43936/C/R/0</t>
  </si>
  <si>
    <t>SJVN210526WR2459</t>
  </si>
  <si>
    <t>WR/2026/43937/C/R/0</t>
  </si>
  <si>
    <t>SJVN210526WR2460</t>
  </si>
  <si>
    <t>WR/2026/43938/C/R/0</t>
  </si>
  <si>
    <t>SJVN210526WR2461</t>
  </si>
  <si>
    <t>WR/2026/43939/C/R/0</t>
  </si>
  <si>
    <t>SJVN220526WR2462</t>
  </si>
  <si>
    <t>WR/2026/44010/C/R/0</t>
  </si>
  <si>
    <t>SJVN220526NR2463</t>
  </si>
  <si>
    <t>NR/2026/43541/C/R/0</t>
  </si>
  <si>
    <t>SJVN220526WR2464</t>
  </si>
  <si>
    <t>WR/2026/44013/C/R/0</t>
  </si>
  <si>
    <t>SJVN220526WR2465</t>
  </si>
  <si>
    <t>WR/2026/44015/C/R/0</t>
  </si>
  <si>
    <t>SJVN220526WR2466</t>
  </si>
  <si>
    <t>WR/2026/44017/C/R/0</t>
  </si>
  <si>
    <t>SJVN220526WR2467</t>
  </si>
  <si>
    <t>WR/2026/44018/C/R/0</t>
  </si>
  <si>
    <t>SJVN230526WR2469</t>
  </si>
  <si>
    <t>WR/2026/44064/C/R/0</t>
  </si>
  <si>
    <t>SJVN230526NR2470</t>
  </si>
  <si>
    <t>NR/2026/43624/C/R/0</t>
  </si>
  <si>
    <t>SJVN230526WR2471</t>
  </si>
  <si>
    <t>WR/2026/44067/C/R/0</t>
  </si>
  <si>
    <t>SJVN230526WR2472</t>
  </si>
  <si>
    <t>WR/2026/44068/C/R/0</t>
  </si>
  <si>
    <t>SJVN230526WR2473</t>
  </si>
  <si>
    <t>WR/2026/44069/C/R/0</t>
  </si>
  <si>
    <t>SJVN230526WR2474</t>
  </si>
  <si>
    <t>WR/2026/44070/C/R/0</t>
  </si>
  <si>
    <t>SJVN240526WR2475</t>
  </si>
  <si>
    <t>WR/2026/44131/C/R/0</t>
  </si>
  <si>
    <t>SJVN240526WR2476</t>
  </si>
  <si>
    <t>WR/2026/44135/C/R/0</t>
  </si>
  <si>
    <t>SJVN240526WR2477</t>
  </si>
  <si>
    <t>WR/2026/44136/C/R/0</t>
  </si>
  <si>
    <t>SJVN240526WR2478</t>
  </si>
  <si>
    <t>WR/2026/44137/C/R/0</t>
  </si>
  <si>
    <t>SJVN240526WR2479</t>
  </si>
  <si>
    <t>WR/2026/44140/C/R/0</t>
  </si>
  <si>
    <t>Delivary Date</t>
  </si>
  <si>
    <t>SJVN240526NR2468</t>
  </si>
  <si>
    <t>NR/2026/43552/A/R/0</t>
  </si>
  <si>
    <t>SJVN010626WR2523</t>
  </si>
  <si>
    <t>Received Date</t>
  </si>
  <si>
    <t>Amount Received</t>
  </si>
  <si>
    <t>SJVN010626WR2524</t>
  </si>
  <si>
    <t>SJVN250526WR2480</t>
  </si>
  <si>
    <t>WR/2026/44174/C/R/0</t>
  </si>
  <si>
    <t>SJVN010626WR2525</t>
  </si>
  <si>
    <t>SJVN010626WR2526</t>
  </si>
  <si>
    <t>SJVN010626WR2527</t>
  </si>
  <si>
    <t>Total</t>
  </si>
  <si>
    <t>SJVN250526WR2481</t>
  </si>
  <si>
    <t>WR/2026/44175/C/R/0</t>
  </si>
  <si>
    <t>SJVN020626WR2528</t>
  </si>
  <si>
    <t>SJVN020626WR2529</t>
  </si>
  <si>
    <t>SJVN020626WR2530</t>
  </si>
  <si>
    <t>SJVN020626WR2531</t>
  </si>
  <si>
    <t>SJVN020626WR2532</t>
  </si>
  <si>
    <t>SJVN250526WR2482</t>
  </si>
  <si>
    <t>WR/2026/44176/C/R/0</t>
  </si>
  <si>
    <t>SJVN030626WR2534</t>
  </si>
  <si>
    <t>SJVN030626WR2535</t>
  </si>
  <si>
    <t>SJVN030626WR2536</t>
  </si>
  <si>
    <t>SJVN030626WR2537</t>
  </si>
  <si>
    <t>SJVN250526WR2483</t>
  </si>
  <si>
    <t>WR/2026/44177/C/R/0</t>
  </si>
  <si>
    <t>SJVN030626WR2538</t>
  </si>
  <si>
    <t>SJVN040626WR2539</t>
  </si>
  <si>
    <t>SJVN250526WR2484</t>
  </si>
  <si>
    <t>WR/2026/44179/C/R/0</t>
  </si>
  <si>
    <t>338,051.00</t>
  </si>
  <si>
    <t>SJVN040626WR2540</t>
  </si>
  <si>
    <t>SJVN040626WR2541</t>
  </si>
  <si>
    <t>SJVN040626WR2542</t>
  </si>
  <si>
    <t>SJVN040626WR2543</t>
  </si>
  <si>
    <t>SJVN260526WR2491</t>
  </si>
  <si>
    <t>WR/2026/44220/C/R/0</t>
  </si>
  <si>
    <t>SJVN050626WR2544</t>
  </si>
  <si>
    <t>SJVN260526WR2492</t>
  </si>
  <si>
    <t>WR/2026/44227/C/R/0</t>
  </si>
  <si>
    <t>SJVN050626WR2545</t>
  </si>
  <si>
    <t>SJVN050626WR2546</t>
  </si>
  <si>
    <t>SJVN050626WR2547</t>
  </si>
  <si>
    <t>SJVN260526WR2493</t>
  </si>
  <si>
    <t>WR/2026/44228/C/R/0</t>
  </si>
  <si>
    <t>SJVN060626WR2548</t>
  </si>
  <si>
    <t>SJVN060626WR2549</t>
  </si>
  <si>
    <t>SJVN260526WR2494</t>
  </si>
  <si>
    <t>WR/2026/44229/C/R/0</t>
  </si>
  <si>
    <t>SJVN060626WR2550</t>
  </si>
  <si>
    <t>SJVN060626WR2551</t>
  </si>
  <si>
    <t>SJVN260526WR2495</t>
  </si>
  <si>
    <t>WR/2026/44230/C/R/0</t>
  </si>
  <si>
    <t>SJVN070626WR2552</t>
  </si>
  <si>
    <t>SJVN070626WR2553</t>
  </si>
  <si>
    <t>SJVN070626WR2554</t>
  </si>
  <si>
    <t>SJVN070626WR2555</t>
  </si>
  <si>
    <t>SJVN080626WR2556</t>
  </si>
  <si>
    <t>SJVN080626WR2557</t>
  </si>
  <si>
    <t>SJVN080626WR2558</t>
  </si>
  <si>
    <t>SJVN080626WR2559</t>
  </si>
  <si>
    <t>SJVN270526WR2496</t>
  </si>
  <si>
    <t>WR/2026/44288/C/R/0</t>
  </si>
  <si>
    <t>Sl. No</t>
  </si>
  <si>
    <t>SJVN090626WR2560</t>
  </si>
  <si>
    <t>Energy (KWh)</t>
  </si>
  <si>
    <t>SJVN270526WR2497</t>
  </si>
  <si>
    <t>WR/2026/44290/C/R/0</t>
  </si>
  <si>
    <t>Rate</t>
  </si>
  <si>
    <t>SJVN090626WR2561</t>
  </si>
  <si>
    <t>Cumulative Amount</t>
  </si>
  <si>
    <t>SJVN090626WR2562</t>
  </si>
  <si>
    <t>Payment made</t>
  </si>
  <si>
    <t>Payment date</t>
  </si>
  <si>
    <t>SJVN090626WR2563</t>
  </si>
  <si>
    <t>Payment due</t>
  </si>
  <si>
    <t>Bill No</t>
  </si>
  <si>
    <t>SJVN270526WR2498</t>
  </si>
  <si>
    <t>Bill date</t>
  </si>
  <si>
    <t>WR/2026/44292/C/R/0</t>
  </si>
  <si>
    <t>Energy</t>
  </si>
  <si>
    <t>TDS DEDUCTED</t>
  </si>
  <si>
    <t>Net Receivable</t>
  </si>
  <si>
    <t>Actual Receipt</t>
  </si>
  <si>
    <t>Difference</t>
  </si>
  <si>
    <t>Date of Receipt</t>
  </si>
  <si>
    <t>SJVN270526WR2499</t>
  </si>
  <si>
    <t>WR/2026/44293/C/R/0</t>
  </si>
  <si>
    <t>SJVN100626WR2564</t>
  </si>
  <si>
    <t>SJVN100626WR2565</t>
  </si>
  <si>
    <t>SJVN100626WR2566</t>
  </si>
  <si>
    <t>SJVN270526WR2500</t>
  </si>
  <si>
    <t>SJVN100626WR2567</t>
  </si>
  <si>
    <t>WR/2026/44294/C/R/0</t>
  </si>
  <si>
    <t xml:space="preserve">M/s. GUJARAT ALKALIES AND CHEMICALS LIMITED </t>
  </si>
  <si>
    <t>25-04-2026</t>
  </si>
  <si>
    <t>SJVN110626WR2568</t>
  </si>
  <si>
    <t>SJVN280526WR2501</t>
  </si>
  <si>
    <t>WR/2026/44352/C/R/0</t>
  </si>
  <si>
    <t>SJVN110626WR2569</t>
  </si>
  <si>
    <t>SJVN110626WR2570</t>
  </si>
  <si>
    <t>SJVN110626WR2571</t>
  </si>
  <si>
    <t>26-04-2026</t>
  </si>
  <si>
    <t>SJVN280526WR2502</t>
  </si>
  <si>
    <t>WR/2026/44354/C/R/0</t>
  </si>
  <si>
    <t>SJVN120626WR2572</t>
  </si>
  <si>
    <t>Application date</t>
  </si>
  <si>
    <t>27-04-2027</t>
  </si>
  <si>
    <t>SJVN120626WR2573</t>
  </si>
  <si>
    <t>SJVN120626WR2574</t>
  </si>
  <si>
    <t>Appication No</t>
  </si>
  <si>
    <t>SJVN280526WR2503</t>
  </si>
  <si>
    <t>Vender name</t>
  </si>
  <si>
    <t>WR/2026/44355/C/R/0</t>
  </si>
  <si>
    <t>SJVN120626WR2576</t>
  </si>
  <si>
    <t>Amount (Rs.)</t>
  </si>
  <si>
    <t>28-04-2026</t>
  </si>
  <si>
    <t>TDS amount Deducted by SJVN</t>
  </si>
  <si>
    <t>13-06-2026</t>
  </si>
  <si>
    <t>Total TDS amount</t>
  </si>
  <si>
    <t>SJVN130626WR2577</t>
  </si>
  <si>
    <t>Challan No</t>
  </si>
  <si>
    <t>SJVN280526WR2504</t>
  </si>
  <si>
    <t>WR/2026/44356/C/R/0</t>
  </si>
  <si>
    <t>Challan Date</t>
  </si>
  <si>
    <t>29-04-2026</t>
  </si>
  <si>
    <t>SJVN130626WR2578</t>
  </si>
  <si>
    <t>Delhi Transco Limited</t>
  </si>
  <si>
    <t>Delhi STU</t>
  </si>
  <si>
    <t>AABCD6342A</t>
  </si>
  <si>
    <t>SJVN130626WR2579</t>
  </si>
  <si>
    <t>SJVN130626WR2580</t>
  </si>
  <si>
    <t>SJVN280526WR2505</t>
  </si>
  <si>
    <t>WR/2026/44357/C/R/0</t>
  </si>
  <si>
    <t>30-04-2026</t>
  </si>
  <si>
    <t>15-06-2026</t>
  </si>
  <si>
    <t>14-06-2026</t>
  </si>
  <si>
    <t>SJVN140626WR2581</t>
  </si>
  <si>
    <t>SJVN140626WR2582</t>
  </si>
  <si>
    <t>West Bengal STU</t>
  </si>
  <si>
    <t>AAACW6952G</t>
  </si>
  <si>
    <t>SJVN140626WR2583</t>
  </si>
  <si>
    <t>SJVN290526WR2506</t>
  </si>
  <si>
    <t>WR/2026/44439/C/R/0</t>
  </si>
  <si>
    <t>SJVN140626WR2584</t>
  </si>
  <si>
    <t>Remaining amount for the supply of power for the month of april-26 &amp; TDS is applicable above Rs. 5000000</t>
  </si>
  <si>
    <t>SJVN290526WR2507</t>
  </si>
  <si>
    <t>WR/2026/44442/C/R/0</t>
  </si>
  <si>
    <t>SJVN150626WR2585</t>
  </si>
  <si>
    <t>SJVN150626WR2586</t>
  </si>
  <si>
    <t>SJVN150626WR2587</t>
  </si>
  <si>
    <t>SJVN150626WR2588</t>
  </si>
  <si>
    <t>SJVN290526WR2508</t>
  </si>
  <si>
    <t>WR/2026/44443/C/R/0</t>
  </si>
  <si>
    <t>16-06-2026</t>
  </si>
  <si>
    <t>SJVN160626WR2589</t>
  </si>
  <si>
    <t>SJVN160626WR2590</t>
  </si>
  <si>
    <t>SJVN290526WR2509</t>
  </si>
  <si>
    <t>WR/2026/44444/C/R/0</t>
  </si>
  <si>
    <t>SJVN160626WR2591</t>
  </si>
  <si>
    <t>SJVN160626WR2592</t>
  </si>
  <si>
    <t>4,31,175</t>
  </si>
  <si>
    <t>8,24,838.00</t>
  </si>
  <si>
    <t>8,24,013.00</t>
  </si>
  <si>
    <t>SJVN300526WR2510</t>
  </si>
  <si>
    <t>WR/2026/44485/C/R/0</t>
  </si>
  <si>
    <t>17-06-2026</t>
  </si>
  <si>
    <t>SJVN170626WR2599</t>
  </si>
  <si>
    <t>8,37,773.03</t>
  </si>
  <si>
    <t>SJVN170626WR2600</t>
  </si>
  <si>
    <t>8,36,935.25</t>
  </si>
  <si>
    <t>SJVN170626WR2595</t>
  </si>
  <si>
    <t>8,37,138.00</t>
  </si>
  <si>
    <t>SJVN170626WR2601</t>
  </si>
  <si>
    <t>SJVN300526WR2511</t>
  </si>
  <si>
    <t>WR/2026/44486/C/R/0</t>
  </si>
  <si>
    <t>3,15,625</t>
  </si>
  <si>
    <t>4,92,375.00</t>
  </si>
  <si>
    <t>4,91,883.00</t>
  </si>
  <si>
    <t>18-06-2026</t>
  </si>
  <si>
    <t>SJVN180626WR2602</t>
  </si>
  <si>
    <t>SJVN300526WR2512</t>
  </si>
  <si>
    <t>5,01,843.75</t>
  </si>
  <si>
    <t>WR/2026/44487/C/R/0</t>
  </si>
  <si>
    <t>SJVN180626WR2603</t>
  </si>
  <si>
    <t>5,01,341.91</t>
  </si>
  <si>
    <t>SJVN180626WR2604</t>
  </si>
  <si>
    <t>5,01,326.00</t>
  </si>
  <si>
    <t>4,70,475</t>
  </si>
  <si>
    <t>5,66,922.00</t>
  </si>
  <si>
    <t>5,66,355.00</t>
  </si>
  <si>
    <t>19-06-2026</t>
  </si>
  <si>
    <t>SJVN300526WR2513</t>
  </si>
  <si>
    <t>SJVN190626WR2605</t>
  </si>
  <si>
    <t>WR/2026/44490/C/R/0</t>
  </si>
  <si>
    <t>SJVN190626WR2606</t>
  </si>
  <si>
    <t>5,81,036.63</t>
  </si>
  <si>
    <t>SJVN190626WR2607</t>
  </si>
  <si>
    <t>5,80,455.59</t>
  </si>
  <si>
    <t>SJVN190626WR2608</t>
  </si>
  <si>
    <t>5,80,662.00</t>
  </si>
  <si>
    <t>SJVN300526WR2515</t>
  </si>
  <si>
    <t>WR/2026/44495/C/R/0</t>
  </si>
  <si>
    <t>2,22,100</t>
  </si>
  <si>
    <t>2,62,966.00</t>
  </si>
  <si>
    <t>2,62,703.00</t>
  </si>
  <si>
    <t>20-06-2026</t>
  </si>
  <si>
    <t>4,14,038</t>
  </si>
  <si>
    <t>2,69,629.40</t>
  </si>
  <si>
    <t>SJVN200626WR2611</t>
  </si>
  <si>
    <t>SJVN310526WR2516</t>
  </si>
  <si>
    <t>WR/2026/44551/C/R/0</t>
  </si>
  <si>
    <t>2,69,359.77</t>
  </si>
  <si>
    <t>2,69,248.00</t>
  </si>
  <si>
    <t>SJVN200626WR2613</t>
  </si>
  <si>
    <t>1,27,742</t>
  </si>
  <si>
    <t>SJVN200626WR2615</t>
  </si>
  <si>
    <t>SJVN200626WR2616</t>
  </si>
  <si>
    <t>1,71,205</t>
  </si>
  <si>
    <t>2,39,600</t>
  </si>
  <si>
    <t>3,66,588.00</t>
  </si>
  <si>
    <t>3,66,221.00</t>
  </si>
  <si>
    <t>Amount(Rs.)</t>
  </si>
  <si>
    <t>21-06-2026</t>
  </si>
  <si>
    <t>SJVN210626WR2617</t>
  </si>
  <si>
    <t>1,55,831</t>
  </si>
  <si>
    <t>22-06-2026</t>
  </si>
  <si>
    <t>3,73,776.00</t>
  </si>
  <si>
    <t>SJVN310526WR2517</t>
  </si>
  <si>
    <t>WR/2026/44552/C/R/0</t>
  </si>
  <si>
    <t>SJVN210626WR2619</t>
  </si>
  <si>
    <t>3,73,402.22</t>
  </si>
  <si>
    <t>3,73,515.00</t>
  </si>
  <si>
    <t>3,30,725</t>
  </si>
  <si>
    <t>SJVN210626WR2620</t>
  </si>
  <si>
    <t>5,26,845.00</t>
  </si>
  <si>
    <t>SJVN210626WR2621</t>
  </si>
  <si>
    <t>5,26,318.00</t>
  </si>
  <si>
    <t>SJVN210626WR2622</t>
  </si>
  <si>
    <t xml:space="preserve">                        1,93,098</t>
  </si>
  <si>
    <t>5,00,910</t>
  </si>
  <si>
    <t>SJVN310526WR2520</t>
  </si>
  <si>
    <t>WR/2026/44553/C/R/0</t>
  </si>
  <si>
    <t>5,36,766.68</t>
  </si>
  <si>
    <t>5,36,229.91</t>
  </si>
  <si>
    <t>5,36,303.00</t>
  </si>
  <si>
    <t>4,29,672</t>
  </si>
  <si>
    <t>SJVN220626WR2623</t>
  </si>
  <si>
    <t>3,41,400</t>
  </si>
  <si>
    <t>6,24,762.00</t>
  </si>
  <si>
    <t>6,24,137.00</t>
  </si>
  <si>
    <t>SJVN220626WR2624</t>
  </si>
  <si>
    <t>SJVN220626WR2625</t>
  </si>
  <si>
    <t>SJVN310526WR2521</t>
  </si>
  <si>
    <t>WR/2026/44554/C/R/0</t>
  </si>
  <si>
    <t>6,35,004.00</t>
  </si>
  <si>
    <t>SJVN220626WR2626</t>
  </si>
  <si>
    <t>6,34,369.00</t>
  </si>
  <si>
    <t>6,34,288.00</t>
  </si>
  <si>
    <t>7,49,025</t>
  </si>
  <si>
    <t>13,10,794.00</t>
  </si>
  <si>
    <t>23-06-2026</t>
  </si>
  <si>
    <t>SJVN230626WR2627</t>
  </si>
  <si>
    <t>13,09,483.00</t>
  </si>
  <si>
    <t>SJVN310526WR2522</t>
  </si>
  <si>
    <t>WR/2026/44555/C/R/0</t>
  </si>
  <si>
    <t>SJVN230626WR2628</t>
  </si>
  <si>
    <t>SJVN230626WR2629</t>
  </si>
  <si>
    <t>13,33,264.50</t>
  </si>
  <si>
    <t>SJVN230626WR2630</t>
  </si>
  <si>
    <t>13,31,931.24</t>
  </si>
  <si>
    <t>SJVN230626WR2631</t>
  </si>
  <si>
    <t>13,32,285.00</t>
  </si>
  <si>
    <t>7,66,205</t>
  </si>
  <si>
    <t>15,23,982.00</t>
  </si>
  <si>
    <t>24-06-2026</t>
  </si>
  <si>
    <t>15,22,458.00</t>
  </si>
  <si>
    <t>SJVN240626WR2632</t>
  </si>
  <si>
    <t>SJVN240626WR2633</t>
  </si>
  <si>
    <t>15,46,967.90</t>
  </si>
  <si>
    <t>SJVN240626WR2634</t>
  </si>
  <si>
    <t>SJVN240626WR2635</t>
  </si>
  <si>
    <t>15,45,420.93</t>
  </si>
  <si>
    <t>15,45,083.00</t>
  </si>
  <si>
    <t>SJVN240626WR2636</t>
  </si>
  <si>
    <t>WR/2026/44611/C/R/0</t>
  </si>
  <si>
    <t>9,16,588</t>
  </si>
  <si>
    <t>14,21,628.00</t>
  </si>
  <si>
    <t>14,20,206.00</t>
  </si>
  <si>
    <t>25-06-2026</t>
  </si>
  <si>
    <t>SJVN250626WR2637</t>
  </si>
  <si>
    <t>14,49,125.63</t>
  </si>
  <si>
    <t>SJVN250626WR2642</t>
  </si>
  <si>
    <t>14,47,676.50</t>
  </si>
  <si>
    <t>SJVN250626WR2639</t>
  </si>
  <si>
    <t>SJVN250626WR2640</t>
  </si>
  <si>
    <t>14,47,289.00</t>
  </si>
  <si>
    <t>WR/2026/44617/C/R/0</t>
  </si>
  <si>
    <t>SJVN250626WR2641</t>
  </si>
  <si>
    <t>5,59,850</t>
  </si>
  <si>
    <t>9,36,629.00</t>
  </si>
  <si>
    <t>9,35,692.00</t>
  </si>
  <si>
    <t>26-06-2026</t>
  </si>
  <si>
    <t>SJVN260626WR2643</t>
  </si>
  <si>
    <t>9,53,424.55</t>
  </si>
  <si>
    <t>WR/2026/44620/C/R/0</t>
  </si>
  <si>
    <t>SJVN260626WR2644</t>
  </si>
  <si>
    <t>9,52,471.13</t>
  </si>
  <si>
    <t>9,52,591.00</t>
  </si>
  <si>
    <t>SJVN260626WR2645</t>
  </si>
  <si>
    <t>6,92,650</t>
  </si>
  <si>
    <t>15,08,592.00</t>
  </si>
  <si>
    <t>15,07,083.00</t>
  </si>
  <si>
    <t>SJVN260626WR2646</t>
  </si>
  <si>
    <t>SJVN260626WR2647</t>
  </si>
  <si>
    <t>WR/2026/44622/C/R/0</t>
  </si>
  <si>
    <t>15,29,371.20</t>
  </si>
  <si>
    <t>15,27,841.83</t>
  </si>
  <si>
    <t>15,27,951.00</t>
  </si>
  <si>
    <t>27-06-2026</t>
  </si>
  <si>
    <t>SJVN270626WR2648</t>
  </si>
  <si>
    <t>13-05-2026</t>
  </si>
  <si>
    <t>3,92,425</t>
  </si>
  <si>
    <t>29-06-2026</t>
  </si>
  <si>
    <t>8,66,474.00</t>
  </si>
  <si>
    <t>SJVN270626WR2649</t>
  </si>
  <si>
    <t>8,65,608.00</t>
  </si>
  <si>
    <t>WR/2026/44623/C/R/0</t>
  </si>
  <si>
    <t>SJVN270626WR2650</t>
  </si>
  <si>
    <t>SJVN270626WR2651</t>
  </si>
  <si>
    <t>8,78,247.15</t>
  </si>
  <si>
    <t>8,77,368.90</t>
  </si>
  <si>
    <t>8,77,480.00</t>
  </si>
  <si>
    <t>Applicant</t>
  </si>
  <si>
    <t>14.05.2026</t>
  </si>
  <si>
    <t>SJVN270626WR2652</t>
  </si>
  <si>
    <t>14-05-2026</t>
  </si>
  <si>
    <t>2,21,900</t>
  </si>
  <si>
    <t>5,31,007.00</t>
  </si>
  <si>
    <t>5,30,476.00</t>
  </si>
  <si>
    <t>SJVNL</t>
  </si>
  <si>
    <t>From State</t>
  </si>
  <si>
    <t>WEST BENGAL</t>
  </si>
  <si>
    <t>From Utility</t>
  </si>
  <si>
    <t>28-06-2026</t>
  </si>
  <si>
    <t>5,37,663.70</t>
  </si>
  <si>
    <t>IPCL_WB</t>
  </si>
  <si>
    <t>SJVN280626WR2654</t>
  </si>
  <si>
    <t>To State</t>
  </si>
  <si>
    <t>1,66,537</t>
  </si>
  <si>
    <t>5,37,126.04</t>
  </si>
  <si>
    <t>DELHI</t>
  </si>
  <si>
    <t>5,37,036.00</t>
  </si>
  <si>
    <t>To Utility</t>
  </si>
  <si>
    <t>SJVN280626WR2655</t>
  </si>
  <si>
    <t>1,91,558</t>
  </si>
  <si>
    <t>NDMC</t>
  </si>
  <si>
    <t>15-05-2026</t>
  </si>
  <si>
    <t>SJVN280626WR2656</t>
  </si>
  <si>
    <t>IR Link</t>
  </si>
  <si>
    <t>3,76,975</t>
  </si>
  <si>
    <t>East-North</t>
  </si>
  <si>
    <t>SJVN280626WR2657</t>
  </si>
  <si>
    <t>9,65,056.00</t>
  </si>
  <si>
    <t>Appr. No</t>
  </si>
  <si>
    <t>NR/2023/11151/D</t>
  </si>
  <si>
    <t>9,64,091.00</t>
  </si>
  <si>
    <t>SJVN280626WR2658</t>
  </si>
  <si>
    <t>Time Block</t>
  </si>
  <si>
    <t>Time Desc</t>
  </si>
  <si>
    <t>00:00-00:15</t>
  </si>
  <si>
    <t>5,24,931</t>
  </si>
  <si>
    <t>WR/2026/44671/C/R/0</t>
  </si>
  <si>
    <t>00:15-00:30</t>
  </si>
  <si>
    <t>00:30-00:45</t>
  </si>
  <si>
    <t>00:45-01:00</t>
  </si>
  <si>
    <t>9,76,365.25</t>
  </si>
  <si>
    <t>01:00-01:15</t>
  </si>
  <si>
    <t>9,75,388.88</t>
  </si>
  <si>
    <t>01:15-01:30</t>
  </si>
  <si>
    <t>9,75,553.00</t>
  </si>
  <si>
    <t>01:30-01:45</t>
  </si>
  <si>
    <t>01:45-02:00</t>
  </si>
  <si>
    <t>16-05-2026</t>
  </si>
  <si>
    <t>3,14,850</t>
  </si>
  <si>
    <t>02:00-02:15</t>
  </si>
  <si>
    <t>8,40,964.00</t>
  </si>
  <si>
    <t>02:15-02:30</t>
  </si>
  <si>
    <t>SJVN290626WR2663</t>
  </si>
  <si>
    <t>8,40,123.00</t>
  </si>
  <si>
    <t>02:30-02:45</t>
  </si>
  <si>
    <t>02:45-03:00</t>
  </si>
  <si>
    <t>03:00-03:15</t>
  </si>
  <si>
    <t>03:15-03:30</t>
  </si>
  <si>
    <t>8,50,409.85</t>
  </si>
  <si>
    <t>03:30-03:45</t>
  </si>
  <si>
    <t>30-06-2026</t>
  </si>
  <si>
    <t xml:space="preserve">SJVN300626WR2664 </t>
  </si>
  <si>
    <t>8,49,559.44</t>
  </si>
  <si>
    <t>03:45-04:00</t>
  </si>
  <si>
    <t xml:space="preserve"> 1,50,621
</t>
  </si>
  <si>
    <t>8,49,626.00</t>
  </si>
  <si>
    <t>04:00-04:15</t>
  </si>
  <si>
    <t>SJVN300626WR2669</t>
  </si>
  <si>
    <t>1,73,330</t>
  </si>
  <si>
    <t>17-05-2026</t>
  </si>
  <si>
    <t>04:15-04:30</t>
  </si>
  <si>
    <t>3,93,250</t>
  </si>
  <si>
    <t>SJVN300626WR2666</t>
  </si>
  <si>
    <t>04:30-04:45</t>
  </si>
  <si>
    <t>9,21,778.00</t>
  </si>
  <si>
    <t>9,20,856.00</t>
  </si>
  <si>
    <t>WR/2026/44673/C/R/0</t>
  </si>
  <si>
    <t>04:45-05:00</t>
  </si>
  <si>
    <t>SJVN300626WR2667</t>
  </si>
  <si>
    <t>05:00-05:15</t>
  </si>
  <si>
    <t>SJVN300626WR2670</t>
  </si>
  <si>
    <t>05:15-05:30</t>
  </si>
  <si>
    <t>05:30-05:45</t>
  </si>
  <si>
    <t>9,33,575.50</t>
  </si>
  <si>
    <t>05:45-06:00</t>
  </si>
  <si>
    <t>9,32,641.92</t>
  </si>
  <si>
    <t>06:00-06:15</t>
  </si>
  <si>
    <t>9,32,657.00</t>
  </si>
  <si>
    <t>06:15-06:30</t>
  </si>
  <si>
    <t>06:30-06:45</t>
  </si>
  <si>
    <t>SJVN010726WR2671</t>
  </si>
  <si>
    <t>18-05-2026</t>
  </si>
  <si>
    <t>4,35,975</t>
  </si>
  <si>
    <t>06:45-07:00</t>
  </si>
  <si>
    <t>13,65,910.00</t>
  </si>
  <si>
    <t>07:00-07:15</t>
  </si>
  <si>
    <t>SJVN010726WR2677</t>
  </si>
  <si>
    <t>13,64,544.00</t>
  </si>
  <si>
    <t>07:15-07:30</t>
  </si>
  <si>
    <t>SJVN010726WR2673</t>
  </si>
  <si>
    <t>WR/2026/44675/C/R/0</t>
  </si>
  <si>
    <t>07:30-07:45</t>
  </si>
  <si>
    <t>SJVN010726WR2674</t>
  </si>
  <si>
    <t>07:45-08:00</t>
  </si>
  <si>
    <t>13,78,988.93</t>
  </si>
  <si>
    <t>08:00-08:15</t>
  </si>
  <si>
    <t>SJVN010726WR2676</t>
  </si>
  <si>
    <t>13,77,609.94</t>
  </si>
  <si>
    <t>13,77,730.00</t>
  </si>
  <si>
    <t>08:15-08:30</t>
  </si>
  <si>
    <t>SJVN010726WR2678</t>
  </si>
  <si>
    <t>08:30-08:45</t>
  </si>
  <si>
    <t>19-05-2026</t>
  </si>
  <si>
    <t>3,74,000</t>
  </si>
  <si>
    <t>08:45-09:00</t>
  </si>
  <si>
    <t>10,16,906.00</t>
  </si>
  <si>
    <t>10,15,889.00</t>
  </si>
  <si>
    <t>09:00-09:15</t>
  </si>
  <si>
    <t>09:15-09:30</t>
  </si>
  <si>
    <t>SJVN020726WR2684</t>
  </si>
  <si>
    <t>10,28,126.00</t>
  </si>
  <si>
    <t>WR/2026/44676/C/R/0</t>
  </si>
  <si>
    <t>1,68,574</t>
  </si>
  <si>
    <t>09:30-09:45</t>
  </si>
  <si>
    <t>09:45-10:00</t>
  </si>
  <si>
    <t>10,27,097.87</t>
  </si>
  <si>
    <t>10,27,113.00</t>
  </si>
  <si>
    <t>SJVN020726WR2679</t>
  </si>
  <si>
    <t>20-05-2027</t>
  </si>
  <si>
    <t>1,39,744</t>
  </si>
  <si>
    <t>10:00-10:15</t>
  </si>
  <si>
    <t>20-05-2026</t>
  </si>
  <si>
    <t>4,31,000</t>
  </si>
  <si>
    <t>10:15-10:30</t>
  </si>
  <si>
    <t>SJVN020726WR2680</t>
  </si>
  <si>
    <t>11,60,683.00</t>
  </si>
  <si>
    <t>10:30-10:45</t>
  </si>
  <si>
    <t>SJVN020726WR2681</t>
  </si>
  <si>
    <t>11,59,522.00</t>
  </si>
  <si>
    <t>10:45-11:00</t>
  </si>
  <si>
    <t>SJVN020726WR2682</t>
  </si>
  <si>
    <t>3,17,126</t>
  </si>
  <si>
    <t>11:00-11:15</t>
  </si>
  <si>
    <t>SJVN020726WR2685</t>
  </si>
  <si>
    <t>1,26,415</t>
  </si>
  <si>
    <t>11:15-11:30</t>
  </si>
  <si>
    <t>11,73,613.00</t>
  </si>
  <si>
    <t>11,72,439.39</t>
  </si>
  <si>
    <t>11,72,299.00</t>
  </si>
  <si>
    <t>11:30-11:45</t>
  </si>
  <si>
    <t>21-05-2026</t>
  </si>
  <si>
    <t>SJVN030726WR2686</t>
  </si>
  <si>
    <t>11:45-12:00</t>
  </si>
  <si>
    <t>WR/2026/44682/C/R/0</t>
  </si>
  <si>
    <t>7,32,075</t>
  </si>
  <si>
    <t>12:00-12:15</t>
  </si>
  <si>
    <t>20,02,225.00</t>
  </si>
  <si>
    <t>SJVN030726WR2687</t>
  </si>
  <si>
    <t>20,00,223.00</t>
  </si>
  <si>
    <t>12:15-12:30</t>
  </si>
  <si>
    <t>SJVN030726WR2688</t>
  </si>
  <si>
    <t>12:30-12:45</t>
  </si>
  <si>
    <t>SJVN030726WR2689</t>
  </si>
  <si>
    <t>12:45-13:00</t>
  </si>
  <si>
    <t>20,24,187.38</t>
  </si>
  <si>
    <t>SJVN030726WR2690</t>
  </si>
  <si>
    <t>13:00-13:15</t>
  </si>
  <si>
    <t>20,22,163.19</t>
  </si>
  <si>
    <t>SJVN030726WR2691</t>
  </si>
  <si>
    <t>20,21,937.00</t>
  </si>
  <si>
    <t>13:15-13:30</t>
  </si>
  <si>
    <t>22-05-2026</t>
  </si>
  <si>
    <t>13:30-13:45</t>
  </si>
  <si>
    <t>7,87,600</t>
  </si>
  <si>
    <t>13:45-14:00</t>
  </si>
  <si>
    <t>21,54,086.00</t>
  </si>
  <si>
    <t>SJVN040726WR2692</t>
  </si>
  <si>
    <t>21,51,932.00</t>
  </si>
  <si>
    <t>14:00-14:15</t>
  </si>
  <si>
    <t>14:15-14:30</t>
  </si>
  <si>
    <t>14:30-14:45</t>
  </si>
  <si>
    <t>21,77,714.00</t>
  </si>
  <si>
    <t>SJVN040726WR2693</t>
  </si>
  <si>
    <t>WR/2026/44727/C/R/0</t>
  </si>
  <si>
    <t>21,75,536.29</t>
  </si>
  <si>
    <t>14:45-15:00</t>
  </si>
  <si>
    <t>21,75,485.00</t>
  </si>
  <si>
    <t>SJVN040726WR2694</t>
  </si>
  <si>
    <t>25-05-2026</t>
  </si>
  <si>
    <t>15:00-15:15</t>
  </si>
  <si>
    <t>23-05-2026</t>
  </si>
  <si>
    <t>8,58,250</t>
  </si>
  <si>
    <t>SJVN040726WR2695</t>
  </si>
  <si>
    <t>15:15-15:30</t>
  </si>
  <si>
    <t>26,70,016.00</t>
  </si>
  <si>
    <t>26,67,346.00</t>
  </si>
  <si>
    <t>15:30-15:45</t>
  </si>
  <si>
    <t>SJVN040726WR2697</t>
  </si>
  <si>
    <t>15:45-16:00</t>
  </si>
  <si>
    <t>26,95,763.25</t>
  </si>
  <si>
    <t>26,93,067.49</t>
  </si>
  <si>
    <t>26,93,128.00</t>
  </si>
  <si>
    <t>16:00-16:15</t>
  </si>
  <si>
    <t>24-05-2026</t>
  </si>
  <si>
    <t>9,02,300</t>
  </si>
  <si>
    <t>23,85,681.00</t>
  </si>
  <si>
    <t>16:15-16:30</t>
  </si>
  <si>
    <t>23,83,295.00</t>
  </si>
  <si>
    <t>16:30-16:45</t>
  </si>
  <si>
    <t>16:45-17:00</t>
  </si>
  <si>
    <t>17:00-17:15</t>
  </si>
  <si>
    <t>24,12,750.20</t>
  </si>
  <si>
    <t>WR/2026/44731/C/R/0</t>
  </si>
  <si>
    <t>24,10,337.45</t>
  </si>
  <si>
    <t>24,10,371.00</t>
  </si>
  <si>
    <t>Delivery Date</t>
  </si>
  <si>
    <t>8,49,400</t>
  </si>
  <si>
    <t>24,87,893.00</t>
  </si>
  <si>
    <t>SJVN050726WR2698</t>
  </si>
  <si>
    <t>24,85,405.00</t>
  </si>
  <si>
    <t>1,32,004</t>
  </si>
  <si>
    <t>SJVN050726WR2699</t>
  </si>
  <si>
    <t>1,49,247</t>
  </si>
  <si>
    <t>25,13,374.60</t>
  </si>
  <si>
    <t>SJVN050726WR2700</t>
  </si>
  <si>
    <t>25,10,861.23</t>
  </si>
  <si>
    <t>25,10,906.00</t>
  </si>
  <si>
    <t>SJVN050726WR2701</t>
  </si>
  <si>
    <t>26-05-2026</t>
  </si>
  <si>
    <t>6,61,075</t>
  </si>
  <si>
    <t>SJVN050726WR2702</t>
  </si>
  <si>
    <t>3,47,253</t>
  </si>
  <si>
    <t>18,91,336.00</t>
  </si>
  <si>
    <t>SJVN050726WR2703</t>
  </si>
  <si>
    <t>18,89,445.00</t>
  </si>
  <si>
    <t>1,30,583</t>
  </si>
  <si>
    <t>WR/2026/44734/C/R/0</t>
  </si>
  <si>
    <t>19,11,167.83</t>
  </si>
  <si>
    <t>19,09,256.66</t>
  </si>
  <si>
    <t>SJVN060726WR2704</t>
  </si>
  <si>
    <t>19,09,239.00</t>
  </si>
  <si>
    <t xml:space="preserve"> 1,32,004</t>
  </si>
  <si>
    <t>27-05-2026</t>
  </si>
  <si>
    <t>6,14,725</t>
  </si>
  <si>
    <t>SJVN060726WR2705</t>
  </si>
  <si>
    <t>1,08,471</t>
  </si>
  <si>
    <t>18,66,305.00</t>
  </si>
  <si>
    <t>18,64,439.00</t>
  </si>
  <si>
    <t>SJVN060726WR2706</t>
  </si>
  <si>
    <t>SJVN060726WR2707</t>
  </si>
  <si>
    <t>18,84,746.85</t>
  </si>
  <si>
    <t>SJVN060726WR2708</t>
  </si>
  <si>
    <t>3,30,863</t>
  </si>
  <si>
    <t>18,82,862.10</t>
  </si>
  <si>
    <t>18,82,841.00</t>
  </si>
  <si>
    <t>SJVN060726WR2709</t>
  </si>
  <si>
    <t xml:space="preserve"> 1,24,899</t>
  </si>
  <si>
    <t>29.05.2026</t>
  </si>
  <si>
    <t>28-05-2026</t>
  </si>
  <si>
    <t>6,19,200</t>
  </si>
  <si>
    <t>18,37,786.00</t>
  </si>
  <si>
    <t>SJVN070726WR2710</t>
  </si>
  <si>
    <t>1,39,110</t>
  </si>
  <si>
    <t>18,35,948.00</t>
  </si>
  <si>
    <t>07.07.2026</t>
  </si>
  <si>
    <t>SJVN070726WR2711</t>
  </si>
  <si>
    <t>1,09,655</t>
  </si>
  <si>
    <t>18,56,361.60</t>
  </si>
  <si>
    <t>SJVN070726WR2716</t>
  </si>
  <si>
    <t>18,54,505.24</t>
  </si>
  <si>
    <t>18,54,350.00</t>
  </si>
  <si>
    <t>SJVN070726WR2713</t>
  </si>
  <si>
    <t>SJVN070726WR2714</t>
  </si>
  <si>
    <t>3,38,632</t>
  </si>
  <si>
    <t>SJVN070726WR2715</t>
  </si>
  <si>
    <t xml:space="preserve"> 1,03,203</t>
  </si>
  <si>
    <t>29-05-2026</t>
  </si>
  <si>
    <t>5,94,475</t>
  </si>
  <si>
    <t>16,27,673.00</t>
  </si>
  <si>
    <t>16,26,045.00</t>
  </si>
  <si>
    <t>SJVN080726WR2717</t>
  </si>
  <si>
    <t>08.07.2026</t>
  </si>
  <si>
    <t>16,45,506.80</t>
  </si>
  <si>
    <t>SJVN080726WR2718</t>
  </si>
  <si>
    <t>16,43,861.29</t>
  </si>
  <si>
    <t>16,43,739.00</t>
  </si>
  <si>
    <t>SJVN080726WR2719</t>
  </si>
  <si>
    <t>30.05.2026</t>
  </si>
  <si>
    <t>SJVN080726WR2720</t>
  </si>
  <si>
    <t>30-05-2026</t>
  </si>
  <si>
    <t>6,71,725</t>
  </si>
  <si>
    <t>SJVN080726WR2721</t>
  </si>
  <si>
    <t>14,72,421.00</t>
  </si>
  <si>
    <t>3,32,853</t>
  </si>
  <si>
    <t>14,70,949.00</t>
  </si>
  <si>
    <t>SJVN080726WR2722</t>
  </si>
  <si>
    <t xml:space="preserve"> 1,14,487</t>
  </si>
  <si>
    <t>14,92,572.95</t>
  </si>
  <si>
    <t>SJVN090726WR2732</t>
  </si>
  <si>
    <t>14,91,080.38</t>
  </si>
  <si>
    <t>14,91,388.00</t>
  </si>
  <si>
    <t>09.07.2026</t>
  </si>
  <si>
    <t>SJVN090726WR2727</t>
  </si>
  <si>
    <t>3,38,822</t>
  </si>
  <si>
    <t>31-05-2026</t>
  </si>
  <si>
    <t>7,90,400</t>
  </si>
  <si>
    <t>SJVN090726WR2730</t>
  </si>
  <si>
    <t>12,16,426.00</t>
  </si>
  <si>
    <t>SJVN090726WR2729</t>
  </si>
  <si>
    <t>12,15,210.00</t>
  </si>
  <si>
    <t>1,53,302</t>
  </si>
  <si>
    <t>SJVN090726WR2723</t>
  </si>
  <si>
    <t>1,29,162</t>
  </si>
  <si>
    <t>SJVN090726WR2731</t>
  </si>
  <si>
    <t>12,40,137.60</t>
  </si>
  <si>
    <t>17:15-17:30</t>
  </si>
  <si>
    <t>12,38,897.46</t>
  </si>
  <si>
    <t>WR/2026/44724/C/R/0</t>
  </si>
  <si>
    <t>12,39,174.00</t>
  </si>
  <si>
    <t>SJVN100726WR2733</t>
  </si>
  <si>
    <t>1,14,004</t>
  </si>
  <si>
    <t>17:30-17:45</t>
  </si>
  <si>
    <t>10.07.2026</t>
  </si>
  <si>
    <t>SJVN100726WR2734</t>
  </si>
  <si>
    <t>1,21,706</t>
  </si>
  <si>
    <t>17:45-18:00</t>
  </si>
  <si>
    <t>1,70,57,018.00</t>
  </si>
  <si>
    <t>SJVN100726WR2735</t>
  </si>
  <si>
    <t>18:00-18:15</t>
  </si>
  <si>
    <t>SJVN100726WR2736</t>
  </si>
  <si>
    <t>3,36,169</t>
  </si>
  <si>
    <t>SJVN100726WR2737</t>
  </si>
  <si>
    <t>85,430</t>
  </si>
  <si>
    <t>s</t>
  </si>
  <si>
    <t>18:15-18:30</t>
  </si>
  <si>
    <t>############</t>
  </si>
  <si>
    <t>18:30-18:45</t>
  </si>
  <si>
    <t>-</t>
  </si>
  <si>
    <t>18:45-19:00</t>
  </si>
  <si>
    <t>SJVN110726WR2738</t>
  </si>
  <si>
    <t>13.07.2026</t>
  </si>
  <si>
    <t>19:00-19:15</t>
  </si>
  <si>
    <t>SJVN110726WR2740</t>
  </si>
  <si>
    <t>4,01,59,255.67</t>
  </si>
  <si>
    <t>19:15-19:30</t>
  </si>
  <si>
    <t>SJVN110726WR2739</t>
  </si>
  <si>
    <t>4,01,19,096.42</t>
  </si>
  <si>
    <t>19:30-19:45</t>
  </si>
  <si>
    <t>4,01,19,731.00</t>
  </si>
  <si>
    <t>SJVN110726WR2742</t>
  </si>
  <si>
    <t>WR/2026/44725/C/R/0</t>
  </si>
  <si>
    <t>19:45-20:00</t>
  </si>
  <si>
    <t>20:00-20:15</t>
  </si>
  <si>
    <t>20:15-20:30</t>
  </si>
  <si>
    <t>20:30-20:45</t>
  </si>
  <si>
    <t>SJVN120726WR2744</t>
  </si>
  <si>
    <t>1,29,636</t>
  </si>
  <si>
    <t>8,20,525</t>
  </si>
  <si>
    <t>SJVN120726WR2745</t>
  </si>
  <si>
    <t>20:45-21:00</t>
  </si>
  <si>
    <t>1,49,777</t>
  </si>
  <si>
    <t>16,19,716.00</t>
  </si>
  <si>
    <t>SJVN120726WR2746</t>
  </si>
  <si>
    <t>16,18,096.00</t>
  </si>
  <si>
    <t>SJVN120726WR2747</t>
  </si>
  <si>
    <t>3,42,516</t>
  </si>
  <si>
    <t>21:00-21:15</t>
  </si>
  <si>
    <t>6,93,584</t>
  </si>
  <si>
    <t>21:15-21:30</t>
  </si>
  <si>
    <t>13-07-2026</t>
  </si>
  <si>
    <t>SJVN130726WR2752</t>
  </si>
  <si>
    <t>SJVN130726WR2753</t>
  </si>
  <si>
    <t>SJVN130726WR2754</t>
  </si>
  <si>
    <t>SJVN130726WR2755</t>
  </si>
  <si>
    <t>14-07-2026</t>
  </si>
  <si>
    <t>SJVN140726WR2756</t>
  </si>
  <si>
    <t>WR/2026/44788/C/R/0</t>
  </si>
  <si>
    <t>14.07.2026</t>
  </si>
  <si>
    <t>SJVN140726WR2757</t>
  </si>
  <si>
    <t>1,44,832</t>
  </si>
  <si>
    <t>SJVN140726WR2758</t>
  </si>
  <si>
    <t>SJVN140726WR2759</t>
  </si>
  <si>
    <t>3,16,274</t>
  </si>
  <si>
    <t>15-07-2026</t>
  </si>
  <si>
    <t>SJVN150726WR2760</t>
  </si>
  <si>
    <t>1,25,372</t>
  </si>
  <si>
    <t>15.07.2026</t>
  </si>
  <si>
    <t>SJVN150726WR2762</t>
  </si>
  <si>
    <t>1,30,280</t>
  </si>
  <si>
    <t>SJVN150726WR2763</t>
  </si>
  <si>
    <t>SJVN150726WR2764</t>
  </si>
  <si>
    <t>2,99,694</t>
  </si>
  <si>
    <t>16,44,332.10</t>
  </si>
  <si>
    <t>WR/2026/44790/C/R/0</t>
  </si>
  <si>
    <t>16-07-2026</t>
  </si>
  <si>
    <t>16,42,687.77</t>
  </si>
  <si>
    <t>SJVN160726WR2765</t>
  </si>
  <si>
    <t>16,42,347.00</t>
  </si>
  <si>
    <t>16.07.2026</t>
  </si>
  <si>
    <t>SJVN160726WR2766</t>
  </si>
  <si>
    <t>SJVN160726WR2767</t>
  </si>
  <si>
    <t>SJVN160726WR2768</t>
  </si>
  <si>
    <t>8,55,275</t>
  </si>
  <si>
    <t>23,22,072.00</t>
  </si>
  <si>
    <t>21:30-21:45</t>
  </si>
  <si>
    <t>23,19,750.00</t>
  </si>
  <si>
    <t>21:45-22:00</t>
  </si>
  <si>
    <t>17.07.2026</t>
  </si>
  <si>
    <t>22:00-22:15</t>
  </si>
  <si>
    <t>SJVN170726WR2769</t>
  </si>
  <si>
    <t>22:15-22:30</t>
  </si>
  <si>
    <t>23,47,729.88</t>
  </si>
  <si>
    <t>WR/2026/44791/C/R/0</t>
  </si>
  <si>
    <t>22:30-22:45</t>
  </si>
  <si>
    <t>SJVN170726WR2771</t>
  </si>
  <si>
    <t>23,45,382.15</t>
  </si>
  <si>
    <t>23,45,328.00</t>
  </si>
  <si>
    <t>22:45-23:00</t>
  </si>
  <si>
    <t>SJVN170726WR2772</t>
  </si>
  <si>
    <t>23:00-23:15</t>
  </si>
  <si>
    <t>6,76,150</t>
  </si>
  <si>
    <t>SJVN170726WR2773</t>
  </si>
  <si>
    <t>23:15-23:30</t>
  </si>
  <si>
    <t>20,32,507.00</t>
  </si>
  <si>
    <t>SJVN170726WR2774</t>
  </si>
  <si>
    <t>23:30-23:45</t>
  </si>
  <si>
    <t>20,30,474.00</t>
  </si>
  <si>
    <t>23:45-24:00</t>
  </si>
  <si>
    <t/>
  </si>
  <si>
    <t>MWHR</t>
  </si>
  <si>
    <t>20,52,791.40</t>
  </si>
  <si>
    <t>20,50,738.61</t>
  </si>
  <si>
    <t>18.07.2026</t>
  </si>
  <si>
    <t>20,50,888.00</t>
  </si>
  <si>
    <t>SJVN180726WR2775</t>
  </si>
  <si>
    <t>1,14,951</t>
  </si>
  <si>
    <t>8,57,600</t>
  </si>
  <si>
    <t>WR/2026/44792/C/R/0</t>
  </si>
  <si>
    <t>24,45,875.00</t>
  </si>
  <si>
    <t>SJVN180726WR2778</t>
  </si>
  <si>
    <t>24,43,429.00</t>
  </si>
  <si>
    <t>Maximum</t>
  </si>
  <si>
    <t>SJVN180726WR2779</t>
  </si>
  <si>
    <t>2,81,220</t>
  </si>
  <si>
    <t>SJVN180726WR2782</t>
  </si>
  <si>
    <t>24,71,603.20</t>
  </si>
  <si>
    <t>Minimum</t>
  </si>
  <si>
    <t>SJVN180726WR2783</t>
  </si>
  <si>
    <t>24,69,131.60</t>
  </si>
  <si>
    <t>1,27,030</t>
  </si>
  <si>
    <t>24,69,181.00</t>
  </si>
  <si>
    <t>Average</t>
  </si>
  <si>
    <t>7,91,600</t>
  </si>
  <si>
    <t>21,28,612.00</t>
  </si>
  <si>
    <t>21,26,483.00</t>
  </si>
  <si>
    <t>19.07.2026</t>
  </si>
  <si>
    <t>SJVN190726WR2784</t>
  </si>
  <si>
    <t>1,19,688</t>
  </si>
  <si>
    <t>20.07.2026</t>
  </si>
  <si>
    <t>21,52,360.40</t>
  </si>
  <si>
    <t>WR/2026/44793/C/R/0</t>
  </si>
  <si>
    <t>SJVN190726WR2785</t>
  </si>
  <si>
    <t>21,50,208.04</t>
  </si>
  <si>
    <t>1,58,910</t>
  </si>
  <si>
    <t>21,49,983.00</t>
  </si>
  <si>
    <t>SJVN190726WR2786</t>
  </si>
  <si>
    <t>8,45,018</t>
  </si>
  <si>
    <t>SJVN190726WR2787</t>
  </si>
  <si>
    <t>20,65,224.00</t>
  </si>
  <si>
    <t>20,63,159.00</t>
  </si>
  <si>
    <t>SJVN190726WR2788</t>
  </si>
  <si>
    <t>2,88,799</t>
  </si>
  <si>
    <t>20,90,574.53</t>
  </si>
  <si>
    <t>20,88,483.96</t>
  </si>
  <si>
    <t>20,88,369.00</t>
  </si>
  <si>
    <t>SJVN200726WR2789</t>
  </si>
  <si>
    <t>1,38,636</t>
  </si>
  <si>
    <t>8,68,975</t>
  </si>
  <si>
    <t>WR/2026/44856/C/R/0</t>
  </si>
  <si>
    <t>SJVN200726WR2790</t>
  </si>
  <si>
    <t>19,24,780.00</t>
  </si>
  <si>
    <t>1,48,821</t>
  </si>
  <si>
    <t>19,22,855.00</t>
  </si>
  <si>
    <t>SJVN200726WR2791</t>
  </si>
  <si>
    <t>SJVN200726WR2792</t>
  </si>
  <si>
    <t>19,50,848.88</t>
  </si>
  <si>
    <t>SJVN200726WR2793</t>
  </si>
  <si>
    <t>2,82,167</t>
  </si>
  <si>
    <t>19,48,898.03</t>
  </si>
  <si>
    <t>19,48,498.00</t>
  </si>
  <si>
    <t>8,13,400</t>
  </si>
  <si>
    <t>19,53,787.00</t>
  </si>
  <si>
    <t>21.07.2026</t>
  </si>
  <si>
    <t>19,51,833.00</t>
  </si>
  <si>
    <t>SJVN210726WR2794</t>
  </si>
  <si>
    <t>1,53,463</t>
  </si>
  <si>
    <t>19,78,188.80</t>
  </si>
  <si>
    <t>WR/2026/44858/C/R/0</t>
  </si>
  <si>
    <t>19,76,210.61</t>
  </si>
  <si>
    <t>SJVN210726WR2795</t>
  </si>
  <si>
    <t>19,76,369.00</t>
  </si>
  <si>
    <t>1,12,109</t>
  </si>
  <si>
    <t>SJVN210726WR2796</t>
  </si>
  <si>
    <t>SJVN210726WR2797</t>
  </si>
  <si>
    <t>9,23,100</t>
  </si>
  <si>
    <t>21,72,977.00</t>
  </si>
  <si>
    <t>SJVN210726WR2798</t>
  </si>
  <si>
    <t>2,73,119</t>
  </si>
  <si>
    <t>21,70,804.00</t>
  </si>
  <si>
    <t>22,00,670.40</t>
  </si>
  <si>
    <t>22.07.2026</t>
  </si>
  <si>
    <t>21,98,469.73</t>
  </si>
  <si>
    <t>SJVN220726WR2799</t>
  </si>
  <si>
    <t>21,98,519.00</t>
  </si>
  <si>
    <t>1,66,916</t>
  </si>
  <si>
    <t>SJVN220726WR2800</t>
  </si>
  <si>
    <t>1,95,480</t>
  </si>
  <si>
    <t>WR/2026/44861/C/R/0</t>
  </si>
  <si>
    <t>6,76,900</t>
  </si>
  <si>
    <t>SJVN220726WR2801</t>
  </si>
  <si>
    <t>17,46,402.00</t>
  </si>
  <si>
    <t>17,44,656.00</t>
  </si>
  <si>
    <t>SJVN220726WR2802</t>
  </si>
  <si>
    <t>SJVN220726WR2803</t>
  </si>
  <si>
    <t>2,60,187</t>
  </si>
  <si>
    <t>17,66,709.00</t>
  </si>
  <si>
    <t xml:space="preserve">Schedule of Payment </t>
  </si>
  <si>
    <t>17,64,942.29</t>
  </si>
  <si>
    <t>17,64,971.00</t>
  </si>
  <si>
    <t>23.07.2026</t>
  </si>
  <si>
    <t>SJVN230726WR2804</t>
  </si>
  <si>
    <t>SJVN230726WR2805</t>
  </si>
  <si>
    <t>From Date</t>
  </si>
  <si>
    <t>2,04,234</t>
  </si>
  <si>
    <t>SJVN230726WR2807</t>
  </si>
  <si>
    <t>To Date</t>
  </si>
  <si>
    <t>7,25,600</t>
  </si>
  <si>
    <t>SJVN App. No on NOAR</t>
  </si>
  <si>
    <t>18,56,810.00</t>
  </si>
  <si>
    <t>NOAR Acceptance No</t>
  </si>
  <si>
    <t>SJVN230726WR2808</t>
  </si>
  <si>
    <t>2,59,458</t>
  </si>
  <si>
    <t>WR/2026/44862/C/R/0</t>
  </si>
  <si>
    <t>Total Quantum (MWh)</t>
  </si>
  <si>
    <t>18,54,953.00</t>
  </si>
  <si>
    <t>SJVN230726WR2809</t>
  </si>
  <si>
    <t>ISTS Charges</t>
  </si>
  <si>
    <t>STU Charges</t>
  </si>
  <si>
    <t>18,78,578.40</t>
  </si>
  <si>
    <t>18,76,699.82</t>
  </si>
  <si>
    <t>Operating Charges</t>
  </si>
  <si>
    <t>18,76,872.00</t>
  </si>
  <si>
    <t>24.07.2026</t>
  </si>
  <si>
    <t>SJVN240726WR2810</t>
  </si>
  <si>
    <t>1,31,076</t>
  </si>
  <si>
    <t>9,07,425</t>
  </si>
  <si>
    <t>Total  OA Charges</t>
  </si>
  <si>
    <t>SJVN240726WR2811</t>
  </si>
  <si>
    <t>20,70,744.00</t>
  </si>
  <si>
    <t>2,06,432</t>
  </si>
  <si>
    <t>20,68,673.00</t>
  </si>
  <si>
    <t>SJVN240726WR2812</t>
  </si>
  <si>
    <t>SJVN240726WR2814</t>
  </si>
  <si>
    <t>SJVN240726WR2815</t>
  </si>
  <si>
    <t>2,78,046</t>
  </si>
  <si>
    <t>MWH</t>
  </si>
  <si>
    <t>Injection</t>
  </si>
  <si>
    <t>SJVN240726WR2816</t>
  </si>
  <si>
    <t>WR/2026/44948/C/R/0</t>
  </si>
  <si>
    <t>20,97,966.60</t>
  </si>
  <si>
    <t>Drawal</t>
  </si>
  <si>
    <t>20,95,868.63</t>
  </si>
  <si>
    <t>20,95,909.00</t>
  </si>
  <si>
    <t>7,58,260</t>
  </si>
  <si>
    <t>ERLDC</t>
  </si>
  <si>
    <t>NRLDC</t>
  </si>
  <si>
    <t>10,31,750</t>
  </si>
  <si>
    <t>West Bengal -SLDC</t>
  </si>
  <si>
    <t>18,51,991.00</t>
  </si>
  <si>
    <t>Delhi SLDC</t>
  </si>
  <si>
    <t>25.07.2026</t>
  </si>
  <si>
    <t>Application Fee on NOAR Portal</t>
  </si>
  <si>
    <t>18,50,139.00</t>
  </si>
  <si>
    <t>SJVN250726WR2817</t>
  </si>
  <si>
    <t>27.07.2026</t>
  </si>
  <si>
    <t xml:space="preserve">OA Charges  to be born by Seller </t>
  </si>
  <si>
    <t>SJVN250726WR2818</t>
  </si>
  <si>
    <t>1,99,241</t>
  </si>
  <si>
    <t xml:space="preserve">OA Charges  to be born by Buyer </t>
  </si>
  <si>
    <t>SJVN250726WR2819</t>
  </si>
  <si>
    <t>18,82,943.75</t>
  </si>
  <si>
    <t>SJVN250726WR2820</t>
  </si>
  <si>
    <t>18,81,060.81</t>
  </si>
  <si>
    <t>18,80,945.00</t>
  </si>
  <si>
    <t>SJVN250726WR2821</t>
  </si>
  <si>
    <t>2,86,914</t>
  </si>
  <si>
    <t>6,93,863</t>
  </si>
  <si>
    <t>WR/2026/44949/C/R/0</t>
  </si>
  <si>
    <t>26.07.2026</t>
  </si>
  <si>
    <t>SJVN260726WR2822</t>
  </si>
  <si>
    <t>11,05,475</t>
  </si>
  <si>
    <t>17,16,803.00</t>
  </si>
  <si>
    <t>17,15,086.00</t>
  </si>
  <si>
    <t>WR/2026/44950/C/R/0</t>
  </si>
  <si>
    <t>17,49,966.93</t>
  </si>
  <si>
    <t>17,48,216.96</t>
  </si>
  <si>
    <t>17,48,008.00</t>
  </si>
  <si>
    <t>10,35,100</t>
  </si>
  <si>
    <t>SJVN260726WR2823</t>
  </si>
  <si>
    <t>21,58,184.00</t>
  </si>
  <si>
    <t>21,56,026.00</t>
  </si>
  <si>
    <t>SJVN260726WR2824</t>
  </si>
  <si>
    <t>SJVN260726WR2825</t>
  </si>
  <si>
    <t>SJVN260726WR2826</t>
  </si>
  <si>
    <t>21,89,236.50</t>
  </si>
  <si>
    <t>WR/2026/44951/C/R/0</t>
  </si>
  <si>
    <t>21,87,047.26</t>
  </si>
  <si>
    <t>21,87,150.00</t>
  </si>
  <si>
    <t>11,26,775</t>
  </si>
  <si>
    <t>26,60,316.00</t>
  </si>
  <si>
    <t>Rs./Mwh</t>
  </si>
  <si>
    <t>26,57,656.00</t>
  </si>
  <si>
    <t>SJVN270726WR2827</t>
  </si>
  <si>
    <t>26,94,119.03</t>
  </si>
  <si>
    <t>WR/2026/45020/C/R/0</t>
  </si>
  <si>
    <t>26,91,424.91</t>
  </si>
  <si>
    <t>26,90,914.00</t>
  </si>
  <si>
    <t>SJVN270726WR2828</t>
  </si>
  <si>
    <t>10,20,825</t>
  </si>
  <si>
    <t>SJVN270726WR2829</t>
  </si>
  <si>
    <t>23,75,460.00</t>
  </si>
  <si>
    <t>23,73,085.00</t>
  </si>
  <si>
    <t>SJVN270726WR2830</t>
  </si>
  <si>
    <t>SJVN270726WR2831</t>
  </si>
  <si>
    <t>Rs./ Day</t>
  </si>
  <si>
    <t>24,06,084.53</t>
  </si>
  <si>
    <t>24,03,678.44</t>
  </si>
  <si>
    <t>24,03,991.00</t>
  </si>
  <si>
    <t>WR/2026/45021/C/R/0</t>
  </si>
  <si>
    <t>7,26,125</t>
  </si>
  <si>
    <t>20,25,163.00</t>
  </si>
  <si>
    <t>SJVN/30032023</t>
  </si>
  <si>
    <t>20,23,138.00</t>
  </si>
  <si>
    <t>28.07.2026</t>
  </si>
  <si>
    <t>SJVN280726WR2832</t>
  </si>
  <si>
    <t>20,46,946.38</t>
  </si>
  <si>
    <t>SJVN280726WR2833</t>
  </si>
  <si>
    <t>20,44,899.43</t>
  </si>
  <si>
    <t>20,44,623.00</t>
  </si>
  <si>
    <t>SJVN280726WR2834</t>
  </si>
  <si>
    <t>10,10,050</t>
  </si>
  <si>
    <t>28,11,979.00</t>
  </si>
  <si>
    <t>SJVN280726WR2836</t>
  </si>
  <si>
    <t>28,09,167.00</t>
  </si>
  <si>
    <t>WR/2026/45022/C/R/0</t>
  </si>
  <si>
    <t>SJVN280726WR2837</t>
  </si>
  <si>
    <t>28,42,280.70</t>
  </si>
  <si>
    <t>28,39,438.42</t>
  </si>
  <si>
    <t>28,39,298.00</t>
  </si>
  <si>
    <t>29.07.2026</t>
  </si>
  <si>
    <t>SJVN290726WR2843</t>
  </si>
  <si>
    <t>10,85,850</t>
  </si>
  <si>
    <t>29,04,649.00</t>
  </si>
  <si>
    <t>29,01,744.00</t>
  </si>
  <si>
    <t>SJVN290726WR2844</t>
  </si>
  <si>
    <t>SJVN290726WR2845</t>
  </si>
  <si>
    <t>29,37,224.25</t>
  </si>
  <si>
    <t>SJVN290726WR2846</t>
  </si>
  <si>
    <t>29,34,287.03</t>
  </si>
  <si>
    <t>29,41,924.00</t>
  </si>
  <si>
    <t>WR/2026/45023/C/R/0</t>
  </si>
  <si>
    <t>13,11,000</t>
  </si>
  <si>
    <t>34,85,949.00</t>
  </si>
  <si>
    <t>34,82,463.00</t>
  </si>
  <si>
    <t>31.07.2026</t>
  </si>
  <si>
    <t>SJVN310726WR2847</t>
  </si>
  <si>
    <t>SJVN310726WR2848</t>
  </si>
  <si>
    <t>35,25,279.00</t>
  </si>
  <si>
    <t>SJVN310726WR2849</t>
  </si>
  <si>
    <t>35,21,753.72</t>
  </si>
  <si>
    <t>35,21,301.00</t>
  </si>
  <si>
    <t>SJVN310726WR2850</t>
  </si>
  <si>
    <t>WR/2026/45073/C/R/0</t>
  </si>
  <si>
    <t>11,29,375</t>
  </si>
  <si>
    <t>30,28,984.00</t>
  </si>
  <si>
    <t>30,25,955.00</t>
  </si>
  <si>
    <t>01.08.2026</t>
  </si>
  <si>
    <t>SJVN010826WR2857</t>
  </si>
  <si>
    <t>SJVN010826WR2852</t>
  </si>
  <si>
    <t>30,62,865.00</t>
  </si>
  <si>
    <t>SJVN010826WR2853</t>
  </si>
  <si>
    <t>30,59,802.14</t>
  </si>
  <si>
    <t>30,60,065.00</t>
  </si>
  <si>
    <t>SJVN010826WR2854</t>
  </si>
  <si>
    <t>WR/2026/45074/C/R/0</t>
  </si>
  <si>
    <t>4,54,075</t>
  </si>
  <si>
    <t>15,31,595.00</t>
  </si>
  <si>
    <t>SJVN010826WR2855</t>
  </si>
  <si>
    <t>15,30,063.00</t>
  </si>
  <si>
    <t>SJVN010826WR2856</t>
  </si>
  <si>
    <t>15,45,217.23</t>
  </si>
  <si>
    <t>15,43,672.01</t>
  </si>
  <si>
    <t>15,43,718.00</t>
  </si>
  <si>
    <t>11,43,550</t>
  </si>
  <si>
    <t>25,82,136.00</t>
  </si>
  <si>
    <t>25,79,554.00</t>
  </si>
  <si>
    <t>WR/2026/45077/C/R/0</t>
  </si>
  <si>
    <t>26,16,442.40</t>
  </si>
  <si>
    <t>02.08.2026</t>
  </si>
  <si>
    <t>SJVN020826WR2859</t>
  </si>
  <si>
    <t>26,13,825.96</t>
  </si>
  <si>
    <t>26,14,311.00</t>
  </si>
  <si>
    <t>SJVN020826WR2860</t>
  </si>
  <si>
    <t>12,11,975</t>
  </si>
  <si>
    <t>SJVN020826WR2861</t>
  </si>
  <si>
    <t>26,44,529.00</t>
  </si>
  <si>
    <t>26,41,884.00</t>
  </si>
  <si>
    <t>SJVN020826WR2862</t>
  </si>
  <si>
    <t xml:space="preserve">    </t>
  </si>
  <si>
    <t>26,80,888.70</t>
  </si>
  <si>
    <t>26,78,207.81</t>
  </si>
  <si>
    <t>WR/2026/45082/C/R/0</t>
  </si>
  <si>
    <t>26,77,961.00</t>
  </si>
  <si>
    <t>12,44,900</t>
  </si>
  <si>
    <t>28,74,474.00</t>
  </si>
  <si>
    <t>28,71,600.00</t>
  </si>
  <si>
    <t>03.08.2026</t>
  </si>
  <si>
    <t>SJVN030826WR2863</t>
  </si>
  <si>
    <t>SJVN030826WR2864</t>
  </si>
  <si>
    <t>SJVN030826WR2865</t>
  </si>
  <si>
    <t>29,11,821.10</t>
  </si>
  <si>
    <t>SJVN030826WR2866</t>
  </si>
  <si>
    <t>29,08,909.28</t>
  </si>
  <si>
    <t>29,09,357.00</t>
  </si>
  <si>
    <t>WR/2026/45130/C/R/0</t>
  </si>
  <si>
    <t>12,47,350</t>
  </si>
  <si>
    <t>30,23,576.00</t>
  </si>
  <si>
    <t>30,20,552.00</t>
  </si>
  <si>
    <t>04.08.2026</t>
  </si>
  <si>
    <t>SJVN040826WR2867</t>
  </si>
  <si>
    <t>SJVN040826WR2868</t>
  </si>
  <si>
    <t>30,60,996.90</t>
  </si>
  <si>
    <t>SJVN040826WR2869</t>
  </si>
  <si>
    <t>30,57,935.90</t>
  </si>
  <si>
    <t>30,58,471.00</t>
  </si>
  <si>
    <t>13,06,025</t>
  </si>
  <si>
    <t>31,29,236.00</t>
  </si>
  <si>
    <t>31,26,107.00</t>
  </si>
  <si>
    <t>WR/2026/45139/C/R/0</t>
  </si>
  <si>
    <t>31,68,416.65</t>
  </si>
  <si>
    <t>31,65,248.23</t>
  </si>
  <si>
    <t>31,65,039.00</t>
  </si>
  <si>
    <t>12,12,150</t>
  </si>
  <si>
    <t>30,10,981.00</t>
  </si>
  <si>
    <t>WR/2026/45134/C/R/0</t>
  </si>
  <si>
    <t>30,07,970.00</t>
  </si>
  <si>
    <t>30,47,345.10</t>
  </si>
  <si>
    <t>30,44,297.75</t>
  </si>
  <si>
    <t>30,44,286.00</t>
  </si>
  <si>
    <t>11,40,050</t>
  </si>
  <si>
    <t>32,49,143.00</t>
  </si>
  <si>
    <t>WR/2026/45136/C/R/0</t>
  </si>
  <si>
    <t>32,45,894.00</t>
  </si>
  <si>
    <t>32,83,344.00</t>
  </si>
  <si>
    <t>32,80,060.66</t>
  </si>
  <si>
    <t>32,80,527.00</t>
  </si>
  <si>
    <t>2,93,03,968.00</t>
  </si>
  <si>
    <t>WR/2026/45189/C/R/0</t>
  </si>
  <si>
    <t>7,13,33,248.00</t>
  </si>
  <si>
    <t>7,22,83,771.71</t>
  </si>
  <si>
    <t>7,22,11,487.94</t>
  </si>
  <si>
    <t>7,22,19,123.00</t>
  </si>
  <si>
    <t>Application Id</t>
  </si>
  <si>
    <t>Name</t>
  </si>
  <si>
    <t>TDS Deducted by SJVN</t>
  </si>
  <si>
    <t>Total Amount</t>
  </si>
  <si>
    <t>SJVN/2023-24/02/11042023</t>
  </si>
  <si>
    <t>NR/2023/11468/D</t>
  </si>
  <si>
    <t>WR/2026/45190/C/R/0</t>
  </si>
  <si>
    <t>WR/2026/45192/C/R/0</t>
  </si>
  <si>
    <t>WR/2026/45193/C/R/0</t>
  </si>
  <si>
    <t>SUM of TDS Deducted by SJVN</t>
  </si>
  <si>
    <t>West Bengal SLDC</t>
  </si>
  <si>
    <t>WR/2026/45254/C/R/0</t>
  </si>
  <si>
    <t>SJVN/2023-24/03/12042023</t>
  </si>
  <si>
    <t>NR/2023/11494/C</t>
  </si>
  <si>
    <t>Grand Total</t>
  </si>
  <si>
    <t>SJVN/2023-24/04/13042023</t>
  </si>
  <si>
    <t>NR/2023/11522/C</t>
  </si>
  <si>
    <t>WR/2026/45253/C/R/0</t>
  </si>
  <si>
    <t>SJVN/2023-24/05/14042023</t>
  </si>
  <si>
    <t>NR/2023/11547/C</t>
  </si>
  <si>
    <t>SJVN/2023-24/09/18042023</t>
  </si>
  <si>
    <t>NR/2023/11678/C</t>
  </si>
  <si>
    <t>NDMC 1st Payment</t>
  </si>
  <si>
    <t>SJVN/2023-24/10/19042023</t>
  </si>
  <si>
    <t>NR/2023/11720/C</t>
  </si>
  <si>
    <t>WR/2026/45256/C/R/0</t>
  </si>
  <si>
    <t>SJVN/2023-24/10042023</t>
  </si>
  <si>
    <t>NR/2023/11443/C</t>
  </si>
  <si>
    <t>SJVN/2023-24/12/19042023</t>
  </si>
  <si>
    <t>NR/2023/11771/D</t>
  </si>
  <si>
    <t>WR/2026/45258/C/R/0</t>
  </si>
  <si>
    <t>SJVN/2023-24/13/19042023</t>
  </si>
  <si>
    <t>NR/2023/11799/D</t>
  </si>
  <si>
    <t>WR/2026/45317/C/R/0</t>
  </si>
  <si>
    <t>SJVN/2023-24/14/19042023</t>
  </si>
  <si>
    <t>NR/2023/11747/F</t>
  </si>
  <si>
    <t>url</t>
  </si>
  <si>
    <t>energx.iexindia.com</t>
  </si>
  <si>
    <t>SJVN/2023-24/15/28042023</t>
  </si>
  <si>
    <t>NR/2023/12005/C</t>
  </si>
  <si>
    <t>SJVN/2023-24/16/29042023</t>
  </si>
  <si>
    <t>NR/2023/12019/C</t>
  </si>
  <si>
    <t>iex participant ID</t>
  </si>
  <si>
    <t>N2DL0SJV000</t>
  </si>
  <si>
    <t>PASS</t>
  </si>
  <si>
    <t>Sjvniex@123</t>
  </si>
  <si>
    <t>url for pulse secure</t>
  </si>
  <si>
    <t>trading.iexindia.com</t>
  </si>
  <si>
    <t>WR/2026/45318/C/R/0</t>
  </si>
  <si>
    <t>SJVN/2023-24/17/21052023</t>
  </si>
  <si>
    <t>NR/2023/12722/D</t>
  </si>
  <si>
    <t>SJVN/2023-24/18/22052023</t>
  </si>
  <si>
    <t>WR/2026/45319/C/R/0</t>
  </si>
  <si>
    <t>NR/2023/12743/D</t>
  </si>
  <si>
    <t>SJVN/2023-24/19/24052023</t>
  </si>
  <si>
    <t>NR/2023/12815/C</t>
  </si>
  <si>
    <t>SJVN/2023-24/20/23052023</t>
  </si>
  <si>
    <t>NR/2023/12903/F</t>
  </si>
  <si>
    <t>WR/2026/45320/C/R/0</t>
  </si>
  <si>
    <t>SJVN/2023-24/21/25052023</t>
  </si>
  <si>
    <t>NR/2023/12850/D</t>
  </si>
  <si>
    <t>SJVN/2023-24/22/26052023</t>
  </si>
  <si>
    <t>NR/2023/12889/C</t>
  </si>
  <si>
    <t>WR/2026/45366/C/R/0</t>
  </si>
  <si>
    <t>SJVN/2023-24/24/27052023</t>
  </si>
  <si>
    <t>NR/2023/12944/C</t>
  </si>
  <si>
    <t>ApplicationID</t>
  </si>
  <si>
    <t>ApplicationNo</t>
  </si>
  <si>
    <t>SJVN/2023-24/25/27052023</t>
  </si>
  <si>
    <t>NetPayable</t>
  </si>
  <si>
    <t>NR/2023/12972/C</t>
  </si>
  <si>
    <t>PaidAmountFee</t>
  </si>
  <si>
    <t>PaidAmountFeeTds</t>
  </si>
  <si>
    <t>BilateralCharge</t>
  </si>
  <si>
    <t>BilateralTds</t>
  </si>
  <si>
    <t>TxAmountTotal</t>
  </si>
  <si>
    <t>Diff</t>
  </si>
  <si>
    <t>PaymentDueAmount</t>
  </si>
  <si>
    <t>PaymentStatus</t>
  </si>
  <si>
    <t>WR/2026/45367/C/R/0</t>
  </si>
  <si>
    <t>DueDate</t>
  </si>
  <si>
    <t>IsMigratedApp</t>
  </si>
  <si>
    <t>InterestCalculation</t>
  </si>
  <si>
    <t>SJVN/2-23-24/32/08062023</t>
  </si>
  <si>
    <t>NR/2023/13423/C</t>
  </si>
  <si>
    <t>Transactions</t>
  </si>
  <si>
    <t>SJVN/2023-24/23/26052023</t>
  </si>
  <si>
    <t>NR/2023/12906/F</t>
  </si>
  <si>
    <t>Paid</t>
  </si>
  <si>
    <t>WR/2026/45370/C/R/0</t>
  </si>
  <si>
    <t>INTEREST</t>
  </si>
  <si>
    <t>SJVN/2023-24/26/30052023</t>
  </si>
  <si>
    <t>NR/2023/13145/F</t>
  </si>
  <si>
    <t>Partially Paid</t>
  </si>
  <si>
    <t>SJVN/2023-24/27/02062023</t>
  </si>
  <si>
    <t>NR/2023/13149/C</t>
  </si>
  <si>
    <t>WR/2026/45373/C/R/0</t>
  </si>
  <si>
    <t>SJVN/2023-24/29/04062023</t>
  </si>
  <si>
    <t>NR/2023/13223/C</t>
  </si>
  <si>
    <t>SJVN/2023-24/30/07062023</t>
  </si>
  <si>
    <t>NR/2023/13369/F</t>
  </si>
  <si>
    <t>WR/2026/45430/C/R/0</t>
  </si>
  <si>
    <t>SJVN/2023-24/31/08062023</t>
  </si>
  <si>
    <t>NR/2023/13373/C</t>
  </si>
  <si>
    <t>SJVN/2023-24/33/08062023</t>
  </si>
  <si>
    <t>NR/2023/13424/D</t>
  </si>
  <si>
    <t>WR/2026/45431/C/R/0</t>
  </si>
  <si>
    <t>SJVN/23-24/28/03062023</t>
  </si>
  <si>
    <t>NR/2023/13192/C</t>
  </si>
  <si>
    <t>WR/2026/45432/C/R/0</t>
  </si>
  <si>
    <t>WR/2026/45434/C/R/0</t>
  </si>
  <si>
    <t>WR/2026/45465/C/R/0</t>
  </si>
  <si>
    <t>WR/2026/45467/C/R/0</t>
  </si>
  <si>
    <t>WR/2026/45469/C/R/0</t>
  </si>
  <si>
    <t>WR/2026/45471/C/R/0</t>
  </si>
  <si>
    <t>WR/2026/45506/C/R/0</t>
  </si>
  <si>
    <t>WR/2026/45507/C/R/0</t>
  </si>
  <si>
    <t>WR/2026/45508/C/R/0</t>
  </si>
  <si>
    <t>WR/2026/45509/C/R/0</t>
  </si>
  <si>
    <t>WR/2026/45548/C/R/0</t>
  </si>
  <si>
    <t>WR/2026/45545/C/R/0</t>
  </si>
  <si>
    <t>WR/2026/45547/C/R/0</t>
  </si>
  <si>
    <t>WR/2026/45550/C/R/0</t>
  </si>
  <si>
    <t>WR/2026/45594/C/R/0</t>
  </si>
  <si>
    <t>WR/2026/45597/C/R/0</t>
  </si>
  <si>
    <t>SJVN 180626WR2604</t>
  </si>
  <si>
    <t>WR/2026/45599/C/R/0</t>
  </si>
  <si>
    <t>WR/2026/45665/C/R/0</t>
  </si>
  <si>
    <t>Energy Bill for 31 March 2023</t>
  </si>
  <si>
    <t>Sr. No</t>
  </si>
  <si>
    <t>Due Date</t>
  </si>
  <si>
    <t>Supplier</t>
  </si>
  <si>
    <t>Type of Energy</t>
  </si>
  <si>
    <t>Description</t>
  </si>
  <si>
    <t>Supply in kWh</t>
  </si>
  <si>
    <t>Rate (Rs.)</t>
  </si>
  <si>
    <t>Gross Amount (Rs.)</t>
  </si>
  <si>
    <t>WR/2026/45667/C/R/0</t>
  </si>
  <si>
    <t>SJVN</t>
  </si>
  <si>
    <t xml:space="preserve">Kreate </t>
  </si>
  <si>
    <t>RE (Wind)</t>
  </si>
  <si>
    <t>WR/2026/45668/C/R/0</t>
  </si>
  <si>
    <t>WR/2026/45669/C/R/0</t>
  </si>
  <si>
    <t>WR/2026/45742/C/R/0</t>
  </si>
  <si>
    <t>WR/2026/45744/C/R/0</t>
  </si>
  <si>
    <t>WR/2026/45745/C/R/0</t>
  </si>
  <si>
    <t>WR/2026/45749/C/R/0</t>
  </si>
  <si>
    <t>WR/2026/45813/C/R/0</t>
  </si>
  <si>
    <t>WR/2026/45814/C/R/0</t>
  </si>
  <si>
    <t>WR/2026/45816/C/R/0</t>
  </si>
  <si>
    <t>WR/2026/45817/C/R/0</t>
  </si>
  <si>
    <t>WR/2026/45820/C/R/0</t>
  </si>
  <si>
    <t>WR/2026/45868/C/R/0</t>
  </si>
  <si>
    <t>WR/2026/45869/C/R/0</t>
  </si>
  <si>
    <t>WR/2026/45870/C/R/0</t>
  </si>
  <si>
    <t>WR/2026/45871/C/R/0</t>
  </si>
  <si>
    <t>WR/2026/45933/C/R/0</t>
  </si>
  <si>
    <t>WR/2026/45934/C/R/0</t>
  </si>
  <si>
    <t>WR/2026/45938/C/R/0</t>
  </si>
  <si>
    <t>WR/2026/45940/C/R/0</t>
  </si>
  <si>
    <t>WR/2026/45942/C/R/0</t>
  </si>
  <si>
    <t>WR/2026/46005/C/R/0</t>
  </si>
  <si>
    <t>WR/2026/46007/C/R/0</t>
  </si>
  <si>
    <t>WR/2026/46009/C/R/0</t>
  </si>
  <si>
    <t>WR/2026/46011/C/R/0</t>
  </si>
  <si>
    <t>WR/2026/46013/C/R/0</t>
  </si>
  <si>
    <t>WR/2026/46083/C/R/0</t>
  </si>
  <si>
    <t>WR/2026/46086/C/R/0</t>
  </si>
  <si>
    <t>WR/2026/46087/C/R/0</t>
  </si>
  <si>
    <t>WR/2026/46089/C/R/0</t>
  </si>
  <si>
    <t>WR/2026/46084/C/R/0</t>
  </si>
  <si>
    <t>WR/2026/46145/C/R/0</t>
  </si>
  <si>
    <t>WR/2026/46146/C/R/0</t>
  </si>
  <si>
    <t>WR/2026/46147/C/R/0</t>
  </si>
  <si>
    <t>WR/2026/46150/C/R/0</t>
  </si>
  <si>
    <t>WR/2026/46152/C/R/0</t>
  </si>
  <si>
    <t>WR/2026/46225/C/R/0</t>
  </si>
  <si>
    <t>WR/2026/46227/C/R/0</t>
  </si>
  <si>
    <t>WR/2026/46228/C/R/0</t>
  </si>
  <si>
    <t>WR/2026/46229/C/R/0</t>
  </si>
  <si>
    <t>SJVN270626WR2653</t>
  </si>
  <si>
    <t>WR/2026/46230/C/R/0</t>
  </si>
  <si>
    <t>WR/2026/46331/C/R/0</t>
  </si>
  <si>
    <t>WR/2026/46333/C/R/0</t>
  </si>
  <si>
    <t>WR/2026/46336/C/R/0</t>
  </si>
  <si>
    <t>WR/2026/46338/C/R/0</t>
  </si>
  <si>
    <t>WR/2026/46339/C/R/0</t>
  </si>
  <si>
    <t>SJVN290626WR2659</t>
  </si>
  <si>
    <t>WR/2026/46407/C/R/0</t>
  </si>
  <si>
    <t>SJVN290626WR2660</t>
  </si>
  <si>
    <t>WR/2026/46409/C/R/0</t>
  </si>
  <si>
    <t>SJVN290626WR2661</t>
  </si>
  <si>
    <t>WR/2026/46410/C/R/0</t>
  </si>
  <si>
    <t>SJVN290626WR2662</t>
  </si>
  <si>
    <t>WR/2026/46413/C/R/0</t>
  </si>
  <si>
    <t>WR/2026/46416/C/R/0</t>
  </si>
  <si>
    <t>SJVN300626WR2664</t>
  </si>
  <si>
    <t>WR/2026/46510/C/R/0</t>
  </si>
  <si>
    <t>WR/2026/46514/C/R/0</t>
  </si>
  <si>
    <t>WR/2026/46515/C/R/0</t>
  </si>
  <si>
    <t>WR/2026/46513/C/R/0</t>
  </si>
  <si>
    <t>WR/2026/46516/C/R/0</t>
  </si>
  <si>
    <t>WR/2026/46608/C/R/0</t>
  </si>
  <si>
    <t>WR/2026/46611/C/R/0</t>
  </si>
  <si>
    <t>WR/2026/46613/C/R/0</t>
  </si>
  <si>
    <t>WR/2026/46614/C/R/0</t>
  </si>
  <si>
    <t>WR/2026/46609/C/R/0</t>
  </si>
  <si>
    <t>WR/2026/46618/C/R/0</t>
  </si>
  <si>
    <t>WR/2026/46679/C/R/0</t>
  </si>
  <si>
    <t>WR/2026/46681/C/R/0</t>
  </si>
  <si>
    <t>WR/2026/46684/C/R/0</t>
  </si>
  <si>
    <t>WR/2026/46686/C/R/0</t>
  </si>
  <si>
    <t>WR/2026/46677/C/R/0</t>
  </si>
  <si>
    <t>WR/2026/46688/C/R/0</t>
  </si>
  <si>
    <t>l</t>
  </si>
  <si>
    <t xml:space="preserve">WR/2026/46757/C/R/0 </t>
  </si>
  <si>
    <t>WR/2026/46758/C/R/0</t>
  </si>
  <si>
    <t>WR/2026/46760/C/R/0</t>
  </si>
  <si>
    <t xml:space="preserve">WR/2026/46762/C/R/0 </t>
  </si>
  <si>
    <t>WR/2026/46765/C/R/0</t>
  </si>
  <si>
    <t>WR/2026/46766/C/R/0</t>
  </si>
  <si>
    <t>WR/2026/46801/C/R/0</t>
  </si>
  <si>
    <t>WR/2026/46802/C/R/0</t>
  </si>
  <si>
    <t>WR/2026/46803/C/R/0</t>
  </si>
  <si>
    <t>WR/2026/46804/C/R/0</t>
  </si>
  <si>
    <t>WR/2026/46805/C/R/0</t>
  </si>
  <si>
    <t>WR/2026/46880/C/R/0</t>
  </si>
  <si>
    <t>WR/2026/46881/C/R/0</t>
  </si>
  <si>
    <t>WR/2026/46882/C/R/0</t>
  </si>
  <si>
    <t>WR/2026/46884/C/R/0</t>
  </si>
  <si>
    <t>WR/2026/46885/C/R/0</t>
  </si>
  <si>
    <t>WR/2026/46886/C/R/0</t>
  </si>
  <si>
    <t>WR/2026/46933/C/R/0</t>
  </si>
  <si>
    <t>WR/2026/46934/C/R/0</t>
  </si>
  <si>
    <t>WR/2026/46935/C/R/0</t>
  </si>
  <si>
    <t>WR/2026/46936/C/R/0</t>
  </si>
  <si>
    <t>WR/2026/46937/C/R/0</t>
  </si>
  <si>
    <t>WR/2026/46940/C/R/0</t>
  </si>
  <si>
    <t>WR/2026/46986/C/R/0</t>
  </si>
  <si>
    <t>WR/2026/46987/C/R/0</t>
  </si>
  <si>
    <t>WR/2026/46993/C/R/0</t>
  </si>
  <si>
    <t>WR/2026/46994/C/R/0</t>
  </si>
  <si>
    <t>WR/2026/46995/C/R/0</t>
  </si>
  <si>
    <t>WR/2026/46990/C/R/0</t>
  </si>
  <si>
    <t>WR/2026/47079/C/R/0</t>
  </si>
  <si>
    <t>WR/2026/47080/C/R/0</t>
  </si>
  <si>
    <t>WR/2026/47081/C/R/0</t>
  </si>
  <si>
    <t>WR/2026/47082/C/R/0</t>
  </si>
  <si>
    <t>WR/2026/47084/C/R/0</t>
  </si>
  <si>
    <t>WR/2026/47087/C/R/0</t>
  </si>
  <si>
    <t>WR/2026/47153/C/R/0</t>
  </si>
  <si>
    <t>WR/2026/47149/C/R/0</t>
  </si>
  <si>
    <t>WR/2026/47152/C/R/0</t>
  </si>
  <si>
    <t>WR/2026/47151/C/R/0</t>
  </si>
  <si>
    <t>WR/2026/47150/C/R/0</t>
  </si>
  <si>
    <t>WR/2026/47148/C/R/0</t>
  </si>
  <si>
    <t>WR/2026/47171/C/R/0</t>
  </si>
  <si>
    <t>WR/2026/47173/C/R/0</t>
  </si>
  <si>
    <t>WR/2026/47176/C/R/0</t>
  </si>
  <si>
    <t>WR/2026/47179/C/R/0</t>
  </si>
  <si>
    <t>WR/2026/47181/C/R/0</t>
  </si>
  <si>
    <t>WR/2026/47252/C/R/0</t>
  </si>
  <si>
    <t>WR/2026/47257/C/R/0</t>
  </si>
  <si>
    <t>WR/2026/47255/C/R/0</t>
  </si>
  <si>
    <t>WR/2026/47259/C/R/0</t>
  </si>
  <si>
    <t>WR/2026/47334/C/R/0</t>
  </si>
  <si>
    <t>WR/2026/47335/C/R/0</t>
  </si>
  <si>
    <t>WR/2026/47336/C/R/0</t>
  </si>
  <si>
    <t>WR/2026/47337/C/R/0</t>
  </si>
  <si>
    <t>WR/2026/47362/C/R/0</t>
  </si>
  <si>
    <t>WR/2026/47363/C/R/0</t>
  </si>
  <si>
    <t>WR/2026/47364/C/R/0</t>
  </si>
  <si>
    <t>WR/2026/47365/C/R/0</t>
  </si>
  <si>
    <t>WR/2026/47395/C/R/0</t>
  </si>
  <si>
    <t>14/07/2026</t>
  </si>
  <si>
    <t>WR/2026/47397/C/R/0</t>
  </si>
  <si>
    <t>WR/2026/47399/C/R/0</t>
  </si>
  <si>
    <t>WR/2026/47400/C/R/0</t>
  </si>
  <si>
    <t>WR/2026/47493/C/R/0</t>
  </si>
  <si>
    <t>WR/2026/47494/C/R/0</t>
  </si>
  <si>
    <t>WR/2026/47495/C/R/0</t>
  </si>
  <si>
    <t>WR/2026/47498/C/R/0</t>
  </si>
  <si>
    <t>WR/2026/47564/C/R/0</t>
  </si>
  <si>
    <t>WR/2026/47565/C/R/0</t>
  </si>
  <si>
    <t>WR/2026/47568/C/R/0</t>
  </si>
  <si>
    <t>WR/2026/47569/C/R/0</t>
  </si>
  <si>
    <t>WR/2026/47638/C/R/0</t>
  </si>
  <si>
    <t>WR/2026/47639/C/R/0</t>
  </si>
  <si>
    <t>WR/2026/47640/C/R/0</t>
  </si>
  <si>
    <t>WR/2026/47642/C/R/0</t>
  </si>
  <si>
    <t>WR/2026/47643/C/R/0</t>
  </si>
  <si>
    <t>WR/2026/47676/C/R/0</t>
  </si>
  <si>
    <t>WR/2026/47678/C/R/0</t>
  </si>
  <si>
    <t>WR/2026/47679/C/R/0</t>
  </si>
  <si>
    <t>WR/2026/47681/C/R/0</t>
  </si>
  <si>
    <t>WR/2026/47683/C/R/0</t>
  </si>
  <si>
    <t>WR/2026/47742/C/R/0</t>
  </si>
  <si>
    <t>WR/2026/47743/C/R/0</t>
  </si>
  <si>
    <t>WR/2026/47744/C/R/0</t>
  </si>
  <si>
    <t>WR/2026/47745/C/R/0</t>
  </si>
  <si>
    <t>WR/2026/47747/C/R/0</t>
  </si>
  <si>
    <t>WR/2026/47784/C/R/0</t>
  </si>
  <si>
    <t>WR/2026/47785/C/R/0</t>
  </si>
  <si>
    <t>WR/2026/47786/C/R/0</t>
  </si>
  <si>
    <t>WR/2026/47787/C/R/0</t>
  </si>
  <si>
    <t>WR/2026/47791/C/R/0</t>
  </si>
  <si>
    <t>WR/2026/47826/C/R/0</t>
  </si>
  <si>
    <t>WR/2026/47827/C/R/0</t>
  </si>
  <si>
    <t>WR/2026/47829/C/R/0</t>
  </si>
  <si>
    <t>WR/2026/47830/C/R/0</t>
  </si>
  <si>
    <t>WR/2026/47831/C/R/0</t>
  </si>
  <si>
    <t>WR/2026/47900/C/R/0</t>
  </si>
  <si>
    <t>WR/2026/47902/C/R/0</t>
  </si>
  <si>
    <t>WR/2026/47904/C/R/0</t>
  </si>
  <si>
    <t>WR/2026/47907/C/R/0</t>
  </si>
  <si>
    <t>WR/2026/47910/C/R/0</t>
  </si>
  <si>
    <t>WR/2026/47975/C/R/0</t>
  </si>
  <si>
    <t>WR/2026/47976/C/R/0</t>
  </si>
  <si>
    <t>WR/2026/47977/C/R/0</t>
  </si>
  <si>
    <t>WR/2026/47978/C/R/0</t>
  </si>
  <si>
    <t>WR/2026/47974/C/R/0</t>
  </si>
  <si>
    <t>WR/2026/48025/C/R/0</t>
  </si>
  <si>
    <t>WR/2026/48027/C/R/0</t>
  </si>
  <si>
    <t>WR/2026/48028/C/R/0</t>
  </si>
  <si>
    <t>WR/2026/48029/C/R/0</t>
  </si>
  <si>
    <t>WR/2026/48030/C/R/0</t>
  </si>
  <si>
    <t>WR/2026/48031/C/R/0</t>
  </si>
  <si>
    <t>WR/2026/48082/C/R/0</t>
  </si>
  <si>
    <t>WR/2026/48083/C/R/0</t>
  </si>
  <si>
    <t>WR/2026/48085/C/R/0</t>
  </si>
  <si>
    <t>WR/2026/48087/C/R/0</t>
  </si>
  <si>
    <t>WR/2026/48089/C/R/0</t>
  </si>
  <si>
    <t>WR/2026/48151/C/R/0</t>
  </si>
  <si>
    <t>WR/2026/48152/C/R/0</t>
  </si>
  <si>
    <t>WR/2026/48153/C/R/0</t>
  </si>
  <si>
    <t>WR/2026/48155/C/R/0</t>
  </si>
  <si>
    <t>WR/2026/48156/C/R/0</t>
  </si>
  <si>
    <t>WR/2026/48212/C/R/0</t>
  </si>
  <si>
    <t>WR/2026/48214/C/R/0</t>
  </si>
  <si>
    <t>WR/2026/48216/C/R/0</t>
  </si>
  <si>
    <t>WR/2026/48219/C/R/0</t>
  </si>
  <si>
    <t>WR/2026/48222/C/R/0</t>
  </si>
  <si>
    <t>WR/2026/48288/C/R/0</t>
  </si>
  <si>
    <t>WR/2026/48289/C/R/0</t>
  </si>
  <si>
    <t>WR/2026/48291/C/R/0</t>
  </si>
  <si>
    <t>WR/2026/48294/C/R/0</t>
  </si>
  <si>
    <t>WR/2026/48297/C/R/0</t>
  </si>
  <si>
    <t>WR/2026/48356/C/R/0</t>
  </si>
  <si>
    <t>WR/2026/48365/C/R/0</t>
  </si>
  <si>
    <t>WR/2026/48357/C/R/0</t>
  </si>
  <si>
    <t>WR/2026/48358/C/R/0</t>
  </si>
  <si>
    <t>WR/2026/48522/C/R/0</t>
  </si>
  <si>
    <t>WR/2026/48523/C/R/0</t>
  </si>
  <si>
    <t>WR/2026/48525/C/R/0</t>
  </si>
  <si>
    <t>WR/2026/48526/C/R/0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</si>
</sst>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00"/>
    <numFmt numFmtId="165" formatCode="mm/dd/yyyy"/>
    <numFmt numFmtId="166" formatCode="mmmm\ yyyy"/>
    <numFmt numFmtId="167" formatCode="0.0000"/>
    <numFmt numFmtId="168" formatCode="0.00000"/>
    <numFmt numFmtId="169" formatCode="mm-dd-yyyy"/>
    <numFmt numFmtId="170" formatCode="mmm-d"/>
    <numFmt numFmtId="171" formatCode="d/m/yyyy"/>
    <numFmt numFmtId="172" formatCode="mmmm-d"/>
    <numFmt numFmtId="173" formatCode="[$-14009]dd/mm/yyyy"/>
    <numFmt numFmtId="174" formatCode="yyyy\-mm\-dd\ hh:mm:ss"/>
  </numFmts>
  <fonts count="54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Arial"/>
    </font>
    <font/>
    <font>
      <sz val="11.0"/>
      <color theme="1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sz val="10.0"/>
      <color theme="1"/>
      <name val="Arial"/>
    </font>
    <font>
      <u/>
      <sz val="11.0"/>
      <color rgb="FF0000FF"/>
      <name val="Calibri"/>
    </font>
    <font>
      <sz val="10.0"/>
      <color rgb="FF000000"/>
      <name val="Arial"/>
    </font>
    <font>
      <color theme="1"/>
      <name val="Calibri"/>
      <scheme val="minor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0.0"/>
      <color rgb="FF0000FF"/>
      <name val="Arial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1.0"/>
      <color rgb="FF0000FF"/>
      <name val="Calibri"/>
    </font>
    <font>
      <u/>
      <sz val="10.0"/>
      <color rgb="FF0563C1"/>
      <name val="Arial"/>
    </font>
    <font>
      <u/>
      <sz val="10.0"/>
      <color rgb="FF0563C1"/>
      <name val="Arial"/>
    </font>
    <font>
      <b/>
      <sz val="12.0"/>
      <color rgb="FF000000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color rgb="FF000000"/>
      <name val="Arial"/>
    </font>
    <font>
      <color rgb="FF000000"/>
      <name val="Aptos"/>
    </font>
    <font>
      <b/>
      <sz val="11.0"/>
      <color rgb="FF000000"/>
      <name val="Calibri"/>
    </font>
    <font>
      <b/>
      <sz val="11.0"/>
      <color rgb="FF000000"/>
      <name val="&quot;Aptos Narrow&quot;"/>
    </font>
    <font>
      <sz val="11.0"/>
      <color rgb="FF000000"/>
      <name val="Arial"/>
    </font>
    <font>
      <sz val="11.0"/>
      <color rgb="FF000000"/>
      <name val="Aptos"/>
    </font>
    <font>
      <sz val="11.0"/>
      <color rgb="FF000000"/>
      <name val="&quot;Aptos Narrow&quot;"/>
    </font>
    <font>
      <b/>
      <sz val="11.0"/>
      <color rgb="FFCC0000"/>
      <name val="Calibri"/>
    </font>
    <font>
      <sz val="12.0"/>
      <color rgb="FF000000"/>
      <name val="Aptos"/>
    </font>
    <font>
      <sz val="12.0"/>
      <color rgb="FF000000"/>
      <name val="Arial"/>
    </font>
    <font>
      <b/>
      <color theme="1"/>
      <name val="Calibri"/>
      <scheme val="minor"/>
    </font>
    <font>
      <sz val="12.0"/>
      <color rgb="FF000000"/>
      <name val="Verdana"/>
    </font>
    <font>
      <sz val="13.0"/>
      <color theme="1"/>
      <name val="Arial"/>
    </font>
    <font>
      <color rgb="FF212529"/>
      <name val="Lato"/>
    </font>
    <font>
      <color theme="1"/>
      <name val="&quot;Aptos Narrow&quot;"/>
    </font>
    <font>
      <b/>
      <color theme="1"/>
      <name val="&quot;Aptos Narrow&quot;"/>
    </font>
    <font>
      <b/>
      <sz val="12.0"/>
      <color rgb="FF000000"/>
      <name val="Arial"/>
    </font>
    <font>
      <sz val="12.0"/>
      <color rgb="FF000000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2.0"/>
      <color theme="1"/>
      <name val="Calibri"/>
      <scheme val="minor"/>
    </font>
    <font>
      <sz val="12.0"/>
      <color theme="1"/>
      <name val="Arial"/>
    </font>
    <font>
      <b/>
      <sz val="12.0"/>
      <color theme="1"/>
      <name val="Calibri"/>
      <scheme val="minor"/>
    </font>
    <font>
      <sz val="12.0"/>
      <color rgb="FF212529"/>
      <name val="Calibri"/>
      <scheme val="minor"/>
    </font>
    <font>
      <sz val="9.0"/>
      <color rgb="FF212529"/>
      <name val="Arial"/>
    </font>
    <font>
      <u/>
      <sz val="11.0"/>
      <color rgb="FF0000FF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F9900"/>
        <bgColor rgb="FFFF9900"/>
      </patternFill>
    </fill>
    <fill>
      <patternFill patternType="solid">
        <fgColor rgb="FFF6F6F6"/>
        <bgColor rgb="FFF6F6F6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B5E6A2"/>
        <bgColor rgb="FFB5E6A2"/>
      </patternFill>
    </fill>
    <fill>
      <patternFill patternType="solid">
        <fgColor rgb="FFF2CEEF"/>
        <bgColor rgb="FFF2CEEF"/>
      </patternFill>
    </fill>
    <fill>
      <patternFill patternType="solid">
        <fgColor rgb="FF44B3E1"/>
        <bgColor rgb="FF44B3E1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FFB6C1"/>
        <bgColor rgb="FFFFB6C1"/>
      </patternFill>
    </fill>
    <fill>
      <patternFill patternType="solid">
        <fgColor rgb="FF9FC5E8"/>
        <bgColor rgb="FF9FC5E8"/>
      </patternFill>
    </fill>
    <fill>
      <patternFill patternType="solid">
        <fgColor rgb="FFADB9CA"/>
        <bgColor rgb="FFADB9CA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E6B8AF"/>
      </left>
      <right style="thin">
        <color rgb="FFE6B8AF"/>
      </right>
      <top style="thin">
        <color rgb="FFE6B8AF"/>
      </top>
      <bottom/>
    </border>
    <border>
      <left/>
      <right style="thin">
        <color rgb="FF6FA8DC"/>
      </right>
      <top style="thin">
        <color rgb="FF6FA8DC"/>
      </top>
      <bottom/>
    </border>
    <border>
      <left style="thin">
        <color rgb="FF6FA8DC"/>
      </left>
      <right style="thin">
        <color rgb="FF6FA8DC"/>
      </right>
      <top style="thin">
        <color rgb="FF6FA8DC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</border>
    <border>
      <left style="thin">
        <color rgb="FFE6B8AF"/>
      </left>
      <right style="thin">
        <color rgb="FFE6B8AF"/>
      </right>
      <top style="thin">
        <color rgb="FFE6B8AF"/>
      </top>
    </border>
    <border>
      <left/>
      <right style="thin">
        <color rgb="FF6FA8DC"/>
      </right>
      <top style="thin">
        <color rgb="FF6FA8DC"/>
      </top>
    </border>
    <border>
      <left style="thin">
        <color rgb="FF6FA8DC"/>
      </left>
      <right style="thin">
        <color rgb="FF6FA8DC"/>
      </right>
      <top style="thin">
        <color rgb="FF6FA8DC"/>
      </top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999999"/>
      </lef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9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5" fillId="5" fontId="1" numFmtId="0" xfId="0" applyAlignment="1" applyBorder="1" applyFill="1" applyFont="1">
      <alignment horizontal="center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2" fillId="3" fontId="2" numFmtId="0" xfId="0" applyAlignment="1" applyBorder="1" applyFont="1">
      <alignment horizontal="center" vertical="center"/>
    </xf>
    <xf borderId="9" fillId="6" fontId="1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vertical="center"/>
    </xf>
    <xf borderId="10" fillId="7" fontId="2" numFmtId="0" xfId="0" applyAlignment="1" applyBorder="1" applyFill="1" applyFont="1">
      <alignment horizontal="center" vertical="center"/>
    </xf>
    <xf borderId="2" fillId="2" fontId="1" numFmtId="2" xfId="0" applyAlignment="1" applyBorder="1" applyFont="1" applyNumberFormat="1">
      <alignment horizontal="right" shrinkToFit="0" vertical="center" wrapText="1"/>
    </xf>
    <xf borderId="1" fillId="0" fontId="1" numFmtId="1" xfId="0" applyAlignment="1" applyBorder="1" applyFont="1" applyNumberFormat="1">
      <alignment horizontal="center"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3" fontId="2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1" fillId="4" fontId="1" numFmtId="14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shrinkToFit="0" vertical="center" wrapText="1"/>
    </xf>
    <xf borderId="9" fillId="3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center"/>
    </xf>
    <xf borderId="2" fillId="2" fontId="4" numFmtId="0" xfId="0" applyAlignment="1" applyBorder="1" applyFont="1">
      <alignment vertical="center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readingOrder="0" vertical="center"/>
    </xf>
    <xf borderId="1" fillId="3" fontId="6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readingOrder="0" vertical="center"/>
    </xf>
    <xf borderId="1" fillId="0" fontId="5" numFmtId="2" xfId="0" applyAlignment="1" applyBorder="1" applyFont="1" applyNumberFormat="1">
      <alignment horizontal="right" readingOrder="0" shrinkToFit="0" vertical="center" wrapText="1"/>
    </xf>
    <xf borderId="1" fillId="7" fontId="6" numFmtId="0" xfId="0" applyAlignment="1" applyBorder="1" applyFont="1">
      <alignment horizontal="center" shrinkToFit="0" vertical="center" wrapText="1"/>
    </xf>
    <xf borderId="1" fillId="0" fontId="4" numFmtId="2" xfId="0" applyAlignment="1" applyBorder="1" applyFont="1" applyNumberFormat="1">
      <alignment readingOrder="0" vertical="center"/>
    </xf>
    <xf borderId="1" fillId="0" fontId="5" numFmtId="2" xfId="0" applyAlignment="1" applyBorder="1" applyFont="1" applyNumberFormat="1">
      <alignment horizontal="center" readingOrder="0" shrinkToFit="0" vertical="center" wrapText="1"/>
    </xf>
    <xf borderId="9" fillId="8" fontId="10" numFmtId="0" xfId="0" applyAlignment="1" applyBorder="1" applyFill="1" applyFont="1">
      <alignment horizontal="center" vertical="center"/>
    </xf>
    <xf borderId="1" fillId="4" fontId="11" numFmtId="165" xfId="0" applyAlignment="1" applyBorder="1" applyFont="1" applyNumberFormat="1">
      <alignment horizontal="right" readingOrder="0" vertical="center"/>
    </xf>
    <xf borderId="1" fillId="0" fontId="5" numFmtId="1" xfId="0" applyAlignment="1" applyBorder="1" applyFont="1" applyNumberFormat="1">
      <alignment horizontal="center" readingOrder="0" shrinkToFit="0" vertical="center" wrapText="1"/>
    </xf>
    <xf borderId="1" fillId="0" fontId="4" numFmtId="2" xfId="0" applyAlignment="1" applyBorder="1" applyFont="1" applyNumberFormat="1">
      <alignment vertical="center"/>
    </xf>
    <xf borderId="1" fillId="5" fontId="4" numFmtId="164" xfId="0" applyAlignment="1" applyBorder="1" applyFont="1" applyNumberFormat="1">
      <alignment readingOrder="0" vertical="center"/>
    </xf>
    <xf borderId="9" fillId="8" fontId="12" numFmtId="0" xfId="0" applyAlignment="1" applyBorder="1" applyFont="1">
      <alignment horizontal="center" vertical="center"/>
    </xf>
    <xf borderId="1" fillId="0" fontId="4" numFmtId="1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vertical="center"/>
    </xf>
    <xf borderId="9" fillId="8" fontId="2" numFmtId="166" xfId="0" applyAlignment="1" applyBorder="1" applyFont="1" applyNumberFormat="1">
      <alignment horizontal="center" vertical="center"/>
    </xf>
    <xf borderId="1" fillId="0" fontId="13" numFmtId="2" xfId="0" applyAlignment="1" applyBorder="1" applyFont="1" applyNumberFormat="1">
      <alignment vertical="center"/>
    </xf>
    <xf borderId="9" fillId="8" fontId="12" numFmtId="0" xfId="0" applyAlignment="1" applyBorder="1" applyFont="1">
      <alignment horizontal="center" shrinkToFit="0" vertical="center" wrapText="1"/>
    </xf>
    <xf borderId="9" fillId="8" fontId="12" numFmtId="1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5" fontId="4" numFmtId="164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2" fillId="8" fontId="12" numFmtId="0" xfId="0" applyAlignment="1" applyBorder="1" applyFont="1">
      <alignment horizontal="center" vertical="center"/>
    </xf>
    <xf borderId="1" fillId="0" fontId="5" numFmtId="2" xfId="0" applyAlignment="1" applyBorder="1" applyFont="1" applyNumberFormat="1">
      <alignment horizontal="center" shrinkToFit="0" vertical="center" wrapText="1"/>
    </xf>
    <xf borderId="16" fillId="8" fontId="12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 shrinkToFit="0" vertical="center" wrapText="1"/>
    </xf>
    <xf borderId="2" fillId="2" fontId="1" numFmtId="2" xfId="0" applyAlignment="1" applyBorder="1" applyFont="1" applyNumberFormat="1">
      <alignment horizontal="right" vertical="center"/>
    </xf>
    <xf borderId="17" fillId="8" fontId="12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readingOrder="0" vertical="center"/>
    </xf>
    <xf borderId="18" fillId="8" fontId="12" numFmtId="0" xfId="0" applyAlignment="1" applyBorder="1" applyFont="1">
      <alignment horizontal="center" vertical="center"/>
    </xf>
    <xf borderId="1" fillId="9" fontId="12" numFmtId="0" xfId="0" applyAlignment="1" applyBorder="1" applyFill="1" applyFont="1">
      <alignment horizontal="center"/>
    </xf>
    <xf borderId="1" fillId="0" fontId="10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vertical="center"/>
    </xf>
    <xf borderId="1" fillId="4" fontId="16" numFmtId="0" xfId="0" applyAlignment="1" applyBorder="1" applyFont="1">
      <alignment horizontal="right" readingOrder="0" vertical="center"/>
    </xf>
    <xf borderId="1" fillId="0" fontId="17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165" xfId="0" applyAlignment="1" applyBorder="1" applyFont="1" applyNumberFormat="1">
      <alignment horizontal="center" vertical="center"/>
    </xf>
    <xf borderId="19" fillId="7" fontId="12" numFmtId="0" xfId="0" applyAlignment="1" applyBorder="1" applyFont="1">
      <alignment horizontal="center" vertical="center"/>
    </xf>
    <xf borderId="1" fillId="0" fontId="5" numFmtId="2" xfId="0" applyAlignment="1" applyBorder="1" applyFont="1" applyNumberFormat="1">
      <alignment horizontal="right" readingOrder="0" shrinkToFit="0" vertical="bottom" wrapText="0"/>
    </xf>
    <xf borderId="1" fillId="7" fontId="12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readingOrder="0" vertical="center"/>
    </xf>
    <xf borderId="1" fillId="3" fontId="12" numFmtId="0" xfId="0" applyAlignment="1" applyBorder="1" applyFont="1">
      <alignment horizontal="center" vertical="center"/>
    </xf>
    <xf borderId="9" fillId="9" fontId="12" numFmtId="0" xfId="0" applyAlignment="1" applyBorder="1" applyFont="1">
      <alignment horizontal="center"/>
    </xf>
    <xf borderId="20" fillId="0" fontId="10" numFmtId="0" xfId="0" applyAlignment="1" applyBorder="1" applyFont="1">
      <alignment horizontal="center" vertical="center"/>
    </xf>
    <xf borderId="20" fillId="0" fontId="12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left" readingOrder="0" shrinkToFit="0" vertical="center" wrapText="1"/>
    </xf>
    <xf borderId="1" fillId="4" fontId="19" numFmtId="0" xfId="0" applyAlignment="1" applyBorder="1" applyFont="1">
      <alignment horizontal="right" readingOrder="0" vertical="center"/>
    </xf>
    <xf borderId="20" fillId="0" fontId="20" numFmtId="0" xfId="0" applyAlignment="1" applyBorder="1" applyFont="1">
      <alignment horizontal="center" vertical="center"/>
    </xf>
    <xf borderId="20" fillId="0" fontId="12" numFmtId="0" xfId="0" applyAlignment="1" applyBorder="1" applyFont="1">
      <alignment horizontal="center" shrinkToFit="0" vertical="center" wrapText="1"/>
    </xf>
    <xf borderId="20" fillId="0" fontId="12" numFmtId="165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1" fillId="0" fontId="5" numFmtId="2" xfId="0" applyAlignment="1" applyBorder="1" applyFont="1" applyNumberFormat="1">
      <alignment horizontal="center" readingOrder="0" shrinkToFit="0" vertical="bottom" wrapText="0"/>
    </xf>
    <xf borderId="1" fillId="0" fontId="21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1" fillId="3" fontId="12" numFmtId="3" xfId="0" applyAlignment="1" applyBorder="1" applyFont="1" applyNumberFormat="1">
      <alignment horizontal="center" vertical="center"/>
    </xf>
    <xf borderId="1" fillId="10" fontId="1" numFmtId="4" xfId="0" applyAlignment="1" applyBorder="1" applyFill="1" applyFont="1" applyNumberFormat="1">
      <alignment horizontal="right" vertical="center"/>
    </xf>
    <xf borderId="1" fillId="10" fontId="1" numFmtId="164" xfId="0" applyAlignment="1" applyBorder="1" applyFont="1" applyNumberFormat="1">
      <alignment horizontal="right" vertical="center"/>
    </xf>
    <xf borderId="1" fillId="4" fontId="22" numFmtId="165" xfId="0" applyAlignment="1" applyBorder="1" applyFont="1" applyNumberFormat="1">
      <alignment readingOrder="0" vertical="center"/>
    </xf>
    <xf borderId="1" fillId="5" fontId="4" numFmtId="167" xfId="0" applyAlignment="1" applyBorder="1" applyFont="1" applyNumberFormat="1">
      <alignment readingOrder="0" vertical="center"/>
    </xf>
    <xf borderId="1" fillId="5" fontId="4" numFmtId="167" xfId="0" applyAlignment="1" applyBorder="1" applyFont="1" applyNumberFormat="1">
      <alignment readingOrder="0" vertical="center"/>
    </xf>
    <xf borderId="1" fillId="6" fontId="4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right" shrinkToFit="0" vertical="center" wrapText="1"/>
    </xf>
    <xf borderId="0" fillId="0" fontId="5" numFmtId="1" xfId="0" applyAlignment="1" applyFont="1" applyNumberFormat="1">
      <alignment horizontal="right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1" fillId="0" fontId="4" numFmtId="2" xfId="0" applyAlignment="1" applyBorder="1" applyFont="1" applyNumberFormat="1">
      <alignment horizontal="right" readingOrder="0" vertical="center"/>
    </xf>
    <xf borderId="1" fillId="0" fontId="4" numFmtId="2" xfId="0" applyAlignment="1" applyBorder="1" applyFont="1" applyNumberFormat="1">
      <alignment horizontal="right" vertical="center"/>
    </xf>
    <xf borderId="1" fillId="6" fontId="4" numFmtId="164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1" fillId="4" fontId="4" numFmtId="165" xfId="0" applyAlignment="1" applyBorder="1" applyFont="1" applyNumberFormat="1">
      <alignment readingOrder="0" vertical="center"/>
    </xf>
    <xf borderId="1" fillId="4" fontId="4" numFmtId="165" xfId="0" applyAlignment="1" applyBorder="1" applyFont="1" applyNumberFormat="1">
      <alignment readingOrder="0" vertical="center"/>
    </xf>
    <xf borderId="1" fillId="5" fontId="4" numFmtId="167" xfId="0" applyAlignment="1" applyBorder="1" applyFont="1" applyNumberFormat="1">
      <alignment vertical="center"/>
    </xf>
    <xf borderId="1" fillId="0" fontId="24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right" readingOrder="0" vertical="center"/>
    </xf>
    <xf borderId="9" fillId="8" fontId="2" numFmtId="166" xfId="0" applyAlignment="1" applyBorder="1" applyFont="1" applyNumberFormat="1">
      <alignment horizontal="center" readingOrder="0" vertical="center"/>
    </xf>
    <xf borderId="20" fillId="0" fontId="12" numFmtId="165" xfId="0" applyAlignment="1" applyBorder="1" applyFont="1" applyNumberFormat="1">
      <alignment horizontal="center" readingOrder="0" vertical="center"/>
    </xf>
    <xf borderId="1" fillId="4" fontId="4" numFmtId="165" xfId="0" applyAlignment="1" applyBorder="1" applyFont="1" applyNumberFormat="1">
      <alignment horizontal="right" readingOrder="0" vertical="center"/>
    </xf>
    <xf borderId="1" fillId="5" fontId="4" numFmtId="0" xfId="0" applyAlignment="1" applyBorder="1" applyFont="1">
      <alignment readingOrder="0" vertical="center"/>
    </xf>
    <xf borderId="1" fillId="0" fontId="12" numFmtId="165" xfId="0" applyAlignment="1" applyBorder="1" applyFont="1" applyNumberFormat="1">
      <alignment horizontal="center" readingOrder="0" vertical="center"/>
    </xf>
    <xf borderId="1" fillId="10" fontId="1" numFmtId="167" xfId="0" applyAlignment="1" applyBorder="1" applyFont="1" applyNumberFormat="1">
      <alignment horizontal="right" vertical="center"/>
    </xf>
    <xf borderId="1" fillId="10" fontId="1" numFmtId="168" xfId="0" applyAlignment="1" applyBorder="1" applyFont="1" applyNumberFormat="1">
      <alignment horizontal="right" vertical="center"/>
    </xf>
    <xf borderId="1" fillId="5" fontId="4" numFmtId="0" xfId="0" applyAlignment="1" applyBorder="1" applyFont="1">
      <alignment vertical="center"/>
    </xf>
    <xf borderId="1" fillId="5" fontId="4" numFmtId="2" xfId="0" applyAlignment="1" applyBorder="1" applyFont="1" applyNumberFormat="1">
      <alignment readingOrder="0" vertical="center"/>
    </xf>
    <xf borderId="1" fillId="4" fontId="4" numFmtId="0" xfId="0" applyAlignment="1" applyBorder="1" applyFont="1">
      <alignment vertical="center"/>
    </xf>
    <xf borderId="1" fillId="11" fontId="25" numFmtId="0" xfId="0" applyAlignment="1" applyBorder="1" applyFill="1" applyFont="1">
      <alignment horizontal="center" readingOrder="0" shrinkToFit="0" vertical="center" wrapText="1"/>
    </xf>
    <xf borderId="1" fillId="11" fontId="26" numFmtId="0" xfId="0" applyAlignment="1" applyBorder="1" applyFont="1">
      <alignment horizontal="center" vertical="center"/>
    </xf>
    <xf borderId="1" fillId="11" fontId="26" numFmtId="49" xfId="0" applyAlignment="1" applyBorder="1" applyFont="1" applyNumberFormat="1">
      <alignment horizontal="center" vertical="center"/>
    </xf>
    <xf borderId="1" fillId="11" fontId="26" numFmtId="3" xfId="0" applyAlignment="1" applyBorder="1" applyFont="1" applyNumberFormat="1">
      <alignment horizontal="center" vertical="center"/>
    </xf>
    <xf borderId="1" fillId="0" fontId="27" numFmtId="0" xfId="0" applyAlignment="1" applyBorder="1" applyFont="1">
      <alignment horizontal="center"/>
    </xf>
    <xf borderId="8" fillId="0" fontId="27" numFmtId="0" xfId="0" applyAlignment="1" applyBorder="1" applyFont="1">
      <alignment horizontal="center"/>
    </xf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vertical="center"/>
    </xf>
    <xf borderId="0" fillId="0" fontId="13" numFmtId="0" xfId="0" applyAlignment="1" applyFont="1">
      <alignment readingOrder="0"/>
    </xf>
    <xf borderId="1" fillId="0" fontId="5" numFmtId="10" xfId="0" applyAlignment="1" applyBorder="1" applyFont="1" applyNumberFormat="1">
      <alignment horizontal="right" vertical="center"/>
    </xf>
    <xf borderId="1" fillId="0" fontId="4" numFmtId="4" xfId="0" applyAlignment="1" applyBorder="1" applyFont="1" applyNumberFormat="1">
      <alignment vertical="center"/>
    </xf>
    <xf borderId="1" fillId="0" fontId="5" numFmtId="0" xfId="0" applyAlignment="1" applyBorder="1" applyFont="1">
      <alignment horizontal="center" vertical="center"/>
    </xf>
    <xf borderId="1" fillId="0" fontId="4" numFmtId="4" xfId="0" applyAlignment="1" applyBorder="1" applyFont="1" applyNumberFormat="1">
      <alignment horizontal="right"/>
    </xf>
    <xf borderId="0" fillId="0" fontId="13" numFmtId="3" xfId="0" applyFont="1" applyNumberFormat="1"/>
    <xf borderId="21" fillId="0" fontId="27" numFmtId="0" xfId="0" applyAlignment="1" applyBorder="1" applyFont="1">
      <alignment horizontal="center"/>
    </xf>
    <xf borderId="1" fillId="0" fontId="5" numFmtId="0" xfId="0" applyAlignment="1" applyBorder="1" applyFont="1">
      <alignment horizontal="right" readingOrder="0" vertical="center"/>
    </xf>
    <xf borderId="21" fillId="0" fontId="27" numFmtId="0" xfId="0" applyAlignment="1" applyBorder="1" applyFont="1">
      <alignment horizontal="center" readingOrder="0"/>
    </xf>
    <xf borderId="0" fillId="0" fontId="26" numFmtId="0" xfId="0" applyAlignment="1" applyFont="1">
      <alignment horizontal="center" readingOrder="0" shrinkToFit="0" vertical="bottom" wrapText="0"/>
    </xf>
    <xf borderId="1" fillId="0" fontId="26" numFmtId="0" xfId="0" applyAlignment="1" applyBorder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bottom" wrapText="0"/>
    </xf>
    <xf borderId="22" fillId="0" fontId="5" numFmtId="169" xfId="0" applyAlignment="1" applyBorder="1" applyFont="1" applyNumberFormat="1">
      <alignment horizontal="center" readingOrder="0" shrinkToFit="0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0" fillId="0" fontId="28" numFmtId="0" xfId="0" applyAlignment="1" applyFont="1">
      <alignment horizontal="center" readingOrder="0" shrinkToFit="0" vertical="bottom" wrapText="0"/>
    </xf>
    <xf borderId="20" fillId="0" fontId="13" numFmtId="169" xfId="0" applyAlignment="1" applyBorder="1" applyFont="1" applyNumberFormat="1">
      <alignment horizontal="center" readingOrder="0" vertical="center"/>
    </xf>
    <xf borderId="20" fillId="0" fontId="13" numFmtId="0" xfId="0" applyAlignment="1" applyBorder="1" applyFont="1">
      <alignment horizontal="center" readingOrder="0" vertical="center"/>
    </xf>
    <xf borderId="0" fillId="0" fontId="28" numFmtId="169" xfId="0" applyAlignment="1" applyFont="1" applyNumberFormat="1">
      <alignment horizontal="center" readingOrder="0" shrinkToFit="0" vertical="bottom" wrapText="0"/>
    </xf>
    <xf borderId="0" fillId="0" fontId="29" numFmtId="0" xfId="0" applyAlignment="1" applyFont="1">
      <alignment horizontal="center" readingOrder="0" shrinkToFit="0" vertical="bottom" wrapText="0"/>
    </xf>
    <xf borderId="23" fillId="0" fontId="3" numFmtId="0" xfId="0" applyBorder="1" applyFont="1"/>
    <xf borderId="24" fillId="0" fontId="3" numFmtId="0" xfId="0" applyBorder="1" applyFont="1"/>
    <xf borderId="1" fillId="0" fontId="30" numFmtId="0" xfId="0" applyAlignment="1" applyBorder="1" applyFont="1">
      <alignment readingOrder="0" shrinkToFit="0" vertical="bottom" wrapText="0"/>
    </xf>
    <xf borderId="1" fillId="0" fontId="30" numFmtId="0" xfId="0" applyAlignment="1" applyBorder="1" applyFont="1">
      <alignment horizontal="right" readingOrder="0" shrinkToFit="0" vertical="bottom" wrapText="0"/>
    </xf>
    <xf borderId="0" fillId="0" fontId="13" numFmtId="0" xfId="0" applyAlignment="1" applyFont="1">
      <alignment horizontal="center" readingOrder="0"/>
    </xf>
    <xf borderId="0" fillId="0" fontId="5" numFmtId="0" xfId="0" applyAlignment="1" applyFont="1">
      <alignment horizontal="center" shrinkToFit="0" vertical="bottom" wrapText="0"/>
    </xf>
    <xf borderId="20" fillId="0" fontId="5" numFmtId="169" xfId="0" applyAlignment="1" applyBorder="1" applyFont="1" applyNumberFormat="1">
      <alignment horizontal="center" readingOrder="0" shrinkToFit="0" vertical="center" wrapText="0"/>
    </xf>
    <xf borderId="20" fillId="0" fontId="5" numFmtId="0" xfId="0" applyAlignment="1" applyBorder="1" applyFont="1">
      <alignment horizontal="center" readingOrder="0" shrinkToFit="0" vertical="center" wrapText="0"/>
    </xf>
    <xf borderId="0" fillId="0" fontId="29" numFmtId="165" xfId="0" applyAlignment="1" applyFont="1" applyNumberFormat="1">
      <alignment horizontal="center" readingOrder="0" shrinkToFit="0" vertical="bottom" wrapText="0"/>
    </xf>
    <xf borderId="1" fillId="7" fontId="1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bottom"/>
    </xf>
    <xf borderId="20" fillId="0" fontId="28" numFmtId="169" xfId="0" applyAlignment="1" applyBorder="1" applyFont="1" applyNumberFormat="1">
      <alignment horizontal="center" readingOrder="0" shrinkToFit="0" vertical="center" wrapText="0"/>
    </xf>
    <xf borderId="20" fillId="0" fontId="28" numFmtId="49" xfId="0" applyAlignment="1" applyBorder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right" readingOrder="0" shrinkToFit="0" vertical="bottom" wrapText="0"/>
    </xf>
    <xf borderId="22" fillId="0" fontId="5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shrinkToFit="0" vertical="bottom" wrapText="0"/>
    </xf>
    <xf borderId="20" fillId="0" fontId="28" numFmtId="4" xfId="0" applyAlignment="1" applyBorder="1" applyFont="1" applyNumberFormat="1">
      <alignment horizontal="center" readingOrder="0" shrinkToFit="0" vertical="center" wrapText="0"/>
    </xf>
    <xf borderId="20" fillId="0" fontId="28" numFmtId="165" xfId="0" applyAlignment="1" applyBorder="1" applyFont="1" applyNumberFormat="1">
      <alignment horizontal="center" readingOrder="0" shrinkToFit="0" vertical="center" wrapText="0"/>
    </xf>
    <xf borderId="1" fillId="0" fontId="31" numFmtId="0" xfId="0" applyAlignment="1" applyBorder="1" applyFont="1">
      <alignment horizontal="center" readingOrder="0" vertical="bottom"/>
    </xf>
    <xf borderId="20" fillId="2" fontId="32" numFmtId="165" xfId="0" applyAlignment="1" applyBorder="1" applyFont="1" applyNumberFormat="1">
      <alignment horizontal="center" readingOrder="0" vertical="center"/>
    </xf>
    <xf borderId="1" fillId="12" fontId="31" numFmtId="0" xfId="0" applyAlignment="1" applyBorder="1" applyFill="1" applyFont="1">
      <alignment horizontal="center" readingOrder="0" vertical="bottom"/>
    </xf>
    <xf borderId="20" fillId="2" fontId="32" numFmtId="4" xfId="0" applyAlignment="1" applyBorder="1" applyFont="1" applyNumberFormat="1">
      <alignment horizontal="center" readingOrder="0" vertical="center"/>
    </xf>
    <xf borderId="1" fillId="13" fontId="31" numFmtId="0" xfId="0" applyAlignment="1" applyBorder="1" applyFill="1" applyFont="1">
      <alignment horizontal="center" readingOrder="0" vertical="bottom"/>
    </xf>
    <xf borderId="1" fillId="13" fontId="2" numFmtId="0" xfId="0" applyAlignment="1" applyBorder="1" applyFont="1">
      <alignment horizontal="center" readingOrder="0" vertical="bottom"/>
    </xf>
    <xf borderId="1" fillId="13" fontId="31" numFmtId="4" xfId="0" applyAlignment="1" applyBorder="1" applyFont="1" applyNumberFormat="1">
      <alignment horizontal="center" readingOrder="0" vertical="bottom"/>
    </xf>
    <xf borderId="5" fillId="14" fontId="31" numFmtId="170" xfId="0" applyAlignment="1" applyBorder="1" applyFill="1" applyFont="1" applyNumberFormat="1">
      <alignment horizontal="center" readingOrder="0" vertical="bottom"/>
    </xf>
    <xf borderId="20" fillId="2" fontId="33" numFmtId="4" xfId="0" applyAlignment="1" applyBorder="1" applyFont="1" applyNumberFormat="1">
      <alignment horizontal="center" readingOrder="0" vertical="center"/>
    </xf>
    <xf borderId="1" fillId="0" fontId="31" numFmtId="169" xfId="0" applyAlignment="1" applyBorder="1" applyFont="1" applyNumberFormat="1">
      <alignment horizontal="center" vertical="bottom"/>
    </xf>
    <xf borderId="1" fillId="0" fontId="34" numFmtId="169" xfId="0" applyAlignment="1" applyBorder="1" applyFont="1" applyNumberFormat="1">
      <alignment horizontal="center" readingOrder="0" vertical="bottom"/>
    </xf>
    <xf borderId="1" fillId="12" fontId="34" numFmtId="0" xfId="0" applyAlignment="1" applyBorder="1" applyFont="1">
      <alignment horizontal="center" readingOrder="0" vertical="bottom"/>
    </xf>
    <xf borderId="1" fillId="12" fontId="34" numFmtId="0" xfId="0" applyAlignment="1" applyBorder="1" applyFont="1">
      <alignment horizontal="center" vertical="bottom"/>
    </xf>
    <xf borderId="1" fillId="13" fontId="34" numFmtId="0" xfId="0" applyAlignment="1" applyBorder="1" applyFont="1">
      <alignment horizontal="center" vertical="bottom"/>
    </xf>
    <xf borderId="1" fillId="13" fontId="34" numFmtId="0" xfId="0" applyAlignment="1" applyBorder="1" applyFont="1">
      <alignment horizontal="center" readingOrder="0" vertical="bottom"/>
    </xf>
    <xf borderId="1" fillId="13" fontId="34" numFmtId="4" xfId="0" applyAlignment="1" applyBorder="1" applyFont="1" applyNumberFormat="1">
      <alignment horizontal="center" readingOrder="0" vertical="bottom"/>
    </xf>
    <xf borderId="20" fillId="0" fontId="12" numFmtId="0" xfId="0" applyAlignment="1" applyBorder="1" applyFont="1">
      <alignment horizontal="center" readingOrder="0" shrinkToFit="0" vertical="center" wrapText="1"/>
    </xf>
    <xf borderId="1" fillId="0" fontId="34" numFmtId="165" xfId="0" applyAlignment="1" applyBorder="1" applyFont="1" applyNumberFormat="1">
      <alignment horizontal="center" readingOrder="0" vertical="bottom"/>
    </xf>
    <xf borderId="20" fillId="0" fontId="5" numFmtId="165" xfId="0" applyAlignment="1" applyBorder="1" applyFont="1" applyNumberFormat="1">
      <alignment horizontal="center" readingOrder="0" shrinkToFit="0" vertical="center" wrapText="0"/>
    </xf>
    <xf borderId="1" fillId="0" fontId="31" numFmtId="165" xfId="0" applyAlignment="1" applyBorder="1" applyFont="1" applyNumberFormat="1">
      <alignment horizontal="center" vertical="bottom"/>
    </xf>
    <xf borderId="1" fillId="0" fontId="34" numFmtId="0" xfId="0" applyAlignment="1" applyBorder="1" applyFont="1">
      <alignment horizontal="center" readingOrder="0" vertical="bottom"/>
    </xf>
    <xf borderId="20" fillId="0" fontId="30" numFmtId="0" xfId="0" applyAlignment="1" applyBorder="1" applyFont="1">
      <alignment horizontal="center" readingOrder="0" shrinkToFit="0" vertical="center" wrapText="0"/>
    </xf>
    <xf borderId="20" fillId="0" fontId="13" numFmtId="165" xfId="0" applyAlignment="1" applyBorder="1" applyFont="1" applyNumberFormat="1">
      <alignment horizontal="center" readingOrder="0" vertical="center"/>
    </xf>
    <xf borderId="1" fillId="0" fontId="1" numFmtId="0" xfId="0" applyBorder="1" applyFont="1"/>
    <xf borderId="20" fillId="0" fontId="1" numFmtId="0" xfId="0" applyAlignment="1" applyBorder="1" applyFont="1">
      <alignment shrinkToFit="0" wrapText="1"/>
    </xf>
    <xf borderId="22" fillId="0" fontId="5" numFmtId="0" xfId="0" applyAlignment="1" applyBorder="1" applyFont="1">
      <alignment horizontal="center" readingOrder="0" shrinkToFit="0" wrapText="0"/>
    </xf>
    <xf borderId="23" fillId="0" fontId="1" numFmtId="0" xfId="0" applyBorder="1" applyFont="1"/>
    <xf borderId="1" fillId="8" fontId="4" numFmtId="171" xfId="0" applyBorder="1" applyFont="1" applyNumberFormat="1"/>
    <xf borderId="1" fillId="8" fontId="4" numFmtId="0" xfId="0" applyBorder="1" applyFont="1"/>
    <xf borderId="1" fillId="8" fontId="4" numFmtId="1" xfId="0" applyBorder="1" applyFont="1" applyNumberFormat="1"/>
    <xf borderId="1" fillId="0" fontId="4" numFmtId="0" xfId="0" applyBorder="1" applyFont="1"/>
    <xf borderId="0" fillId="0" fontId="4" numFmtId="1" xfId="0" applyFont="1" applyNumberFormat="1"/>
    <xf borderId="1" fillId="8" fontId="4" numFmtId="3" xfId="0" applyBorder="1" applyFont="1" applyNumberFormat="1"/>
    <xf borderId="1" fillId="0" fontId="34" numFmtId="165" xfId="0" applyAlignment="1" applyBorder="1" applyFont="1" applyNumberFormat="1">
      <alignment horizontal="center" vertical="bottom"/>
    </xf>
    <xf borderId="0" fillId="0" fontId="4" numFmtId="3" xfId="0" applyFont="1" applyNumberFormat="1"/>
    <xf borderId="1" fillId="12" fontId="34" numFmtId="0" xfId="0" applyAlignment="1" applyBorder="1" applyFont="1">
      <alignment horizontal="center" vertical="bottom"/>
    </xf>
    <xf borderId="0" fillId="0" fontId="4" numFmtId="171" xfId="0" applyFont="1" applyNumberFormat="1"/>
    <xf borderId="0" fillId="0" fontId="4" numFmtId="0" xfId="0" applyFont="1"/>
    <xf borderId="1" fillId="0" fontId="4" numFmtId="3" xfId="0" applyBorder="1" applyFont="1" applyNumberFormat="1"/>
    <xf borderId="6" fillId="13" fontId="34" numFmtId="0" xfId="0" applyAlignment="1" applyBorder="1" applyFont="1">
      <alignment horizontal="center" readingOrder="0" vertical="bottom"/>
    </xf>
    <xf borderId="1" fillId="12" fontId="31" numFmtId="4" xfId="0" applyAlignment="1" applyBorder="1" applyFont="1" applyNumberFormat="1">
      <alignment horizontal="center" readingOrder="0" vertical="bottom"/>
    </xf>
    <xf borderId="1" fillId="12" fontId="31" numFmtId="0" xfId="0" applyAlignment="1" applyBorder="1" applyFont="1">
      <alignment horizontal="center" vertical="bottom"/>
    </xf>
    <xf borderId="1" fillId="0" fontId="4" numFmtId="1" xfId="0" applyBorder="1" applyFont="1" applyNumberFormat="1"/>
    <xf borderId="1" fillId="13" fontId="31" numFmtId="0" xfId="0" applyAlignment="1" applyBorder="1" applyFont="1">
      <alignment horizontal="center" vertical="bottom"/>
    </xf>
    <xf borderId="1" fillId="0" fontId="31" numFmtId="0" xfId="0" applyAlignment="1" applyBorder="1" applyFont="1">
      <alignment horizontal="center" vertical="bottom"/>
    </xf>
    <xf borderId="20" fillId="0" fontId="35" numFmtId="0" xfId="0" applyAlignment="1" applyBorder="1" applyFont="1">
      <alignment horizontal="center" readingOrder="0" shrinkToFit="0" vertical="center" wrapText="0"/>
    </xf>
    <xf borderId="5" fillId="14" fontId="31" numFmtId="172" xfId="0" applyAlignment="1" applyBorder="1" applyFont="1" applyNumberFormat="1">
      <alignment horizontal="center" readingOrder="0" vertical="bottom"/>
    </xf>
    <xf borderId="0" fillId="2" fontId="36" numFmtId="3" xfId="0" applyAlignment="1" applyFont="1" applyNumberFormat="1">
      <alignment readingOrder="0"/>
    </xf>
    <xf borderId="1" fillId="0" fontId="5" numFmtId="3" xfId="0" applyAlignment="1" applyBorder="1" applyFont="1" applyNumberFormat="1">
      <alignment horizontal="right" readingOrder="0" shrinkToFit="0" vertical="bottom" wrapText="0"/>
    </xf>
    <xf borderId="1" fillId="0" fontId="34" numFmtId="0" xfId="0" applyAlignment="1" applyBorder="1" applyFont="1">
      <alignment horizontal="right" readingOrder="0" shrinkToFit="0" vertical="bottom" wrapText="0"/>
    </xf>
    <xf borderId="1" fillId="0" fontId="34" numFmtId="169" xfId="0" applyAlignment="1" applyBorder="1" applyFont="1" applyNumberFormat="1">
      <alignment horizontal="right" readingOrder="0" shrinkToFit="0" vertical="bottom" wrapText="0"/>
    </xf>
    <xf borderId="1" fillId="12" fontId="34" numFmtId="0" xfId="0" applyAlignment="1" applyBorder="1" applyFont="1">
      <alignment horizontal="right" readingOrder="0" shrinkToFit="0" vertical="bottom" wrapText="0"/>
    </xf>
    <xf borderId="1" fillId="12" fontId="34" numFmtId="0" xfId="0" applyAlignment="1" applyBorder="1" applyFont="1">
      <alignment readingOrder="0" shrinkToFit="0" vertical="bottom" wrapText="0"/>
    </xf>
    <xf borderId="1" fillId="12" fontId="34" numFmtId="0" xfId="0" applyAlignment="1" applyBorder="1" applyFont="1">
      <alignment shrinkToFit="0" vertical="bottom" wrapText="0"/>
    </xf>
    <xf borderId="1" fillId="13" fontId="34" numFmtId="0" xfId="0" applyAlignment="1" applyBorder="1" applyFont="1">
      <alignment horizontal="right" readingOrder="0" shrinkToFit="0" vertical="bottom" wrapText="0"/>
    </xf>
    <xf borderId="1" fillId="13" fontId="34" numFmtId="169" xfId="0" applyAlignment="1" applyBorder="1" applyFont="1" applyNumberFormat="1">
      <alignment horizontal="right" readingOrder="0" shrinkToFit="0" vertical="bottom" wrapText="0"/>
    </xf>
    <xf borderId="1" fillId="13" fontId="34" numFmtId="0" xfId="0" applyAlignment="1" applyBorder="1" applyFont="1">
      <alignment readingOrder="0" shrinkToFit="0" vertical="bottom" wrapText="0"/>
    </xf>
    <xf borderId="0" fillId="2" fontId="37" numFmtId="3" xfId="0" applyAlignment="1" applyFont="1" applyNumberFormat="1">
      <alignment readingOrder="0"/>
    </xf>
    <xf borderId="1" fillId="13" fontId="34" numFmtId="4" xfId="0" applyAlignment="1" applyBorder="1" applyFont="1" applyNumberFormat="1">
      <alignment readingOrder="0" shrinkToFit="0" vertical="bottom" wrapText="0"/>
    </xf>
    <xf borderId="1" fillId="13" fontId="34" numFmtId="4" xfId="0" applyAlignment="1" applyBorder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/>
    </xf>
    <xf borderId="25" fillId="0" fontId="13" numFmtId="0" xfId="0" applyAlignment="1" applyBorder="1" applyFont="1">
      <alignment readingOrder="0"/>
    </xf>
    <xf borderId="1" fillId="0" fontId="5" numFmtId="3" xfId="0" applyAlignment="1" applyBorder="1" applyFont="1" applyNumberFormat="1">
      <alignment horizontal="right" readingOrder="0" shrinkToFit="0" vertical="bottom" wrapText="0"/>
    </xf>
    <xf borderId="1" fillId="0" fontId="38" numFmtId="0" xfId="0" applyAlignment="1" applyBorder="1" applyFont="1">
      <alignment readingOrder="0"/>
    </xf>
    <xf borderId="1" fillId="0" fontId="38" numFmtId="3" xfId="0" applyBorder="1" applyFont="1" applyNumberFormat="1"/>
    <xf borderId="22" fillId="2" fontId="26" numFmtId="0" xfId="0" applyAlignment="1" applyBorder="1" applyFont="1">
      <alignment horizontal="center" readingOrder="0" vertical="bottom"/>
    </xf>
    <xf borderId="8" fillId="2" fontId="26" numFmtId="0" xfId="0" applyAlignment="1" applyBorder="1" applyFont="1">
      <alignment readingOrder="0" vertical="bottom"/>
    </xf>
    <xf borderId="0" fillId="0" fontId="5" numFmtId="0" xfId="0" applyAlignment="1" applyFont="1">
      <alignment horizontal="center" readingOrder="0" shrinkToFit="0" vertical="center" wrapText="0"/>
    </xf>
    <xf borderId="22" fillId="2" fontId="5" numFmtId="0" xfId="0" applyAlignment="1" applyBorder="1" applyFont="1">
      <alignment horizontal="center" readingOrder="0" vertical="bottom"/>
    </xf>
    <xf borderId="21" fillId="2" fontId="5" numFmtId="0" xfId="0" applyAlignment="1" applyBorder="1" applyFont="1">
      <alignment readingOrder="0" vertical="bottom"/>
    </xf>
    <xf borderId="21" fillId="2" fontId="5" numFmtId="3" xfId="0" applyAlignment="1" applyBorder="1" applyFont="1" applyNumberFormat="1">
      <alignment horizontal="right" readingOrder="0" vertical="bottom"/>
    </xf>
    <xf borderId="22" fillId="2" fontId="5" numFmtId="0" xfId="0" applyAlignment="1" applyBorder="1" applyFont="1">
      <alignment vertical="bottom"/>
    </xf>
    <xf borderId="21" fillId="2" fontId="30" numFmtId="0" xfId="0" applyAlignment="1" applyBorder="1" applyFont="1">
      <alignment readingOrder="0" vertical="bottom"/>
    </xf>
    <xf borderId="21" fillId="2" fontId="30" numFmtId="0" xfId="0" applyAlignment="1" applyBorder="1" applyFont="1">
      <alignment horizontal="right" readingOrder="0" vertical="bottom"/>
    </xf>
    <xf borderId="21" fillId="2" fontId="5" numFmtId="0" xfId="0" applyAlignment="1" applyBorder="1" applyFont="1">
      <alignment horizontal="right" readingOrder="0" vertical="bottom"/>
    </xf>
    <xf borderId="0" fillId="0" fontId="28" numFmtId="0" xfId="0" applyAlignment="1" applyFont="1">
      <alignment horizontal="center" readingOrder="0" shrinkToFit="0" vertical="center" wrapText="0"/>
    </xf>
    <xf borderId="0" fillId="0" fontId="32" numFmtId="4" xfId="0" applyAlignment="1" applyFont="1" applyNumberFormat="1">
      <alignment horizontal="center" readingOrder="0" shrinkToFit="0" vertical="center" wrapText="0"/>
    </xf>
    <xf borderId="22" fillId="2" fontId="5" numFmtId="0" xfId="0" applyAlignment="1" applyBorder="1" applyFont="1">
      <alignment horizontal="left" readingOrder="0" vertical="bottom"/>
    </xf>
    <xf borderId="22" fillId="2" fontId="5" numFmtId="0" xfId="0" applyAlignment="1" applyBorder="1" applyFont="1">
      <alignment vertical="bottom"/>
    </xf>
    <xf borderId="0" fillId="2" fontId="5" numFmtId="0" xfId="0" applyFont="1"/>
    <xf borderId="0" fillId="2" fontId="26" numFmtId="0" xfId="0" applyAlignment="1" applyFont="1">
      <alignment horizontal="center" readingOrder="0"/>
    </xf>
    <xf borderId="1" fillId="2" fontId="26" numFmtId="0" xfId="0" applyAlignment="1" applyBorder="1" applyFont="1">
      <alignment readingOrder="0"/>
    </xf>
    <xf borderId="0" fillId="0" fontId="27" numFmtId="0" xfId="0" applyAlignment="1" applyFont="1">
      <alignment horizontal="center" readingOrder="0" shrinkToFit="0" vertical="center" wrapText="0"/>
    </xf>
    <xf borderId="22" fillId="2" fontId="27" numFmtId="0" xfId="0" applyAlignment="1" applyBorder="1" applyFont="1">
      <alignment horizontal="center" readingOrder="0"/>
    </xf>
    <xf borderId="1" fillId="2" fontId="27" numFmtId="0" xfId="0" applyAlignment="1" applyBorder="1" applyFont="1">
      <alignment readingOrder="0"/>
    </xf>
    <xf borderId="1" fillId="2" fontId="27" numFmtId="0" xfId="0" applyAlignment="1" applyBorder="1" applyFont="1">
      <alignment horizontal="right" readingOrder="0"/>
    </xf>
    <xf borderId="0" fillId="15" fontId="36" numFmtId="3" xfId="0" applyAlignment="1" applyFill="1" applyFont="1" applyNumberFormat="1">
      <alignment readingOrder="0"/>
    </xf>
    <xf borderId="22" fillId="2" fontId="39" numFmtId="0" xfId="0" applyAlignment="1" applyBorder="1" applyFont="1">
      <alignment horizontal="center"/>
    </xf>
    <xf borderId="1" fillId="2" fontId="26" numFmtId="0" xfId="0" applyAlignment="1" applyBorder="1" applyFont="1">
      <alignment horizontal="right" readingOrder="0"/>
    </xf>
    <xf borderId="1" fillId="12" fontId="34" numFmtId="4" xfId="0" applyAlignment="1" applyBorder="1" applyFont="1" applyNumberFormat="1">
      <alignment readingOrder="0" shrinkToFit="0" vertical="bottom" wrapText="0"/>
    </xf>
    <xf borderId="22" fillId="2" fontId="27" numFmtId="0" xfId="0" applyAlignment="1" applyBorder="1" applyFont="1">
      <alignment horizontal="center" readingOrder="0" vertical="center"/>
    </xf>
    <xf borderId="0" fillId="0" fontId="5" numFmtId="3" xfId="0" applyAlignment="1" applyFont="1" applyNumberFormat="1">
      <alignment horizontal="center" readingOrder="0" shrinkToFit="0" vertical="center" wrapText="0"/>
    </xf>
    <xf borderId="22" fillId="0" fontId="3" numFmtId="0" xfId="0" applyBorder="1" applyFont="1"/>
    <xf borderId="0" fillId="0" fontId="13" numFmtId="3" xfId="0" applyAlignment="1" applyFont="1" applyNumberFormat="1">
      <alignment readingOrder="0"/>
    </xf>
    <xf borderId="1" fillId="2" fontId="27" numFmtId="0" xfId="0" applyAlignment="1" applyBorder="1" applyFont="1">
      <alignment readingOrder="0"/>
    </xf>
    <xf borderId="1" fillId="2" fontId="27" numFmtId="0" xfId="0" applyAlignment="1" applyBorder="1" applyFont="1">
      <alignment horizontal="right" readingOrder="0"/>
    </xf>
    <xf borderId="20" fillId="8" fontId="10" numFmtId="0" xfId="0" applyAlignment="1" applyBorder="1" applyFont="1">
      <alignment horizontal="center" vertical="center"/>
    </xf>
    <xf borderId="20" fillId="8" fontId="12" numFmtId="0" xfId="0" applyAlignment="1" applyBorder="1" applyFont="1">
      <alignment horizontal="center" vertical="center"/>
    </xf>
    <xf borderId="20" fillId="8" fontId="2" numFmtId="166" xfId="0" applyAlignment="1" applyBorder="1" applyFont="1" applyNumberFormat="1">
      <alignment horizontal="center" readingOrder="0" vertical="center"/>
    </xf>
    <xf borderId="20" fillId="8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readingOrder="0" vertical="center"/>
    </xf>
    <xf borderId="20" fillId="8" fontId="12" numFmtId="14" xfId="0" applyAlignment="1" applyBorder="1" applyFont="1" applyNumberFormat="1">
      <alignment horizontal="center" vertical="center"/>
    </xf>
    <xf borderId="26" fillId="8" fontId="12" numFmtId="0" xfId="0" applyAlignment="1" applyBorder="1" applyFont="1">
      <alignment horizontal="center" vertical="center"/>
    </xf>
    <xf borderId="27" fillId="8" fontId="12" numFmtId="0" xfId="0" applyAlignment="1" applyBorder="1" applyFont="1">
      <alignment horizontal="center" vertical="center"/>
    </xf>
    <xf borderId="28" fillId="8" fontId="12" numFmtId="0" xfId="0" applyAlignment="1" applyBorder="1" applyFont="1">
      <alignment horizontal="center" vertical="center"/>
    </xf>
    <xf borderId="29" fillId="8" fontId="12" numFmtId="0" xfId="0" applyAlignment="1" applyBorder="1" applyFont="1">
      <alignment horizontal="center" vertical="center"/>
    </xf>
    <xf borderId="1" fillId="2" fontId="27" numFmtId="3" xfId="0" applyAlignment="1" applyBorder="1" applyFont="1" applyNumberFormat="1">
      <alignment horizontal="right" readingOrder="0"/>
    </xf>
    <xf borderId="1" fillId="2" fontId="27" numFmtId="3" xfId="0" applyAlignment="1" applyBorder="1" applyFont="1" applyNumberFormat="1">
      <alignment horizontal="right" readingOrder="0"/>
    </xf>
    <xf borderId="1" fillId="13" fontId="32" numFmtId="4" xfId="0" applyAlignment="1" applyBorder="1" applyFont="1" applyNumberFormat="1">
      <alignment horizontal="right" readingOrder="0" shrinkToFit="0" vertical="bottom" wrapText="0"/>
    </xf>
    <xf borderId="1" fillId="0" fontId="40" numFmtId="0" xfId="0" applyAlignment="1" applyBorder="1" applyFont="1">
      <alignment horizontal="center"/>
    </xf>
    <xf borderId="22" fillId="2" fontId="27" numFmtId="0" xfId="0" applyAlignment="1" applyBorder="1" applyFont="1">
      <alignment horizontal="center" readingOrder="0" vertical="bottom"/>
    </xf>
    <xf borderId="21" fillId="2" fontId="27" numFmtId="0" xfId="0" applyAlignment="1" applyBorder="1" applyFont="1">
      <alignment readingOrder="0" vertical="bottom"/>
    </xf>
    <xf borderId="21" fillId="2" fontId="27" numFmtId="0" xfId="0" applyAlignment="1" applyBorder="1" applyFont="1">
      <alignment horizontal="right" readingOrder="0" vertical="bottom"/>
    </xf>
    <xf borderId="21" fillId="2" fontId="27" numFmtId="3" xfId="0" applyAlignment="1" applyBorder="1" applyFont="1" applyNumberFormat="1">
      <alignment horizontal="right" readingOrder="0" vertical="bottom"/>
    </xf>
    <xf borderId="21" fillId="2" fontId="26" numFmtId="0" xfId="0" applyAlignment="1" applyBorder="1" applyFont="1">
      <alignment readingOrder="0" vertical="bottom"/>
    </xf>
    <xf borderId="21" fillId="2" fontId="26" numFmtId="0" xfId="0" applyAlignment="1" applyBorder="1" applyFont="1">
      <alignment horizontal="right" readingOrder="0" vertical="bottom"/>
    </xf>
    <xf borderId="0" fillId="0" fontId="13" numFmtId="3" xfId="0" applyAlignment="1" applyFont="1" applyNumberFormat="1">
      <alignment horizontal="center" readingOrder="0" vertical="center"/>
    </xf>
    <xf borderId="22" fillId="2" fontId="27" numFmtId="169" xfId="0" applyAlignment="1" applyBorder="1" applyFont="1" applyNumberFormat="1">
      <alignment horizontal="center" readingOrder="0"/>
    </xf>
    <xf borderId="0" fillId="0" fontId="13" numFmtId="169" xfId="0" applyAlignment="1" applyFont="1" applyNumberFormat="1">
      <alignment horizontal="center" readingOrder="0" vertical="center"/>
    </xf>
    <xf borderId="30" fillId="0" fontId="41" numFmtId="0" xfId="0" applyAlignment="1" applyBorder="1" applyFont="1">
      <alignment horizontal="left" readingOrder="0"/>
    </xf>
    <xf borderId="5" fillId="2" fontId="26" numFmtId="0" xfId="0" applyAlignment="1" applyBorder="1" applyFont="1">
      <alignment readingOrder="0"/>
    </xf>
    <xf borderId="5" fillId="2" fontId="27" numFmtId="3" xfId="0" applyAlignment="1" applyBorder="1" applyFont="1" applyNumberFormat="1">
      <alignment horizontal="right" readingOrder="0"/>
    </xf>
    <xf borderId="0" fillId="2" fontId="27" numFmtId="3" xfId="0" applyAlignment="1" applyFont="1" applyNumberFormat="1">
      <alignment horizontal="right" readingOrder="0"/>
    </xf>
    <xf borderId="5" fillId="2" fontId="27" numFmtId="0" xfId="0" applyAlignment="1" applyBorder="1" applyFont="1">
      <alignment horizontal="right" readingOrder="0"/>
    </xf>
    <xf borderId="0" fillId="2" fontId="27" numFmtId="0" xfId="0" applyAlignment="1" applyFont="1">
      <alignment horizontal="right" readingOrder="0"/>
    </xf>
    <xf borderId="1" fillId="2" fontId="26" numFmtId="3" xfId="0" applyAlignment="1" applyBorder="1" applyFont="1" applyNumberFormat="1">
      <alignment horizontal="right" readingOrder="0"/>
    </xf>
    <xf borderId="1" fillId="3" fontId="12" numFmtId="3" xfId="0" applyAlignment="1" applyBorder="1" applyFont="1" applyNumberFormat="1">
      <alignment horizontal="center" readingOrder="0" vertical="center"/>
    </xf>
    <xf borderId="22" fillId="2" fontId="27" numFmtId="169" xfId="0" applyAlignment="1" applyBorder="1" applyFont="1" applyNumberFormat="1">
      <alignment horizontal="center" readingOrder="0" vertical="bottom"/>
    </xf>
    <xf borderId="25" fillId="2" fontId="27" numFmtId="4" xfId="0" applyAlignment="1" applyBorder="1" applyFont="1" applyNumberFormat="1">
      <alignment horizontal="right" readingOrder="0" vertical="bottom"/>
    </xf>
    <xf borderId="0" fillId="2" fontId="27" numFmtId="4" xfId="0" applyAlignment="1" applyFont="1" applyNumberFormat="1">
      <alignment horizontal="right" readingOrder="0" vertical="bottom"/>
    </xf>
    <xf borderId="0" fillId="0" fontId="13" numFmtId="4" xfId="0" applyAlignment="1" applyFont="1" applyNumberFormat="1">
      <alignment readingOrder="0"/>
    </xf>
    <xf borderId="25" fillId="2" fontId="26" numFmtId="0" xfId="0" applyAlignment="1" applyBorder="1" applyFont="1">
      <alignment horizontal="right" readingOrder="0" vertical="bottom"/>
    </xf>
    <xf borderId="0" fillId="2" fontId="33" numFmtId="0" xfId="0" applyAlignment="1" applyFont="1">
      <alignment horizontal="center" readingOrder="0" vertical="center"/>
    </xf>
    <xf borderId="21" fillId="2" fontId="27" numFmtId="49" xfId="0" applyAlignment="1" applyBorder="1" applyFont="1" applyNumberFormat="1">
      <alignment horizontal="right" readingOrder="0" vertical="bottom"/>
    </xf>
    <xf borderId="21" fillId="2" fontId="27" numFmtId="4" xfId="0" applyAlignment="1" applyBorder="1" applyFont="1" applyNumberFormat="1">
      <alignment horizontal="right" readingOrder="0" vertical="bottom"/>
    </xf>
    <xf borderId="1" fillId="0" fontId="34" numFmtId="0" xfId="0" applyAlignment="1" applyBorder="1" applyFont="1">
      <alignment shrinkToFit="0" vertical="bottom" wrapText="0"/>
    </xf>
    <xf borderId="1" fillId="0" fontId="31" numFmtId="0" xfId="0" applyAlignment="1" applyBorder="1" applyFont="1">
      <alignment readingOrder="0" shrinkToFit="0" vertical="bottom" wrapText="0"/>
    </xf>
    <xf borderId="1" fillId="16" fontId="34" numFmtId="0" xfId="0" applyAlignment="1" applyBorder="1" applyFill="1" applyFont="1">
      <alignment readingOrder="0" shrinkToFit="0" vertical="bottom" wrapText="0"/>
    </xf>
    <xf borderId="1" fillId="16" fontId="34" numFmtId="0" xfId="0" applyAlignment="1" applyBorder="1" applyFont="1">
      <alignment shrinkToFit="0" vertical="bottom" wrapText="0"/>
    </xf>
    <xf borderId="1" fillId="16" fontId="34" numFmtId="4" xfId="0" applyAlignment="1" applyBorder="1" applyFont="1" applyNumberFormat="1">
      <alignment readingOrder="0" shrinkToFit="0" vertical="bottom" wrapText="0"/>
    </xf>
    <xf borderId="1" fillId="16" fontId="34" numFmtId="0" xfId="0" applyAlignment="1" applyBorder="1" applyFont="1">
      <alignment horizontal="center" readingOrder="0" shrinkToFit="0" vertical="bottom" wrapText="0"/>
    </xf>
    <xf borderId="0" fillId="2" fontId="36" numFmtId="0" xfId="0" applyAlignment="1" applyFont="1">
      <alignment horizontal="center" readingOrder="0" vertical="center"/>
    </xf>
    <xf borderId="0" fillId="2" fontId="39" numFmtId="0" xfId="0" applyFont="1"/>
    <xf borderId="0" fillId="13" fontId="36" numFmtId="0" xfId="0" applyAlignment="1" applyFont="1">
      <alignment readingOrder="0"/>
    </xf>
    <xf borderId="1" fillId="13" fontId="34" numFmtId="165" xfId="0" applyAlignment="1" applyBorder="1" applyFont="1" applyNumberFormat="1">
      <alignment readingOrder="0" shrinkToFit="0" vertical="bottom" wrapText="0"/>
    </xf>
    <xf borderId="20" fillId="2" fontId="26" numFmtId="0" xfId="0" applyAlignment="1" applyBorder="1" applyFont="1">
      <alignment horizontal="center" readingOrder="0"/>
    </xf>
    <xf borderId="20" fillId="2" fontId="26" numFmtId="0" xfId="0" applyAlignment="1" applyBorder="1" applyFont="1">
      <alignment readingOrder="0"/>
    </xf>
    <xf borderId="1" fillId="0" fontId="42" numFmtId="0" xfId="0" applyAlignment="1" applyBorder="1" applyFont="1">
      <alignment horizontal="center" readingOrder="0"/>
    </xf>
    <xf borderId="1" fillId="0" fontId="13" numFmtId="0" xfId="0" applyAlignment="1" applyBorder="1" applyFont="1">
      <alignment readingOrder="0"/>
    </xf>
    <xf borderId="1" fillId="0" fontId="13" numFmtId="0" xfId="0" applyAlignment="1" applyBorder="1" applyFont="1">
      <alignment horizontal="right" readingOrder="0"/>
    </xf>
    <xf borderId="0" fillId="2" fontId="37" numFmtId="0" xfId="0" applyAlignment="1" applyFont="1">
      <alignment horizontal="center" readingOrder="0" vertical="center"/>
    </xf>
    <xf borderId="0" fillId="13" fontId="36" numFmtId="0" xfId="0" applyAlignment="1" applyFont="1">
      <alignment horizontal="right" readingOrder="0"/>
    </xf>
    <xf borderId="1" fillId="0" fontId="13" numFmtId="3" xfId="0" applyAlignment="1" applyBorder="1" applyFont="1" applyNumberFormat="1">
      <alignment horizontal="right" readingOrder="0"/>
    </xf>
    <xf borderId="1" fillId="0" fontId="13" numFmtId="0" xfId="0" applyBorder="1" applyFont="1"/>
    <xf borderId="1" fillId="0" fontId="43" numFmtId="0" xfId="0" applyAlignment="1" applyBorder="1" applyFont="1">
      <alignment readingOrder="0"/>
    </xf>
    <xf borderId="1" fillId="0" fontId="43" numFmtId="0" xfId="0" applyAlignment="1" applyBorder="1" applyFont="1">
      <alignment horizontal="right" readingOrder="0"/>
    </xf>
    <xf borderId="20" fillId="2" fontId="44" numFmtId="0" xfId="0" applyAlignment="1" applyBorder="1" applyFont="1">
      <alignment horizontal="center" readingOrder="0"/>
    </xf>
    <xf borderId="20" fillId="2" fontId="44" numFmtId="0" xfId="0" applyAlignment="1" applyBorder="1" applyFont="1">
      <alignment readingOrder="0"/>
    </xf>
    <xf borderId="25" fillId="13" fontId="36" numFmtId="0" xfId="0" applyAlignment="1" applyBorder="1" applyFont="1">
      <alignment horizontal="right" readingOrder="0"/>
    </xf>
    <xf borderId="1" fillId="2" fontId="37" numFmtId="0" xfId="0" applyAlignment="1" applyBorder="1" applyFont="1">
      <alignment readingOrder="0"/>
    </xf>
    <xf borderId="1" fillId="2" fontId="37" numFmtId="0" xfId="0" applyAlignment="1" applyBorder="1" applyFont="1">
      <alignment horizontal="right" readingOrder="0"/>
    </xf>
    <xf borderId="1" fillId="2" fontId="37" numFmtId="3" xfId="0" applyAlignment="1" applyBorder="1" applyFont="1" applyNumberFormat="1">
      <alignment horizontal="right" readingOrder="0"/>
    </xf>
    <xf borderId="1" fillId="2" fontId="37" numFmtId="0" xfId="0" applyBorder="1" applyFont="1"/>
    <xf borderId="1" fillId="2" fontId="44" numFmtId="0" xfId="0" applyAlignment="1" applyBorder="1" applyFont="1">
      <alignment readingOrder="0"/>
    </xf>
    <xf borderId="1" fillId="2" fontId="44" numFmtId="0" xfId="0" applyAlignment="1" applyBorder="1" applyFont="1">
      <alignment horizontal="right" readingOrder="0"/>
    </xf>
    <xf borderId="1" fillId="2" fontId="45" numFmtId="0" xfId="0" applyAlignment="1" applyBorder="1" applyFont="1">
      <alignment readingOrder="0"/>
    </xf>
    <xf borderId="1" fillId="2" fontId="45" numFmtId="0" xfId="0" applyAlignment="1" applyBorder="1" applyFont="1">
      <alignment horizontal="right" readingOrder="0"/>
    </xf>
    <xf borderId="1" fillId="2" fontId="45" numFmtId="3" xfId="0" applyAlignment="1" applyBorder="1" applyFont="1" applyNumberFormat="1">
      <alignment horizontal="right" readingOrder="0"/>
    </xf>
    <xf borderId="1" fillId="2" fontId="39" numFmtId="0" xfId="0" applyBorder="1" applyFont="1"/>
    <xf borderId="1" fillId="2" fontId="25" numFmtId="0" xfId="0" applyAlignment="1" applyBorder="1" applyFont="1">
      <alignment readingOrder="0"/>
    </xf>
    <xf borderId="1" fillId="2" fontId="25" numFmtId="0" xfId="0" applyAlignment="1" applyBorder="1" applyFont="1">
      <alignment horizontal="right" readingOrder="0"/>
    </xf>
    <xf borderId="25" fillId="13" fontId="37" numFmtId="0" xfId="0" applyAlignment="1" applyBorder="1" applyFont="1">
      <alignment horizontal="right" readingOrder="0"/>
    </xf>
    <xf borderId="1" fillId="2" fontId="45" numFmtId="0" xfId="0" applyAlignment="1" applyBorder="1" applyFont="1">
      <alignment horizontal="center" readingOrder="0"/>
    </xf>
    <xf borderId="25" fillId="13" fontId="36" numFmtId="0" xfId="0" applyAlignment="1" applyBorder="1" applyFont="1">
      <alignment readingOrder="0"/>
    </xf>
    <xf borderId="1" fillId="13" fontId="32" numFmtId="4" xfId="0" applyAlignment="1" applyBorder="1" applyFont="1" applyNumberFormat="1">
      <alignment readingOrder="0" shrinkToFit="0" vertical="bottom" wrapText="0"/>
    </xf>
    <xf borderId="1" fillId="2" fontId="46" numFmtId="0" xfId="0" applyAlignment="1" applyBorder="1" applyFont="1">
      <alignment horizontal="center" readingOrder="0" vertical="bottom"/>
    </xf>
    <xf borderId="8" fillId="2" fontId="46" numFmtId="0" xfId="0" applyAlignment="1" applyBorder="1" applyFont="1">
      <alignment readingOrder="0" vertical="bottom"/>
    </xf>
    <xf borderId="24" fillId="2" fontId="47" numFmtId="0" xfId="0" applyAlignment="1" applyBorder="1" applyFont="1">
      <alignment horizontal="center" readingOrder="0" vertical="bottom"/>
    </xf>
    <xf borderId="21" fillId="2" fontId="47" numFmtId="0" xfId="0" applyAlignment="1" applyBorder="1" applyFont="1">
      <alignment readingOrder="0" vertical="bottom"/>
    </xf>
    <xf borderId="21" fillId="2" fontId="47" numFmtId="0" xfId="0" applyAlignment="1" applyBorder="1" applyFont="1">
      <alignment horizontal="right" readingOrder="0" vertical="bottom"/>
    </xf>
    <xf borderId="21" fillId="2" fontId="47" numFmtId="3" xfId="0" applyAlignment="1" applyBorder="1" applyFont="1" applyNumberFormat="1">
      <alignment horizontal="right" readingOrder="0" vertical="bottom"/>
    </xf>
    <xf borderId="8" fillId="0" fontId="34" numFmtId="169" xfId="0" applyAlignment="1" applyBorder="1" applyFont="1" applyNumberFormat="1">
      <alignment horizontal="right" readingOrder="0" shrinkToFit="0" vertical="bottom" wrapText="0"/>
    </xf>
    <xf borderId="1" fillId="12" fontId="34" numFmtId="4" xfId="0" applyAlignment="1" applyBorder="1" applyFont="1" applyNumberFormat="1">
      <alignment horizontal="right" readingOrder="0" shrinkToFit="0" vertical="bottom" wrapText="0"/>
    </xf>
    <xf borderId="24" fillId="2" fontId="4" numFmtId="0" xfId="0" applyAlignment="1" applyBorder="1" applyFont="1">
      <alignment vertical="bottom"/>
    </xf>
    <xf borderId="1" fillId="12" fontId="34" numFmtId="0" xfId="0" applyAlignment="1" applyBorder="1" applyFont="1">
      <alignment horizontal="left" readingOrder="0" shrinkToFit="0" vertical="bottom" wrapText="0"/>
    </xf>
    <xf borderId="21" fillId="2" fontId="46" numFmtId="0" xfId="0" applyAlignment="1" applyBorder="1" applyFont="1">
      <alignment readingOrder="0" vertical="bottom"/>
    </xf>
    <xf borderId="21" fillId="2" fontId="46" numFmtId="0" xfId="0" applyAlignment="1" applyBorder="1" applyFont="1">
      <alignment horizontal="right" readingOrder="0" vertical="bottom"/>
    </xf>
    <xf borderId="1" fillId="2" fontId="26" numFmtId="0" xfId="0" applyAlignment="1" applyBorder="1" applyFont="1">
      <alignment horizontal="center" readingOrder="0" vertical="bottom"/>
    </xf>
    <xf borderId="24" fillId="2" fontId="27" numFmtId="0" xfId="0" applyAlignment="1" applyBorder="1" applyFont="1">
      <alignment horizontal="center" readingOrder="0" vertical="bottom"/>
    </xf>
    <xf borderId="1" fillId="13" fontId="34" numFmtId="169" xfId="0" applyAlignment="1" applyBorder="1" applyFont="1" applyNumberFormat="1">
      <alignment horizontal="right" readingOrder="0" shrinkToFit="0" wrapText="0"/>
    </xf>
    <xf borderId="24" fillId="0" fontId="32" numFmtId="0" xfId="0" applyAlignment="1" applyBorder="1" applyFont="1">
      <alignment readingOrder="0" shrinkToFit="0" vertical="bottom" wrapText="0"/>
    </xf>
    <xf borderId="21" fillId="0" fontId="32" numFmtId="169" xfId="0" applyAlignment="1" applyBorder="1" applyFont="1" applyNumberFormat="1">
      <alignment horizontal="right" readingOrder="0" shrinkToFit="0" vertical="bottom" wrapText="0"/>
    </xf>
    <xf borderId="24" fillId="2" fontId="5" numFmtId="0" xfId="0" applyAlignment="1" applyBorder="1" applyFont="1">
      <alignment vertical="bottom"/>
    </xf>
    <xf borderId="0" fillId="0" fontId="1" numFmtId="0" xfId="0" applyAlignment="1" applyFont="1">
      <alignment horizontal="center"/>
    </xf>
    <xf borderId="25" fillId="0" fontId="1" numFmtId="0" xfId="0" applyAlignment="1" applyBorder="1" applyFont="1">
      <alignment horizontal="center"/>
    </xf>
    <xf borderId="25" fillId="0" fontId="3" numFmtId="0" xfId="0" applyBorder="1" applyFont="1"/>
    <xf borderId="1" fillId="3" fontId="46" numFmtId="0" xfId="0" applyAlignment="1" applyBorder="1" applyFont="1">
      <alignment horizontal="center" vertical="top"/>
    </xf>
    <xf borderId="1" fillId="15" fontId="32" numFmtId="169" xfId="0" applyAlignment="1" applyBorder="1" applyFont="1" applyNumberFormat="1">
      <alignment horizontal="right" readingOrder="0" shrinkToFit="0" vertical="bottom" wrapText="0"/>
    </xf>
    <xf borderId="5" fillId="3" fontId="46" numFmtId="0" xfId="0" applyAlignment="1" applyBorder="1" applyFont="1">
      <alignment horizontal="center" vertical="top"/>
    </xf>
    <xf borderId="1" fillId="13" fontId="32" numFmtId="169" xfId="0" applyAlignment="1" applyBorder="1" applyFont="1" applyNumberFormat="1">
      <alignment horizontal="right" readingOrder="0" shrinkToFit="0" vertical="bottom" wrapText="0"/>
    </xf>
    <xf borderId="0" fillId="0" fontId="13" numFmtId="0" xfId="0" applyFont="1"/>
    <xf borderId="5" fillId="3" fontId="46" numFmtId="0" xfId="0" applyAlignment="1" applyBorder="1" applyFont="1">
      <alignment horizontal="center" shrinkToFit="0" vertical="top" wrapText="1"/>
    </xf>
    <xf borderId="9" fillId="3" fontId="46" numFmtId="0" xfId="0" applyAlignment="1" applyBorder="1" applyFont="1">
      <alignment horizontal="center" vertical="top"/>
    </xf>
    <xf borderId="1" fillId="17" fontId="46" numFmtId="0" xfId="0" applyAlignment="1" applyBorder="1" applyFill="1" applyFont="1">
      <alignment horizontal="center" vertical="top"/>
    </xf>
    <xf borderId="24" fillId="2" fontId="27" numFmtId="0" xfId="0" applyAlignment="1" applyBorder="1" applyFont="1">
      <alignment horizontal="left" readingOrder="0" vertical="bottom"/>
    </xf>
    <xf borderId="1" fillId="18" fontId="46" numFmtId="0" xfId="0" applyAlignment="1" applyBorder="1" applyFill="1" applyFont="1">
      <alignment horizontal="center" vertical="top"/>
    </xf>
    <xf borderId="24" fillId="2" fontId="27" numFmtId="3" xfId="0" applyAlignment="1" applyBorder="1" applyFont="1" applyNumberFormat="1">
      <alignment horizontal="right" readingOrder="0" vertical="bottom"/>
    </xf>
    <xf borderId="1" fillId="17" fontId="46" numFmtId="0" xfId="0" applyAlignment="1" applyBorder="1" applyFont="1">
      <alignment horizontal="center" shrinkToFit="0" vertical="top" wrapText="1"/>
    </xf>
    <xf borderId="1" fillId="13" fontId="34" numFmtId="0" xfId="0" applyAlignment="1" applyBorder="1" applyFont="1">
      <alignment horizontal="right" readingOrder="0" shrinkToFit="0" wrapText="0"/>
    </xf>
    <xf borderId="1" fillId="18" fontId="46" numFmtId="0" xfId="0" applyAlignment="1" applyBorder="1" applyFont="1">
      <alignment horizontal="center" shrinkToFit="0" vertical="top" wrapText="1"/>
    </xf>
    <xf borderId="0" fillId="2" fontId="5" numFmtId="0" xfId="0" applyAlignment="1" applyFont="1">
      <alignment vertical="bottom"/>
    </xf>
    <xf borderId="1" fillId="15" fontId="32" numFmtId="0" xfId="0" applyAlignment="1" applyBorder="1" applyFont="1">
      <alignment horizontal="right" readingOrder="0" shrinkToFit="0" vertical="bottom" wrapText="0"/>
    </xf>
    <xf borderId="9" fillId="3" fontId="46" numFmtId="0" xfId="0" applyAlignment="1" applyBorder="1" applyFont="1">
      <alignment horizontal="center" shrinkToFit="0" vertical="top" wrapText="1"/>
    </xf>
    <xf borderId="9" fillId="7" fontId="46" numFmtId="0" xfId="0" applyAlignment="1" applyBorder="1" applyFont="1">
      <alignment horizontal="center" shrinkToFit="0" vertical="top" wrapText="1"/>
    </xf>
    <xf borderId="1" fillId="13" fontId="32" numFmtId="0" xfId="0" applyAlignment="1" applyBorder="1" applyFont="1">
      <alignment horizontal="right" readingOrder="0" shrinkToFit="0" vertical="bottom" wrapText="0"/>
    </xf>
    <xf borderId="9" fillId="17" fontId="46" numFmtId="0" xfId="0" applyAlignment="1" applyBorder="1" applyFont="1">
      <alignment horizontal="center" shrinkToFit="0" vertical="top" wrapText="1"/>
    </xf>
    <xf borderId="1" fillId="15" fontId="48" numFmtId="0" xfId="0" applyAlignment="1" applyBorder="1" applyFont="1">
      <alignment horizontal="right" readingOrder="0"/>
    </xf>
    <xf borderId="19" fillId="17" fontId="49" numFmtId="2" xfId="0" applyAlignment="1" applyBorder="1" applyFont="1" applyNumberFormat="1">
      <alignment vertical="center"/>
    </xf>
    <xf borderId="1" fillId="0" fontId="48" numFmtId="0" xfId="0" applyAlignment="1" applyBorder="1" applyFont="1">
      <alignment readingOrder="0"/>
    </xf>
    <xf borderId="1" fillId="13" fontId="48" numFmtId="0" xfId="0" applyAlignment="1" applyBorder="1" applyFont="1">
      <alignment horizontal="right" readingOrder="0"/>
    </xf>
    <xf borderId="1" fillId="18" fontId="49" numFmtId="2" xfId="0" applyBorder="1" applyFont="1" applyNumberFormat="1"/>
    <xf borderId="1" fillId="17" fontId="49" numFmtId="2" xfId="0" applyAlignment="1" applyBorder="1" applyFont="1" applyNumberFormat="1">
      <alignment horizontal="center" shrinkToFit="0" wrapText="1"/>
    </xf>
    <xf borderId="1" fillId="18" fontId="49" numFmtId="2" xfId="0" applyAlignment="1" applyBorder="1" applyFont="1" applyNumberFormat="1">
      <alignment horizontal="center" shrinkToFit="0" wrapText="1"/>
    </xf>
    <xf borderId="1" fillId="17" fontId="49" numFmtId="2" xfId="0" applyBorder="1" applyFont="1" applyNumberFormat="1"/>
    <xf borderId="1" fillId="0" fontId="49" numFmtId="0" xfId="0" applyBorder="1" applyFont="1"/>
    <xf borderId="2" fillId="18" fontId="4" numFmtId="0" xfId="0" applyBorder="1" applyFont="1"/>
    <xf borderId="2" fillId="17" fontId="4" numFmtId="0" xfId="0" applyBorder="1" applyFont="1"/>
    <xf borderId="0" fillId="0" fontId="49" numFmtId="173" xfId="0" applyAlignment="1" applyFont="1" applyNumberFormat="1">
      <alignment vertical="center"/>
    </xf>
    <xf borderId="0" fillId="0" fontId="49" numFmtId="2" xfId="0" applyAlignment="1" applyFont="1" applyNumberFormat="1">
      <alignment vertical="center"/>
    </xf>
    <xf borderId="1" fillId="0" fontId="50" numFmtId="0" xfId="0" applyBorder="1" applyFont="1"/>
    <xf borderId="19" fillId="17" fontId="49" numFmtId="0" xfId="0" applyAlignment="1" applyBorder="1" applyFont="1">
      <alignment vertical="center"/>
    </xf>
    <xf borderId="1" fillId="18" fontId="49" numFmtId="0" xfId="0" applyBorder="1" applyFont="1"/>
    <xf borderId="1" fillId="17" fontId="49" numFmtId="0" xfId="0" applyBorder="1" applyFont="1"/>
    <xf borderId="1" fillId="13" fontId="32" numFmtId="0" xfId="0" applyAlignment="1" applyBorder="1" applyFont="1">
      <alignment readingOrder="0" shrinkToFit="0" vertical="bottom" wrapText="0"/>
    </xf>
    <xf borderId="24" fillId="0" fontId="49" numFmtId="173" xfId="0" applyAlignment="1" applyBorder="1" applyFont="1" applyNumberFormat="1">
      <alignment vertical="center"/>
    </xf>
    <xf borderId="24" fillId="0" fontId="49" numFmtId="2" xfId="0" applyAlignment="1" applyBorder="1" applyFont="1" applyNumberFormat="1">
      <alignment vertical="center"/>
    </xf>
    <xf borderId="1" fillId="17" fontId="49" numFmtId="1" xfId="0" applyAlignment="1" applyBorder="1" applyFont="1" applyNumberFormat="1">
      <alignment vertical="center"/>
    </xf>
    <xf borderId="1" fillId="18" fontId="49" numFmtId="1" xfId="0" applyAlignment="1" applyBorder="1" applyFont="1" applyNumberFormat="1">
      <alignment vertical="center"/>
    </xf>
    <xf borderId="1" fillId="17" fontId="49" numFmtId="1" xfId="0" applyBorder="1" applyFont="1" applyNumberFormat="1"/>
    <xf borderId="1" fillId="18" fontId="49" numFmtId="1" xfId="0" applyBorder="1" applyFont="1" applyNumberFormat="1"/>
    <xf borderId="1" fillId="0" fontId="49" numFmtId="1" xfId="0" applyBorder="1" applyFont="1" applyNumberFormat="1"/>
    <xf borderId="1" fillId="18" fontId="47" numFmtId="1" xfId="0" applyBorder="1" applyFont="1" applyNumberFormat="1"/>
    <xf borderId="1" fillId="17" fontId="47" numFmtId="1" xfId="0" applyBorder="1" applyFont="1" applyNumberFormat="1"/>
    <xf borderId="1" fillId="0" fontId="32" numFmtId="171" xfId="0" applyAlignment="1" applyBorder="1" applyFont="1" applyNumberFormat="1">
      <alignment horizontal="center" shrinkToFit="0" wrapText="1"/>
    </xf>
    <xf borderId="0" fillId="2" fontId="32" numFmtId="3" xfId="0" applyAlignment="1" applyFont="1" applyNumberFormat="1">
      <alignment horizontal="center" readingOrder="0" vertical="center"/>
    </xf>
    <xf borderId="1" fillId="13" fontId="34" numFmtId="3" xfId="0" applyAlignment="1" applyBorder="1" applyFont="1" applyNumberFormat="1">
      <alignment readingOrder="0" shrinkToFit="0" vertical="bottom" wrapText="0"/>
    </xf>
    <xf borderId="21" fillId="2" fontId="27" numFmtId="0" xfId="0" applyAlignment="1" applyBorder="1" applyFont="1">
      <alignment readingOrder="0" vertical="bottom"/>
    </xf>
    <xf borderId="2" fillId="17" fontId="49" numFmtId="2" xfId="0" applyBorder="1" applyFont="1" applyNumberFormat="1"/>
    <xf borderId="25" fillId="15" fontId="51" numFmtId="0" xfId="0" applyAlignment="1" applyBorder="1" applyFont="1">
      <alignment horizontal="left" readingOrder="0" shrinkToFit="0" wrapText="0"/>
    </xf>
    <xf borderId="0" fillId="2" fontId="26" numFmtId="0" xfId="0" applyAlignment="1" applyFont="1">
      <alignment readingOrder="0" vertical="bottom"/>
    </xf>
    <xf borderId="0" fillId="0" fontId="50" numFmtId="0" xfId="0" applyFont="1"/>
    <xf borderId="1" fillId="0" fontId="48" numFmtId="3" xfId="0" applyAlignment="1" applyBorder="1" applyFont="1" applyNumberFormat="1">
      <alignment readingOrder="0"/>
    </xf>
    <xf borderId="0" fillId="0" fontId="1" numFmtId="0" xfId="0" applyFont="1"/>
    <xf borderId="1" fillId="12" fontId="32" numFmtId="4" xfId="0" applyAlignment="1" applyBorder="1" applyFont="1" applyNumberFormat="1">
      <alignment horizontal="right" readingOrder="0" shrinkToFit="0" vertical="bottom" wrapText="0"/>
    </xf>
    <xf borderId="1" fillId="0" fontId="31" numFmtId="0" xfId="0" applyAlignment="1" applyBorder="1" applyFont="1">
      <alignment readingOrder="0" shrinkToFit="0" vertical="bottom" wrapText="0"/>
    </xf>
    <xf borderId="1" fillId="16" fontId="34" numFmtId="0" xfId="0" applyAlignment="1" applyBorder="1" applyFont="1">
      <alignment shrinkToFit="0" vertical="bottom" wrapText="0"/>
    </xf>
    <xf borderId="1" fillId="16" fontId="48" numFmtId="169" xfId="0" applyAlignment="1" applyBorder="1" applyFont="1" applyNumberFormat="1">
      <alignment readingOrder="0"/>
    </xf>
    <xf borderId="1" fillId="16" fontId="32" numFmtId="4" xfId="0" applyAlignment="1" applyBorder="1" applyFont="1" applyNumberFormat="1">
      <alignment readingOrder="0" shrinkToFit="0" vertical="bottom" wrapText="0"/>
    </xf>
    <xf borderId="1" fillId="16" fontId="34" numFmtId="165" xfId="0" applyAlignment="1" applyBorder="1" applyFont="1" applyNumberFormat="1">
      <alignment shrinkToFit="0" vertical="bottom" wrapText="0"/>
    </xf>
    <xf borderId="1" fillId="19" fontId="32" numFmtId="0" xfId="0" applyAlignment="1" applyBorder="1" applyFill="1" applyFont="1">
      <alignment horizontal="center"/>
    </xf>
    <xf borderId="1" fillId="15" fontId="48" numFmtId="169" xfId="0" applyAlignment="1" applyBorder="1" applyFont="1" applyNumberFormat="1">
      <alignment readingOrder="0"/>
    </xf>
    <xf borderId="19" fillId="19" fontId="32" numFmtId="0" xfId="0" applyAlignment="1" applyBorder="1" applyFont="1">
      <alignment horizontal="center"/>
    </xf>
    <xf borderId="1" fillId="12" fontId="32" numFmtId="0" xfId="0" applyAlignment="1" applyBorder="1" applyFont="1">
      <alignment horizontal="right" readingOrder="0" shrinkToFit="0" vertical="bottom" wrapText="0"/>
    </xf>
    <xf borderId="1" fillId="12" fontId="34" numFmtId="3" xfId="0" applyAlignment="1" applyBorder="1" applyFont="1" applyNumberFormat="1">
      <alignment readingOrder="0" shrinkToFit="0" vertical="bottom" wrapText="0"/>
    </xf>
    <xf borderId="19" fillId="19" fontId="37" numFmtId="0" xfId="0" applyAlignment="1" applyBorder="1" applyFont="1">
      <alignment horizontal="center"/>
    </xf>
    <xf borderId="19" fillId="19" fontId="32" numFmtId="4" xfId="0" applyAlignment="1" applyBorder="1" applyFont="1" applyNumberFormat="1">
      <alignment horizontal="center"/>
    </xf>
    <xf borderId="0" fillId="0" fontId="32" numFmtId="0" xfId="0" applyAlignment="1" applyFont="1">
      <alignment horizontal="center"/>
    </xf>
    <xf borderId="0" fillId="0" fontId="37" numFmtId="0" xfId="0" applyAlignment="1" applyFont="1">
      <alignment horizontal="center"/>
    </xf>
    <xf borderId="0" fillId="0" fontId="32" numFmtId="4" xfId="0" applyAlignment="1" applyFont="1" applyNumberFormat="1">
      <alignment horizontal="center"/>
    </xf>
    <xf borderId="1" fillId="13" fontId="48" numFmtId="169" xfId="0" applyAlignment="1" applyBorder="1" applyFont="1" applyNumberFormat="1">
      <alignment readingOrder="0"/>
    </xf>
    <xf borderId="1" fillId="13" fontId="34" numFmtId="0" xfId="0" applyAlignment="1" applyBorder="1" applyFont="1">
      <alignment shrinkToFit="0" vertical="bottom" wrapText="0"/>
    </xf>
    <xf borderId="1" fillId="13" fontId="36" numFmtId="0" xfId="0" applyAlignment="1" applyBorder="1" applyFont="1">
      <alignment horizontal="right" readingOrder="0"/>
    </xf>
    <xf borderId="1" fillId="13" fontId="36" numFmtId="4" xfId="0" applyAlignment="1" applyBorder="1" applyFont="1" applyNumberFormat="1">
      <alignment horizontal="right" readingOrder="0"/>
    </xf>
    <xf borderId="1" fillId="13" fontId="37" numFmtId="4" xfId="0" applyAlignment="1" applyBorder="1" applyFont="1" applyNumberFormat="1">
      <alignment readingOrder="0"/>
    </xf>
    <xf borderId="1" fillId="13" fontId="45" numFmtId="165" xfId="0" applyAlignment="1" applyBorder="1" applyFont="1" applyNumberFormat="1">
      <alignment readingOrder="0"/>
    </xf>
    <xf borderId="31" fillId="0" fontId="4" numFmtId="0" xfId="0" applyBorder="1" applyFont="1"/>
    <xf borderId="32" fillId="0" fontId="4" numFmtId="0" xfId="0" applyBorder="1" applyFont="1"/>
    <xf borderId="1" fillId="13" fontId="36" numFmtId="4" xfId="0" applyAlignment="1" applyBorder="1" applyFont="1" applyNumberFormat="1">
      <alignment readingOrder="0"/>
    </xf>
    <xf borderId="32" fillId="0" fontId="4" numFmtId="4" xfId="0" applyBorder="1" applyFont="1" applyNumberFormat="1"/>
    <xf borderId="33" fillId="0" fontId="4" numFmtId="0" xfId="0" applyBorder="1" applyFont="1"/>
    <xf borderId="34" fillId="0" fontId="4" numFmtId="4" xfId="0" applyBorder="1" applyFont="1" applyNumberFormat="1"/>
    <xf borderId="2" fillId="2" fontId="52" numFmtId="0" xfId="0" applyAlignment="1" applyBorder="1" applyFont="1">
      <alignment horizontal="center"/>
    </xf>
    <xf borderId="1" fillId="13" fontId="37" numFmtId="0" xfId="0" applyAlignment="1" applyBorder="1" applyFont="1">
      <alignment horizontal="right" readingOrder="0"/>
    </xf>
    <xf borderId="0" fillId="0" fontId="49" numFmtId="0" xfId="0" applyAlignment="1" applyFont="1">
      <alignment horizontal="center"/>
    </xf>
    <xf borderId="35" fillId="0" fontId="4" numFmtId="0" xfId="0" applyBorder="1" applyFont="1"/>
    <xf borderId="36" fillId="0" fontId="4" numFmtId="4" xfId="0" applyBorder="1" applyFont="1" applyNumberFormat="1"/>
    <xf borderId="1" fillId="13" fontId="48" numFmtId="165" xfId="0" applyAlignment="1" applyBorder="1" applyFont="1" applyNumberFormat="1">
      <alignment readingOrder="0"/>
    </xf>
    <xf borderId="1" fillId="12" fontId="34" numFmtId="3" xfId="0" applyAlignment="1" applyBorder="1" applyFont="1" applyNumberFormat="1">
      <alignment horizontal="right" readingOrder="0" shrinkToFit="0" vertical="bottom" wrapText="0"/>
    </xf>
    <xf borderId="1" fillId="13" fontId="34" numFmtId="3" xfId="0" applyAlignment="1" applyBorder="1" applyFont="1" applyNumberFormat="1">
      <alignment shrinkToFit="0" vertical="bottom" wrapText="0"/>
    </xf>
    <xf borderId="1" fillId="13" fontId="33" numFmtId="165" xfId="0" applyAlignment="1" applyBorder="1" applyFont="1" applyNumberFormat="1">
      <alignment readingOrder="0"/>
    </xf>
    <xf borderId="0" fillId="13" fontId="37" numFmtId="4" xfId="0" applyAlignment="1" applyFont="1" applyNumberFormat="1">
      <alignment horizontal="right" readingOrder="0"/>
    </xf>
    <xf borderId="0" fillId="13" fontId="36" numFmtId="4" xfId="0" applyAlignment="1" applyFont="1" applyNumberFormat="1">
      <alignment readingOrder="0"/>
    </xf>
    <xf borderId="1" fillId="13" fontId="32" numFmtId="165" xfId="0" applyAlignment="1" applyBorder="1" applyFont="1" applyNumberFormat="1">
      <alignment horizontal="right" readingOrder="0"/>
    </xf>
    <xf borderId="1" fillId="12" fontId="48" numFmtId="3" xfId="0" applyAlignment="1" applyBorder="1" applyFont="1" applyNumberFormat="1">
      <alignment readingOrder="0"/>
    </xf>
    <xf borderId="0" fillId="12" fontId="48" numFmtId="0" xfId="0" applyAlignment="1" applyFont="1">
      <alignment readingOrder="0"/>
    </xf>
    <xf borderId="1" fillId="13" fontId="37" numFmtId="4" xfId="0" applyAlignment="1" applyBorder="1" applyFont="1" applyNumberFormat="1">
      <alignment horizontal="right" readingOrder="0"/>
    </xf>
    <xf borderId="1" fillId="13" fontId="32" numFmtId="169" xfId="0" applyAlignment="1" applyBorder="1" applyFont="1" applyNumberFormat="1">
      <alignment horizontal="right" readingOrder="0"/>
    </xf>
    <xf borderId="1" fillId="13" fontId="37" numFmtId="165" xfId="0" applyAlignment="1" applyBorder="1" applyFont="1" applyNumberFormat="1">
      <alignment horizontal="right" readingOrder="0"/>
    </xf>
    <xf borderId="0" fillId="0" fontId="13" numFmtId="4" xfId="0" applyFont="1" applyNumberFormat="1"/>
    <xf borderId="0" fillId="0" fontId="53" numFmtId="0" xfId="0" applyFont="1"/>
    <xf borderId="2" fillId="20" fontId="4" numFmtId="0" xfId="0" applyBorder="1" applyFill="1" applyFont="1"/>
    <xf borderId="2" fillId="20" fontId="1" numFmtId="166" xfId="0" applyBorder="1" applyFont="1" applyNumberFormat="1"/>
    <xf borderId="2" fillId="20" fontId="49" numFmtId="0" xfId="0" applyAlignment="1" applyBorder="1" applyFont="1">
      <alignment horizontal="center"/>
    </xf>
    <xf borderId="2" fillId="20" fontId="4" numFmtId="4" xfId="0" applyBorder="1" applyFont="1" applyNumberFormat="1"/>
    <xf borderId="1" fillId="21" fontId="46" numFmtId="0" xfId="0" applyAlignment="1" applyBorder="1" applyFill="1" applyFont="1">
      <alignment horizontal="center" shrinkToFit="0" vertical="center" wrapText="1"/>
    </xf>
    <xf borderId="0" fillId="0" fontId="47" numFmtId="0" xfId="0" applyAlignment="1" applyFont="1">
      <alignment shrinkToFit="0" wrapText="1"/>
    </xf>
    <xf borderId="0" fillId="0" fontId="27" numFmtId="0" xfId="0" applyAlignment="1" applyFont="1">
      <alignment horizontal="right"/>
    </xf>
    <xf borderId="0" fillId="0" fontId="27" numFmtId="0" xfId="0" applyFont="1"/>
    <xf borderId="0" fillId="0" fontId="27" numFmtId="174" xfId="0" applyFont="1" applyNumberFormat="1"/>
    <xf borderId="0" fillId="0" fontId="27" numFmtId="0" xfId="0" applyAlignment="1" applyFont="1">
      <alignment horizontal="center"/>
    </xf>
    <xf borderId="1" fillId="0" fontId="47" numFmtId="0" xfId="0" applyAlignment="1" applyBorder="1" applyFont="1">
      <alignment horizontal="center" vertical="center"/>
    </xf>
    <xf borderId="0" fillId="0" fontId="47" numFmtId="0" xfId="0" applyAlignment="1" applyFont="1">
      <alignment horizontal="center" vertical="center"/>
    </xf>
    <xf borderId="1" fillId="0" fontId="47" numFmtId="0" xfId="0" applyBorder="1" applyFont="1"/>
    <xf borderId="0" fillId="0" fontId="47" numFmtId="0" xfId="0" applyFont="1"/>
    <xf borderId="1" fillId="0" fontId="27" numFmtId="0" xfId="0" applyAlignment="1" applyBorder="1" applyFont="1">
      <alignment horizontal="right"/>
    </xf>
    <xf borderId="1" fillId="0" fontId="27" numFmtId="0" xfId="0" applyBorder="1" applyFont="1"/>
    <xf borderId="1" fillId="0" fontId="27" numFmtId="174" xfId="0" applyBorder="1" applyFont="1" applyNumberFormat="1"/>
    <xf borderId="0" fillId="0" fontId="4" numFmtId="4" xfId="0" applyFont="1" applyNumberFormat="1"/>
    <xf borderId="0" fillId="0" fontId="4" numFmtId="173" xfId="0" applyFont="1" applyNumberFormat="1"/>
    <xf borderId="1" fillId="0" fontId="12" numFmtId="164" xfId="0" applyAlignment="1" applyBorder="1" applyFont="1" applyNumberFormat="1">
      <alignment horizontal="center" readingOrder="0" vertical="center"/>
    </xf>
    <xf borderId="1" fillId="0" fontId="12" numFmtId="2" xfId="0" applyAlignment="1" applyBorder="1" applyFont="1" applyNumberFormat="1">
      <alignment horizontal="center" readingOrder="0" vertical="center"/>
    </xf>
    <xf borderId="1" fillId="0" fontId="12" numFmtId="1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1" Type="http://schemas.openxmlformats.org/officeDocument/2006/relationships/pivotCacheDefinition" Target="pivotCache/pivotCacheDefinition1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</xdr:colOff>
      <xdr:row>0</xdr:row>
      <xdr:rowOff>0</xdr:rowOff>
    </xdr:from>
    <xdr:ext cx="5991225" cy="29908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18</xdr:row>
      <xdr:rowOff>-200025</xdr:rowOff>
    </xdr:from>
    <xdr:ext cx="6429375" cy="80200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1</xdr:row>
      <xdr:rowOff>-190500</xdr:rowOff>
    </xdr:from>
    <xdr:ext cx="12715875" cy="102774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2" sheet="TDS to be paid"/>
  </cacheSource>
  <cacheFields>
    <cacheField name="Application Id" numFmtId="0">
      <sharedItems containsString="0" containsBlank="1" containsNumber="1" containsInteger="1">
        <n v="38199.0"/>
        <n v="38308.0"/>
        <n v="38429.0"/>
        <n v="38567.0"/>
        <n v="39168.0"/>
        <n v="39357.0"/>
        <n v="38091.0"/>
        <n v="39648.0"/>
        <n v="39835.0"/>
        <n v="39506.0"/>
        <n v="40512.0"/>
        <n v="40557.0"/>
        <m/>
        <n v="43092.0"/>
        <n v="43216.0"/>
        <n v="43491.0"/>
        <n v="43377.0"/>
        <n v="43629.0"/>
        <n v="43756.0"/>
        <n v="43869.0"/>
        <n v="43952.0"/>
      </sharedItems>
    </cacheField>
    <cacheField name="Application No">
      <sharedItems containsDate="1" containsMixedTypes="1">
        <s v="SJVN/2023-24/02/11042023"/>
        <s v="SJVN/2023-24/03/12042023"/>
        <s v="SJVN/2023-24/04/13042023"/>
        <s v="SJVN/2023-24/05/14042023"/>
        <s v="SJVN/2023-24/09/18042023"/>
        <s v="SJVN/2023-24/10/19042023"/>
        <s v="SJVN/2023-24/10042023"/>
        <s v="SJVN/2023-24/12/19042023"/>
        <s v="SJVN/2023-24/13/19042023"/>
        <s v="SJVN/2023-24/14/19042023"/>
        <s v="SJVN/2023-24/15/28042023"/>
        <s v="SJVN/2023-24/16/29042023"/>
        <d v="2023-05-01T00:00:00Z"/>
        <s v="SJVN/2023-24/17/21052023"/>
        <s v="SJVN/2023-24/18/22052023"/>
        <s v="SJVN/2023-24/19/24052023"/>
        <s v="SJVN/2023-24/20/23052023"/>
        <s v="SJVN/2023-24/21/25052023"/>
        <s v="SJVN/2023-24/22/26052023"/>
        <s v="SJVN/2023-24/24/27052023"/>
        <s v="SJVN/2023-24/25/27052023"/>
      </sharedItems>
    </cacheField>
    <cacheField name="Approval No" numFmtId="0">
      <sharedItems containsBlank="1">
        <s v="NR/2023/11468/D"/>
        <s v="NR/2023/11494/C"/>
        <s v="NR/2023/11522/C"/>
        <s v="NR/2023/11547/C"/>
        <s v="NR/2023/11678/C"/>
        <s v="NR/2023/11720/C"/>
        <s v="NR/2023/11443/C"/>
        <s v="NR/2023/11771/D"/>
        <s v="NR/2023/11799/D"/>
        <s v="NR/2023/11747/F"/>
        <s v="NR/2023/12005/C"/>
        <s v="NR/2023/12019/C"/>
        <m/>
        <s v="NR/2023/12722/D"/>
        <s v="NR/2023/12743/D"/>
        <s v="NR/2023/12815/C"/>
        <s v="NR/2023/12903/F"/>
        <s v="NR/2023/12850/D"/>
        <s v="NR/2023/12889/C"/>
        <s v="NR/2023/12944/C"/>
        <s v="NR/2023/12972/C"/>
      </sharedItems>
    </cacheField>
    <cacheField name="Name" numFmtId="0">
      <sharedItems containsBlank="1">
        <s v="GRID-INDIA"/>
        <s v="Delhi SLDC"/>
        <s v="West Bengal SLDC"/>
        <s v="Delhi STU"/>
        <s v="West Bengal STU"/>
        <m/>
      </sharedItems>
    </cacheField>
    <cacheField name="PAN" numFmtId="0">
      <sharedItems containsBlank="1">
        <s v="AAFCP2086B"/>
        <s v="AABCD6342A"/>
        <s v="AAACW6952G"/>
        <m/>
      </sharedItems>
    </cacheField>
    <cacheField name="TDS Deducted by SJVN" numFmtId="4">
      <sharedItems containsString="0" containsBlank="1" containsNumber="1" containsInteger="1">
        <n v="0.0"/>
        <n v="5738.0"/>
        <n v="3576.0"/>
        <n v="200.0"/>
        <n v="100.0"/>
        <n v="700.0"/>
        <n v="7651.0"/>
        <n v="4768.0"/>
        <n v="5470.0"/>
        <n v="3409.0"/>
        <n v="1500.0"/>
        <n v="500.0"/>
        <n v="38254.0"/>
        <n v="23840.0"/>
        <n v="6733.0"/>
        <n v="4196.0"/>
        <n v="2965.0"/>
        <n v="1848.0"/>
        <m/>
        <n v="6694.0"/>
        <n v="4172.0"/>
        <n v="7077.0"/>
        <n v="4410.0"/>
        <n v="7278.0"/>
        <n v="4536.0"/>
        <n v="900.0"/>
        <n v="15302.0"/>
        <n v="9536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DS to be paid" cacheId="0" dataCaption="" compact="0" compactData="0">
  <location ref="H2:I7" firstHeaderRow="0" firstDataRow="1" firstDataCol="0"/>
  <pivotFields>
    <pivotField name="Applica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pplication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pproval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N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TDS Deducted by SJVN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>
    <field x="4"/>
  </rowFields>
  <dataFields>
    <dataField name="SUM of TDS Deducted by SJVN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Dgu2UWMUW28hMTU-8AjxR9sC5HqsC3XA/view?usp=drive_link" TargetMode="External"/><Relationship Id="rId190" Type="http://schemas.openxmlformats.org/officeDocument/2006/relationships/hyperlink" Target="https://drive.google.com/file/d/18dLeDFqH-oCEj5-x6aDxb6-baaDQtfyo/view?usp=drive_link" TargetMode="External"/><Relationship Id="rId42" Type="http://schemas.openxmlformats.org/officeDocument/2006/relationships/hyperlink" Target="https://drive.google.com/file/d/1G2wvfBj05yWC9Drn_Gv4Ax98vTcHE9o9/view?usp=drive_link" TargetMode="External"/><Relationship Id="rId41" Type="http://schemas.openxmlformats.org/officeDocument/2006/relationships/hyperlink" Target="https://drive.google.com/file/d/11Av7BtXpTCqLic8HvJin7MtZtW_-C2fp/view?usp=drive_link" TargetMode="External"/><Relationship Id="rId44" Type="http://schemas.openxmlformats.org/officeDocument/2006/relationships/hyperlink" Target="https://drive.google.com/file/d/1OJ_eEEiMrOkvHhtcIlTn5_iP8pjUJfU9/view?usp=drive_link" TargetMode="External"/><Relationship Id="rId194" Type="http://schemas.openxmlformats.org/officeDocument/2006/relationships/hyperlink" Target="https://drive.google.com/file/d/1uo1tK1rD4QY19PZhbldtddCzhVDSkYpg/view?usp=drive_link" TargetMode="External"/><Relationship Id="rId43" Type="http://schemas.openxmlformats.org/officeDocument/2006/relationships/hyperlink" Target="https://drive.google.com/file/d/1euOivnXt6KB6UMJ0H6dqfVzM2DIJnGMz/view?usp=drive_link" TargetMode="External"/><Relationship Id="rId193" Type="http://schemas.openxmlformats.org/officeDocument/2006/relationships/hyperlink" Target="https://drive.google.com/file/d/1D7neOdZU5UKKQTP-UYTjbD9lwy-GLc-1/view?usp=drive_link" TargetMode="External"/><Relationship Id="rId46" Type="http://schemas.openxmlformats.org/officeDocument/2006/relationships/hyperlink" Target="https://drive.google.com/file/d/1XSFrpuGXdat0MLpmPFgs4A20XEdf-Zq9/view?usp=drive_link" TargetMode="External"/><Relationship Id="rId192" Type="http://schemas.openxmlformats.org/officeDocument/2006/relationships/hyperlink" Target="https://drive.google.com/file/d/1Tyv0RWHPLNs9QerN9htU3NVHAfMs-8DS/view?usp=drive_link" TargetMode="External"/><Relationship Id="rId45" Type="http://schemas.openxmlformats.org/officeDocument/2006/relationships/hyperlink" Target="https://drive.google.com/file/d/1L7L4ehwLlQoUIEqJGEynL_PmMCIsY_x9/view?usp=drive_link" TargetMode="External"/><Relationship Id="rId191" Type="http://schemas.openxmlformats.org/officeDocument/2006/relationships/hyperlink" Target="https://drive.google.com/file/d/1wtKhqgbiZjgGpdqc4iFb7lObJj9pW1v4/view?usp=drive_link" TargetMode="External"/><Relationship Id="rId48" Type="http://schemas.openxmlformats.org/officeDocument/2006/relationships/hyperlink" Target="https://drive.google.com/file/d/1FczhkyBYrXzEoCPrZci-Agqh3llswApB/view?usp=drive_link" TargetMode="External"/><Relationship Id="rId187" Type="http://schemas.openxmlformats.org/officeDocument/2006/relationships/hyperlink" Target="https://drive.google.com/file/d/1frS1yTpmUyVBoZjqyQRdm0q5I6tlqyWZ/view?usp=drive_link" TargetMode="External"/><Relationship Id="rId47" Type="http://schemas.openxmlformats.org/officeDocument/2006/relationships/hyperlink" Target="https://drive.google.com/file/d/1embSEGrkZSOukNkYb2n30QRkez-Bbe2M/view?usp=drive_link" TargetMode="External"/><Relationship Id="rId186" Type="http://schemas.openxmlformats.org/officeDocument/2006/relationships/hyperlink" Target="https://drive.google.com/file/d/1gHN6ueGNpJxSNCLSiLX0Su4dTJMQ3yh9/view?usp=drive_link" TargetMode="External"/><Relationship Id="rId185" Type="http://schemas.openxmlformats.org/officeDocument/2006/relationships/hyperlink" Target="https://drive.google.com/file/d/1MyDnCglbdgpKcA2010jgawVXZEOeQrRw/view?usp=drive_link" TargetMode="External"/><Relationship Id="rId49" Type="http://schemas.openxmlformats.org/officeDocument/2006/relationships/hyperlink" Target="https://drive.google.com/file/d/1jdhpDXPOCelBwpYIIokVOwk-_ll_QBCP/view?usp=drive_link" TargetMode="External"/><Relationship Id="rId184" Type="http://schemas.openxmlformats.org/officeDocument/2006/relationships/hyperlink" Target="https://drive.google.com/file/d/1ED4oBpXjLvNN-kB5-IAQyZ3bhSDIjoq-/view?usp=drive_link" TargetMode="External"/><Relationship Id="rId189" Type="http://schemas.openxmlformats.org/officeDocument/2006/relationships/hyperlink" Target="https://drive.google.com/file/d/1X3K4VZJjdZjJgLkBqaMe8iX2VTMXOHDe/view?usp=drive_link" TargetMode="External"/><Relationship Id="rId188" Type="http://schemas.openxmlformats.org/officeDocument/2006/relationships/hyperlink" Target="https://drive.google.com/file/d/1jAobPGNTVe8fBFzdS_cVuX2nisTFfVg6/view?usp=drive_link" TargetMode="External"/><Relationship Id="rId31" Type="http://schemas.openxmlformats.org/officeDocument/2006/relationships/hyperlink" Target="https://drive.google.com/file/d/1QchfKrxYMi9efDz19e6qof1xIqfS4k8_/view?usp=drive_link" TargetMode="External"/><Relationship Id="rId30" Type="http://schemas.openxmlformats.org/officeDocument/2006/relationships/hyperlink" Target="https://drive.google.com/file/d/1LeREcU_p7DP-rqzVfboQc0oHh6V3SWcv/view?usp=drive_link" TargetMode="External"/><Relationship Id="rId33" Type="http://schemas.openxmlformats.org/officeDocument/2006/relationships/hyperlink" Target="https://drive.google.com/file/d/14qqGn0XjdEQ_dkAVzeErBsMPlmw9ckUl/view?usp=drive_link" TargetMode="External"/><Relationship Id="rId183" Type="http://schemas.openxmlformats.org/officeDocument/2006/relationships/hyperlink" Target="https://drive.google.com/file/d/1Z-qd3WK3VLZ7zHqJ9xJl4lSqSwJrGb3L/view?usp=drive_link" TargetMode="External"/><Relationship Id="rId32" Type="http://schemas.openxmlformats.org/officeDocument/2006/relationships/hyperlink" Target="https://drive.google.com/file/d/1o1NshKcKgeonwIcDaGE7MlD3EXumlJCK/view?usp=drive_link" TargetMode="External"/><Relationship Id="rId182" Type="http://schemas.openxmlformats.org/officeDocument/2006/relationships/hyperlink" Target="https://drive.google.com/file/d/1KPCygnd3BGx9uWUDJ9n6cV_Q6nxqALDM/view?usp=drive_link" TargetMode="External"/><Relationship Id="rId35" Type="http://schemas.openxmlformats.org/officeDocument/2006/relationships/hyperlink" Target="https://drive.google.com/file/d/1SpAMN5FZZmIJ9YMSbaJzV8tb9NTFPC5P/view?usp=drive_link" TargetMode="External"/><Relationship Id="rId181" Type="http://schemas.openxmlformats.org/officeDocument/2006/relationships/hyperlink" Target="https://drive.google.com/file/d/1xAObe1T6Hd6AVAO-TlzlwnmvxmFQzbiG/view?usp=drive_link" TargetMode="External"/><Relationship Id="rId34" Type="http://schemas.openxmlformats.org/officeDocument/2006/relationships/hyperlink" Target="https://drive.google.com/file/d/1V6OwF76c6MlCRni3nvot2-N22LuN5_m3/view?usp=drive_link" TargetMode="External"/><Relationship Id="rId180" Type="http://schemas.openxmlformats.org/officeDocument/2006/relationships/hyperlink" Target="https://drive.google.com/file/d/1EDUFYixZZc6qXJ3aYFq52nPtH0RNphRH/view?usp=drive_link" TargetMode="External"/><Relationship Id="rId37" Type="http://schemas.openxmlformats.org/officeDocument/2006/relationships/hyperlink" Target="https://drive.google.com/file/d/1_x6B7Id7JmqdbjUBrZQHkxA0eCYXVQKW/view?usp=drive_link" TargetMode="External"/><Relationship Id="rId176" Type="http://schemas.openxmlformats.org/officeDocument/2006/relationships/hyperlink" Target="https://drive.google.com/file/d/190OHho2cVju4VqyoG5tsiSdHC7ik5zTQ/view?usp=drive_link" TargetMode="External"/><Relationship Id="rId36" Type="http://schemas.openxmlformats.org/officeDocument/2006/relationships/hyperlink" Target="https://drive.google.com/file/d/1BD-sE5cVgACi-5FphsICkTYf52zr4Adu/view?usp=drive_link" TargetMode="External"/><Relationship Id="rId175" Type="http://schemas.openxmlformats.org/officeDocument/2006/relationships/hyperlink" Target="https://drive.google.com/file/d/1pE2eRo53rhKOL9AjvPlj3xfAedPx0cBs/view?usp=drive_link" TargetMode="External"/><Relationship Id="rId39" Type="http://schemas.openxmlformats.org/officeDocument/2006/relationships/hyperlink" Target="https://drive.google.com/file/d/1G3EN7Hd4zmwVkk-xgKmZ0HuDkBh1EZTp/view?usp=drive_link" TargetMode="External"/><Relationship Id="rId174" Type="http://schemas.openxmlformats.org/officeDocument/2006/relationships/hyperlink" Target="https://drive.google.com/file/d/1u6Jmx7wcuJii-n4jZvVkh7Kl9pyU2p54/view?usp=drive_link" TargetMode="External"/><Relationship Id="rId38" Type="http://schemas.openxmlformats.org/officeDocument/2006/relationships/hyperlink" Target="https://drive.google.com/file/d/1yqfVdY0hGJTxkJooIWl58pf-XP96VLFX/view?usp=drive_link" TargetMode="External"/><Relationship Id="rId173" Type="http://schemas.openxmlformats.org/officeDocument/2006/relationships/hyperlink" Target="https://drive.google.com/file/d/1lboqQI6VZgufHB4zdIAxfxGfsBYKSHg-/view?usp=drive_link" TargetMode="External"/><Relationship Id="rId179" Type="http://schemas.openxmlformats.org/officeDocument/2006/relationships/hyperlink" Target="https://drive.google.com/file/d/1Lvwb-jhs7_FQC9NVlUDaW-IYMV_6YddO/view?usp=drive_link" TargetMode="External"/><Relationship Id="rId178" Type="http://schemas.openxmlformats.org/officeDocument/2006/relationships/hyperlink" Target="https://drive.google.com/file/d/1rgL6ObeVvX12EcUVZ5vjS8OYc5y4df9r/view?usp=drive_link" TargetMode="External"/><Relationship Id="rId177" Type="http://schemas.openxmlformats.org/officeDocument/2006/relationships/hyperlink" Target="https://drive.google.com/file/d/1AxIg25HlBGv8fs5Dzy29s9OxRiHKYYVp/view?usp=drive_link" TargetMode="External"/><Relationship Id="rId20" Type="http://schemas.openxmlformats.org/officeDocument/2006/relationships/hyperlink" Target="https://drive.google.com/file/d/1No_hqdbZUJfoEIx_OW4lGTW9Fn4oXj21/view?usp=drive_link" TargetMode="External"/><Relationship Id="rId22" Type="http://schemas.openxmlformats.org/officeDocument/2006/relationships/hyperlink" Target="https://drive.google.com/file/d/1jDnnv5gdnmZQ8R3JS6ikNKk4NmVrqYHc/view?usp=drive_link" TargetMode="External"/><Relationship Id="rId21" Type="http://schemas.openxmlformats.org/officeDocument/2006/relationships/hyperlink" Target="https://drive.google.com/file/d/1Hny95HmzN5zgX6Jmy8evMcQsdcd5sqbR/view?usp=drive_link" TargetMode="External"/><Relationship Id="rId24" Type="http://schemas.openxmlformats.org/officeDocument/2006/relationships/hyperlink" Target="https://drive.google.com/file/d/1pqjBKBxtKQulYqTpvzm6tfi-6YlGiQC2/view?usp=drive_link" TargetMode="External"/><Relationship Id="rId23" Type="http://schemas.openxmlformats.org/officeDocument/2006/relationships/hyperlink" Target="https://drive.google.com/file/d/1JXEfU0TEV3tl9Rmpk3cKFaHwptHyP0xS/view?usp=drive_link" TargetMode="External"/><Relationship Id="rId26" Type="http://schemas.openxmlformats.org/officeDocument/2006/relationships/hyperlink" Target="https://drive.google.com/file/d/1tBdXE9Rr_roY-YXw7kS0X95MQP_D9CM5/view?usp=drive_link" TargetMode="External"/><Relationship Id="rId25" Type="http://schemas.openxmlformats.org/officeDocument/2006/relationships/hyperlink" Target="https://drive.google.com/file/d/1mVOyGR8UPtGk1Qrn0-AR33_waW3gMvFL/view?usp=drive_link" TargetMode="External"/><Relationship Id="rId28" Type="http://schemas.openxmlformats.org/officeDocument/2006/relationships/hyperlink" Target="https://drive.google.com/file/d/150NoTy7pec4K9wBfobzUMQfkhxcK0YiL/view?usp=drive_link" TargetMode="External"/><Relationship Id="rId27" Type="http://schemas.openxmlformats.org/officeDocument/2006/relationships/hyperlink" Target="https://drive.google.com/file/d/1djn7Ve6Sf-PCPdxUwkxLck5UuHm3BfbY/view?usp=drive_link" TargetMode="External"/><Relationship Id="rId29" Type="http://schemas.openxmlformats.org/officeDocument/2006/relationships/hyperlink" Target="https://drive.google.com/file/d/1ptzxz067lW8fsoQY3sKs0W-a1nirKPEL/view?usp=drive_link" TargetMode="External"/><Relationship Id="rId11" Type="http://schemas.openxmlformats.org/officeDocument/2006/relationships/hyperlink" Target="https://drive.google.com/file/d/1fmWAkDuL1mMVaQsvKoBu2Fd-UNFjiQLl/view?usp=drive_link" TargetMode="External"/><Relationship Id="rId10" Type="http://schemas.openxmlformats.org/officeDocument/2006/relationships/hyperlink" Target="https://drive.google.com/file/d/1mw-UVMFmbHeaKeVx1po91IcA1yqZ4zdy/view?usp=drive_link" TargetMode="External"/><Relationship Id="rId13" Type="http://schemas.openxmlformats.org/officeDocument/2006/relationships/hyperlink" Target="https://drive.google.com/file/d/1nZH2HBUmvrCqqKUA3aPiTa1dCtRtscn_/view?usp=drive_link" TargetMode="External"/><Relationship Id="rId12" Type="http://schemas.openxmlformats.org/officeDocument/2006/relationships/hyperlink" Target="https://drive.google.com/file/d/1fGh2KxzShl2V3BaNdHg5BD7zuSAwgCCy/view?usp=drive_link" TargetMode="External"/><Relationship Id="rId15" Type="http://schemas.openxmlformats.org/officeDocument/2006/relationships/hyperlink" Target="https://drive.google.com/file/d/1XB92Uip60ByqZxP1F6HSP-vCZ1XeoSiJ/view?usp=drive_link" TargetMode="External"/><Relationship Id="rId198" Type="http://schemas.openxmlformats.org/officeDocument/2006/relationships/hyperlink" Target="https://drive.google.com/file/d/13W7li9OHDxQmClMpxW3mXtdck_3Wx2ez/view?usp=drive_link" TargetMode="External"/><Relationship Id="rId14" Type="http://schemas.openxmlformats.org/officeDocument/2006/relationships/hyperlink" Target="https://drive.google.com/file/d/1-R_m1pAQ7RfHv8K1dN6vDae-uEtqGfhI/view?usp=drive_link" TargetMode="External"/><Relationship Id="rId197" Type="http://schemas.openxmlformats.org/officeDocument/2006/relationships/hyperlink" Target="https://drive.google.com/file/d/1nis5kgSwZ3CgzhXDwcvaex4gBCWRpQmF/view?usp=drive_link" TargetMode="External"/><Relationship Id="rId17" Type="http://schemas.openxmlformats.org/officeDocument/2006/relationships/hyperlink" Target="https://drive.google.com/file/d/1idMcuSINzFI2WU2_80D8wRswTgIN21ST/view?usp=drive_link" TargetMode="External"/><Relationship Id="rId196" Type="http://schemas.openxmlformats.org/officeDocument/2006/relationships/hyperlink" Target="https://drive.google.com/file/d/1RbfQAmDXvtsGgtwjRNDq71zbQTHcGg2U/view?usp=drive_link" TargetMode="External"/><Relationship Id="rId16" Type="http://schemas.openxmlformats.org/officeDocument/2006/relationships/hyperlink" Target="https://drive.google.com/file/d/1kEFM56J72HBayzVgDPIJrRluqNEEg3AR/view?usp=drive_link" TargetMode="External"/><Relationship Id="rId195" Type="http://schemas.openxmlformats.org/officeDocument/2006/relationships/hyperlink" Target="https://drive.google.com/file/d/122aY9VPgB54i-2JbdZnGl1sTCABwdM_I/view?usp=drive_link" TargetMode="External"/><Relationship Id="rId19" Type="http://schemas.openxmlformats.org/officeDocument/2006/relationships/hyperlink" Target="https://drive.google.com/file/d/1dSg4Jp1G46-kxMjORBxqPQSJllnFTleg/view?usp=drive_link" TargetMode="External"/><Relationship Id="rId18" Type="http://schemas.openxmlformats.org/officeDocument/2006/relationships/hyperlink" Target="https://drive.google.com/file/d/1PM0WjvIWfDHn8Xq3llshg8WUU4vpI5yi/view?usp=drive_link" TargetMode="External"/><Relationship Id="rId199" Type="http://schemas.openxmlformats.org/officeDocument/2006/relationships/hyperlink" Target="https://drive.google.com/file/d/1_tJqZH4zkpxchhnUuEKuCWf30TSxjRFr/view?usp=drive_link" TargetMode="External"/><Relationship Id="rId84" Type="http://schemas.openxmlformats.org/officeDocument/2006/relationships/hyperlink" Target="https://drive.google.com/file/d/1nq0x8uT83WcAadiob3IdwPx7no-B_x9B/view?usp=drive_link" TargetMode="External"/><Relationship Id="rId83" Type="http://schemas.openxmlformats.org/officeDocument/2006/relationships/hyperlink" Target="https://drive.google.com/file/d/1K4nj9YTIoudaqHa0LQfk3WDJ4rMK9W2L/view?usp=drive_link" TargetMode="External"/><Relationship Id="rId86" Type="http://schemas.openxmlformats.org/officeDocument/2006/relationships/hyperlink" Target="https://drive.google.com/file/d/1T2rty19uiBxKbsERKfqytrSFKzYETZw0/view?usp=drive_link" TargetMode="External"/><Relationship Id="rId85" Type="http://schemas.openxmlformats.org/officeDocument/2006/relationships/hyperlink" Target="https://drive.google.com/file/d/1TViivg48ZBExppXCeKXVOQCGqzFhl0Sz/view?usp=drive_link" TargetMode="External"/><Relationship Id="rId88" Type="http://schemas.openxmlformats.org/officeDocument/2006/relationships/hyperlink" Target="https://drive.google.com/file/d/1Jloys5tbs9IxsAT-Dv0j6w8z8-thrJtN/view?usp=drive_link" TargetMode="External"/><Relationship Id="rId150" Type="http://schemas.openxmlformats.org/officeDocument/2006/relationships/hyperlink" Target="https://drive.google.com/file/d/1A8MQ_hKaxGjty2hQP2mkssrjJANyGJbx/view?usp=drive_link" TargetMode="External"/><Relationship Id="rId271" Type="http://schemas.openxmlformats.org/officeDocument/2006/relationships/hyperlink" Target="https://drive.google.com/file/d/1O8tI5P8KDIfhX0xtRfSwINezImDdKUcE/view?usp=drive_link" TargetMode="External"/><Relationship Id="rId87" Type="http://schemas.openxmlformats.org/officeDocument/2006/relationships/hyperlink" Target="https://drive.google.com/file/d/1KjFGyOCgAmVqSvWjYv0nJmjEVnmPl2zt/view?usp=drive_link" TargetMode="External"/><Relationship Id="rId270" Type="http://schemas.openxmlformats.org/officeDocument/2006/relationships/hyperlink" Target="https://drive.google.com/file/d/1lyY2ZhnoUB3aN6OFQvAMqduO41ZpDoI1/view?usp=drive_link" TargetMode="External"/><Relationship Id="rId89" Type="http://schemas.openxmlformats.org/officeDocument/2006/relationships/hyperlink" Target="https://drive.google.com/file/d/1jsNZnvJJ2mlYDg7IKdSLtzKan5364-C2/view?usp=drive_link" TargetMode="External"/><Relationship Id="rId80" Type="http://schemas.openxmlformats.org/officeDocument/2006/relationships/hyperlink" Target="https://drive.google.com/file/d/1K4WPju4c7qBKGAn6utao7dS_xXZra00k/view?usp=drive_link" TargetMode="External"/><Relationship Id="rId82" Type="http://schemas.openxmlformats.org/officeDocument/2006/relationships/hyperlink" Target="https://drive.google.com/file/d/1Qwrzibp6rwrpxoiwSv2U86tHEAsCMY4F/view?usp=drive_link" TargetMode="External"/><Relationship Id="rId81" Type="http://schemas.openxmlformats.org/officeDocument/2006/relationships/hyperlink" Target="https://drive.google.com/file/d/19JRyEJm3NSvlH8QQqjiadcSgwj4VigKE/view?usp=drive_link" TargetMode="External"/><Relationship Id="rId1" Type="http://schemas.openxmlformats.org/officeDocument/2006/relationships/hyperlink" Target="https://drive.google.com/file/d/1IdB2d1ihFOo3wBE0UmTu58rqtGWsB-Q-/view?usp=drive_link" TargetMode="External"/><Relationship Id="rId2" Type="http://schemas.openxmlformats.org/officeDocument/2006/relationships/hyperlink" Target="https://drive.google.com/file/d/137Z5i6AGBVTikUJdVeX6nkUZO6GDFnCe/view?usp=drive_link" TargetMode="External"/><Relationship Id="rId3" Type="http://schemas.openxmlformats.org/officeDocument/2006/relationships/hyperlink" Target="https://drive.google.com/file/d/1xkHi8QGiwudpnAf23mbjihqehgAT6z5B/view?usp=drive_link" TargetMode="External"/><Relationship Id="rId149" Type="http://schemas.openxmlformats.org/officeDocument/2006/relationships/hyperlink" Target="https://drive.google.com/file/d/1aV_PacER7Bp9PQzdilcr7xH2BQCfC1ir/view?usp=drive_link" TargetMode="External"/><Relationship Id="rId4" Type="http://schemas.openxmlformats.org/officeDocument/2006/relationships/hyperlink" Target="https://drive.google.com/file/d/1lqi6lpvy2ekFvEvDJCtSWnPBQ6XZFNbb/view?usp=drive_link" TargetMode="External"/><Relationship Id="rId148" Type="http://schemas.openxmlformats.org/officeDocument/2006/relationships/hyperlink" Target="https://drive.google.com/file/d/1dEilnEcOPGDhNBMkvXvEpBU6O2nlpEXw/view?usp=drive_link" TargetMode="External"/><Relationship Id="rId269" Type="http://schemas.openxmlformats.org/officeDocument/2006/relationships/hyperlink" Target="https://drive.google.com/file/d/1wh6wDU5hq_yU6uqc7nYfW0yAT738FG0o/view?usp=drive_link" TargetMode="External"/><Relationship Id="rId9" Type="http://schemas.openxmlformats.org/officeDocument/2006/relationships/hyperlink" Target="https://drive.google.com/file/d/1FKqPCRaF4FL4mVQsPPnpEr8BaPMYBGa7/view?usp=drive_link" TargetMode="External"/><Relationship Id="rId143" Type="http://schemas.openxmlformats.org/officeDocument/2006/relationships/hyperlink" Target="https://drive.google.com/file/d/1b6K9f-ZDCAz8QM0zPKhxzsYLbDUBopSx/view?usp=drive_link" TargetMode="External"/><Relationship Id="rId264" Type="http://schemas.openxmlformats.org/officeDocument/2006/relationships/hyperlink" Target="https://drive.google.com/file/d/1_fGv8riqWMgX8JDyw1or8kfWpyNTjrHW/view?usp=drive_link" TargetMode="External"/><Relationship Id="rId142" Type="http://schemas.openxmlformats.org/officeDocument/2006/relationships/hyperlink" Target="https://drive.google.com/file/d/1AK9SScvl-VTlXhXYPcfAoUsE0zxtOHy2/view?usp=drive_link" TargetMode="External"/><Relationship Id="rId263" Type="http://schemas.openxmlformats.org/officeDocument/2006/relationships/hyperlink" Target="https://drive.google.com/file/d/1QlD4uuvd6p6pPnEJKItcFb8f5t9GpRg3/view?usp=drive_link" TargetMode="External"/><Relationship Id="rId141" Type="http://schemas.openxmlformats.org/officeDocument/2006/relationships/hyperlink" Target="https://drive.google.com/file/d/10_SFVI1BEa0tYeK-EFL_wq3ZbGE8XNql/view?usp=drive_link" TargetMode="External"/><Relationship Id="rId262" Type="http://schemas.openxmlformats.org/officeDocument/2006/relationships/hyperlink" Target="https://drive.google.com/file/d/1UbWYaKJnAiY4kRPCeYw6RZOllJAqA_bq/view?usp=drive_link" TargetMode="External"/><Relationship Id="rId140" Type="http://schemas.openxmlformats.org/officeDocument/2006/relationships/hyperlink" Target="https://drive.google.com/file/d/1fFnDgjcmpINHVma1r4y3cumubsEKOMCU/view?usp=drive_link" TargetMode="External"/><Relationship Id="rId261" Type="http://schemas.openxmlformats.org/officeDocument/2006/relationships/hyperlink" Target="https://drive.google.com/file/d/1pqpwbRbJhAII-_jSaIygSZmAMOOhN7pl/view?usp=drive_link" TargetMode="External"/><Relationship Id="rId5" Type="http://schemas.openxmlformats.org/officeDocument/2006/relationships/hyperlink" Target="https://drive.google.com/file/d/1xAyEKbsDa4hxNxTniixGeKletbW3cn5N/view?usp=drive_link" TargetMode="External"/><Relationship Id="rId147" Type="http://schemas.openxmlformats.org/officeDocument/2006/relationships/hyperlink" Target="https://drive.google.com/file/d/1700pqjIydirbpdafvmj4hWdxKUl7e_XJ/view?usp=drive_link" TargetMode="External"/><Relationship Id="rId268" Type="http://schemas.openxmlformats.org/officeDocument/2006/relationships/hyperlink" Target="https://drive.google.com/file/d/1ad_u8fHcfHSMF6iO4o5DMwq7PgddWLW9/view?usp=drive_link" TargetMode="External"/><Relationship Id="rId6" Type="http://schemas.openxmlformats.org/officeDocument/2006/relationships/hyperlink" Target="https://drive.google.com/file/d/1Alrb66bWISevXWeh5OUiA2rSmx5gwnb-/view?usp=drive_link" TargetMode="External"/><Relationship Id="rId146" Type="http://schemas.openxmlformats.org/officeDocument/2006/relationships/hyperlink" Target="https://drive.google.com/file/d/1NLNmGKa8gDFxmyIGBmfc93W7xVCtsXdw/view?usp=drive_link" TargetMode="External"/><Relationship Id="rId267" Type="http://schemas.openxmlformats.org/officeDocument/2006/relationships/hyperlink" Target="https://drive.google.com/file/d/17H2UtXBMtntSDQa2aza9tA06JjmsM9WP/view?usp=drive_link" TargetMode="External"/><Relationship Id="rId7" Type="http://schemas.openxmlformats.org/officeDocument/2006/relationships/hyperlink" Target="https://drive.google.com/file/d/1OUZEXo3j4wmyO3mbCaKLNud90edlajJ5/view?usp=drive_link" TargetMode="External"/><Relationship Id="rId145" Type="http://schemas.openxmlformats.org/officeDocument/2006/relationships/hyperlink" Target="https://drive.google.com/file/d/1fmR0i4H__3Sn0uJq8wEXhW41ZpSR_P94/view?usp=drive_link" TargetMode="External"/><Relationship Id="rId266" Type="http://schemas.openxmlformats.org/officeDocument/2006/relationships/hyperlink" Target="https://drive.google.com/file/d/1bX1D2HqHwiZr13k5m-dS-WCFDaYzPjiL/view?usp=drive_link" TargetMode="External"/><Relationship Id="rId8" Type="http://schemas.openxmlformats.org/officeDocument/2006/relationships/hyperlink" Target="https://drive.google.com/file/d/1_gHjoOcxZOXvwNzdx55bbowEfZQQxfnK/view?usp=drive_link" TargetMode="External"/><Relationship Id="rId144" Type="http://schemas.openxmlformats.org/officeDocument/2006/relationships/hyperlink" Target="https://drive.google.com/file/d/11H58f9sHgv6kBZzB03TFvByCYVDjwjuY/view?usp=drive_link" TargetMode="External"/><Relationship Id="rId265" Type="http://schemas.openxmlformats.org/officeDocument/2006/relationships/hyperlink" Target="https://drive.google.com/file/d/13fmaIgjAOw4UgUjfLO-56l1RFFExh9Je/view?usp=drive_link" TargetMode="External"/><Relationship Id="rId73" Type="http://schemas.openxmlformats.org/officeDocument/2006/relationships/hyperlink" Target="https://drive.google.com/file/d/1wndlARgdsQFi_sWh0E8I2OpOYl6k70xo/view?usp=drive_link" TargetMode="External"/><Relationship Id="rId72" Type="http://schemas.openxmlformats.org/officeDocument/2006/relationships/hyperlink" Target="https://drive.google.com/file/d/1OkSbRQEkseeWyIq-3fnc5ouUixkKLZwR/view?usp=drive_link" TargetMode="External"/><Relationship Id="rId75" Type="http://schemas.openxmlformats.org/officeDocument/2006/relationships/hyperlink" Target="https://drive.google.com/file/d/1x6L3WpHM206xpdGfgJTNVx4yUJhqBb2m/view?usp=drive_link" TargetMode="External"/><Relationship Id="rId74" Type="http://schemas.openxmlformats.org/officeDocument/2006/relationships/hyperlink" Target="https://drive.google.com/file/d/1zSzj5pxUkb_H_C6Qbb_LlEEXLWG_2uDH/view?usp=drive_link" TargetMode="External"/><Relationship Id="rId77" Type="http://schemas.openxmlformats.org/officeDocument/2006/relationships/hyperlink" Target="https://drive.google.com/file/d/15SE8z9dsh-AX6-snmzTiCSp2JzfWpnm2/view?usp=drive_link" TargetMode="External"/><Relationship Id="rId260" Type="http://schemas.openxmlformats.org/officeDocument/2006/relationships/hyperlink" Target="https://drive.google.com/file/d/1Wg-oji3LHoRqz_tvhq2jLQlojO-0sJgj/view?usp=drive_link" TargetMode="External"/><Relationship Id="rId76" Type="http://schemas.openxmlformats.org/officeDocument/2006/relationships/hyperlink" Target="https://drive.google.com/file/d/1Jk-XTdIWG7s0KDnQpEmcXdOhTKE5I5rR/view?usp=drive_link" TargetMode="External"/><Relationship Id="rId79" Type="http://schemas.openxmlformats.org/officeDocument/2006/relationships/hyperlink" Target="https://drive.google.com/file/d/1m4RkXH8jO79RzhGMD-cVxpzPVwth2bz2/view?usp=drive_link" TargetMode="External"/><Relationship Id="rId78" Type="http://schemas.openxmlformats.org/officeDocument/2006/relationships/hyperlink" Target="https://drive.google.com/file/d/1oUa5Wxdhs8EdLGOFSoMyvgSldwbng_YF/view?usp=drive_link" TargetMode="External"/><Relationship Id="rId71" Type="http://schemas.openxmlformats.org/officeDocument/2006/relationships/hyperlink" Target="https://drive.google.com/file/d/1CCwfmo89GFAZf_yDqrkb6lKWT6n3jj3C/view?usp=drive_link" TargetMode="External"/><Relationship Id="rId70" Type="http://schemas.openxmlformats.org/officeDocument/2006/relationships/hyperlink" Target="https://drive.google.com/file/d/1cppbYPr01sd8NPiOFkBCQU6vid56eubF/view?usp=drive_link" TargetMode="External"/><Relationship Id="rId139" Type="http://schemas.openxmlformats.org/officeDocument/2006/relationships/hyperlink" Target="https://drive.google.com/file/d/1IAVIuLgfjEmdsrN7Atie8UxhVhmv5SBT/view?usp=drive_link" TargetMode="External"/><Relationship Id="rId138" Type="http://schemas.openxmlformats.org/officeDocument/2006/relationships/hyperlink" Target="https://drive.google.com/file/d/1sYs3Rrd-at-6m7BouqRFDYQCkaPtrZF1/view?usp=drive_link" TargetMode="External"/><Relationship Id="rId259" Type="http://schemas.openxmlformats.org/officeDocument/2006/relationships/hyperlink" Target="https://drive.google.com/file/d/1zNRfiwVwBbLIRyNlxdA8GyV4MqTOwAo8/view?usp=drive_link" TargetMode="External"/><Relationship Id="rId137" Type="http://schemas.openxmlformats.org/officeDocument/2006/relationships/hyperlink" Target="https://drive.google.com/file/d/1umZr-TPrNvaMdXRm1YMzHEadcWNTVDvX/view?usp=drive_link" TargetMode="External"/><Relationship Id="rId258" Type="http://schemas.openxmlformats.org/officeDocument/2006/relationships/hyperlink" Target="https://drive.google.com/file/d/1Rv66FMtdQqdxAo0bBiROAYYBVpWMtaj8/view?usp=drive_link" TargetMode="External"/><Relationship Id="rId132" Type="http://schemas.openxmlformats.org/officeDocument/2006/relationships/hyperlink" Target="https://drive.google.com/file/d/1Fioe27puibiP-frZqRZrsN8a_-IDrvIz/view?usp=drive_link" TargetMode="External"/><Relationship Id="rId253" Type="http://schemas.openxmlformats.org/officeDocument/2006/relationships/hyperlink" Target="https://drive.google.com/file/d/1zOJ6tqaAIeBbKv5Kpd12JXAgQy2Lwf85/view?usp=drive_link" TargetMode="External"/><Relationship Id="rId131" Type="http://schemas.openxmlformats.org/officeDocument/2006/relationships/hyperlink" Target="https://drive.google.com/file/d/1DATSxqSXylohFCdamdOaSbnzn5lOrF4C/view?usp=drive_link" TargetMode="External"/><Relationship Id="rId252" Type="http://schemas.openxmlformats.org/officeDocument/2006/relationships/hyperlink" Target="https://drive.google.com/file/d/10-PT3V_vKgxLPTc6tSSxfgQd-gPSEahr/view?usp=drive_link" TargetMode="External"/><Relationship Id="rId130" Type="http://schemas.openxmlformats.org/officeDocument/2006/relationships/hyperlink" Target="https://drive.google.com/file/d/1A9X96I3GMw-TURhVhyi1M82AC-7TW28x/view?usp=drive_link" TargetMode="External"/><Relationship Id="rId251" Type="http://schemas.openxmlformats.org/officeDocument/2006/relationships/hyperlink" Target="https://drive.google.com/file/d/1wm0NJAoIVZdlKVljhpltH4Wyq0zmxN2_/view?usp=drive_link" TargetMode="External"/><Relationship Id="rId250" Type="http://schemas.openxmlformats.org/officeDocument/2006/relationships/hyperlink" Target="https://drive.google.com/file/d/1sOV0jHrdEXR00nvIbsr9XJNT5yiex93B/view?usp=drive_link" TargetMode="External"/><Relationship Id="rId136" Type="http://schemas.openxmlformats.org/officeDocument/2006/relationships/hyperlink" Target="https://drive.google.com/file/d/1AdGdoLvSlUiIKSZE-6iyzMW1lyth19v8/view?usp=drive_link" TargetMode="External"/><Relationship Id="rId257" Type="http://schemas.openxmlformats.org/officeDocument/2006/relationships/hyperlink" Target="https://drive.google.com/file/d/1RSdO7wWAscoFdV7vZieSMiGUscIUQeSA/view?usp=drive_link" TargetMode="External"/><Relationship Id="rId135" Type="http://schemas.openxmlformats.org/officeDocument/2006/relationships/hyperlink" Target="https://drive.google.com/file/d/1v1JZVaOhaomoOKH2SMPoKOzTW7k7WzrG/view?usp=drive_link" TargetMode="External"/><Relationship Id="rId256" Type="http://schemas.openxmlformats.org/officeDocument/2006/relationships/hyperlink" Target="https://drive.google.com/file/d/14eMpo1yptdk-nM3Yojb3BJ1hE9tUbesu/view?usp=drive_link" TargetMode="External"/><Relationship Id="rId134" Type="http://schemas.openxmlformats.org/officeDocument/2006/relationships/hyperlink" Target="https://drive.google.com/file/d/1yPvynsbL24PPU2R46RLztREHgoYnccrV/view?usp=drive_link" TargetMode="External"/><Relationship Id="rId255" Type="http://schemas.openxmlformats.org/officeDocument/2006/relationships/hyperlink" Target="https://drive.google.com/file/d/11Z_seRaJztzu-dEBJ4Uwi0Gk0flXpda-/view?usp=drive_link" TargetMode="External"/><Relationship Id="rId133" Type="http://schemas.openxmlformats.org/officeDocument/2006/relationships/hyperlink" Target="https://drive.google.com/file/d/15bCYhgocPs89jx5eW32wA5XLQF3eEyoq/view?usp=drive_link" TargetMode="External"/><Relationship Id="rId254" Type="http://schemas.openxmlformats.org/officeDocument/2006/relationships/hyperlink" Target="https://drive.google.com/file/d/1klialaOwINrhrqmI1NEvOCd2IBnKbfvq/view?usp=drive_link" TargetMode="External"/><Relationship Id="rId62" Type="http://schemas.openxmlformats.org/officeDocument/2006/relationships/hyperlink" Target="https://drive.google.com/file/d/1fdMq7XS4nyiqYyGaGTW04vBaD5wst884/view?usp=drive_link" TargetMode="External"/><Relationship Id="rId61" Type="http://schemas.openxmlformats.org/officeDocument/2006/relationships/hyperlink" Target="https://drive.google.com/file/d/1WPkTpxRhf-J7dD1DExGTznagKJQ6LzuS/view?usp=drive_link" TargetMode="External"/><Relationship Id="rId64" Type="http://schemas.openxmlformats.org/officeDocument/2006/relationships/hyperlink" Target="https://drive.google.com/file/d/1-c8sdoRHeATFhi2hN9ugKV7UqqtdlQOs/view?usp=drive_link" TargetMode="External"/><Relationship Id="rId63" Type="http://schemas.openxmlformats.org/officeDocument/2006/relationships/hyperlink" Target="https://drive.google.com/file/d/1TYlIciRxe02wjOWktwdhcWaFYoIX4Akt/view?usp=drive_link" TargetMode="External"/><Relationship Id="rId66" Type="http://schemas.openxmlformats.org/officeDocument/2006/relationships/hyperlink" Target="https://drive.google.com/file/d/1wu7XH_sZIHbYtUA0HLJ320LBcB0MpqNz/view?usp=drive_link" TargetMode="External"/><Relationship Id="rId172" Type="http://schemas.openxmlformats.org/officeDocument/2006/relationships/hyperlink" Target="https://drive.google.com/file/d/18fm1SwGlngcm1j9LRSAsrjGBcx5tmz2x/view?usp=drive_link" TargetMode="External"/><Relationship Id="rId65" Type="http://schemas.openxmlformats.org/officeDocument/2006/relationships/hyperlink" Target="https://drive.google.com/file/d/1KDzlq9D_7wyEa1wRYrCA0bFZ-keT7okL/view?usp=drive_link" TargetMode="External"/><Relationship Id="rId171" Type="http://schemas.openxmlformats.org/officeDocument/2006/relationships/hyperlink" Target="https://drive.google.com/file/d/13a5TOwG_NMd5tl0n7koI1S-Zw1bQphtK/view?usp=drive_link" TargetMode="External"/><Relationship Id="rId68" Type="http://schemas.openxmlformats.org/officeDocument/2006/relationships/hyperlink" Target="https://drive.google.com/file/d/1paL1OCqjOf2CaN7xUqCAAKpn1wzlC7wY/view?usp=drive_link" TargetMode="External"/><Relationship Id="rId170" Type="http://schemas.openxmlformats.org/officeDocument/2006/relationships/hyperlink" Target="https://drive.google.com/file/d/1sJDV_kMW0Jal3AGLMOCVxmFDFQNfWjKG/view?usp=drive_link" TargetMode="External"/><Relationship Id="rId67" Type="http://schemas.openxmlformats.org/officeDocument/2006/relationships/hyperlink" Target="https://drive.google.com/file/d/1ZIHl8wo0UOELm6A_i2bth4Rbo4DALNc1/view?usp=drive_link" TargetMode="External"/><Relationship Id="rId60" Type="http://schemas.openxmlformats.org/officeDocument/2006/relationships/hyperlink" Target="https://drive.google.com/file/d/1sF5Y-AAqTyTbQ4Qq3o0DZbWojNJqs1uk/view?usp=drive_link" TargetMode="External"/><Relationship Id="rId165" Type="http://schemas.openxmlformats.org/officeDocument/2006/relationships/hyperlink" Target="https://drive.google.com/file/d/1AIqJD7tKSRZR80ytSx9ELpQeBKv7C-7u/view?usp=drive_link" TargetMode="External"/><Relationship Id="rId69" Type="http://schemas.openxmlformats.org/officeDocument/2006/relationships/hyperlink" Target="https://drive.google.com/file/d/1VCLuEumeASTHe151eDUj8U8KqRB1o60r/view?usp=drive_link" TargetMode="External"/><Relationship Id="rId164" Type="http://schemas.openxmlformats.org/officeDocument/2006/relationships/hyperlink" Target="https://drive.google.com/file/d/1ZOvYM_ZB2ULsK2O5Z29wUhw23urC69k5/view?usp=drive_link" TargetMode="External"/><Relationship Id="rId163" Type="http://schemas.openxmlformats.org/officeDocument/2006/relationships/hyperlink" Target="https://drive.google.com/file/d/1eTt6BjdYwGwtXq-jIkqwdS91mZxb8z4R/view?usp=drive_link" TargetMode="External"/><Relationship Id="rId162" Type="http://schemas.openxmlformats.org/officeDocument/2006/relationships/hyperlink" Target="https://drive.google.com/file/d/1OY81PsqRJpJs85o2WC08gvN4pN__q_d_/view?usp=drive_link" TargetMode="External"/><Relationship Id="rId169" Type="http://schemas.openxmlformats.org/officeDocument/2006/relationships/hyperlink" Target="https://drive.google.com/file/d/1h_ua5fOLuG7alyESe20-FAwJCg1b2Aml/view?usp=drive_link" TargetMode="External"/><Relationship Id="rId168" Type="http://schemas.openxmlformats.org/officeDocument/2006/relationships/hyperlink" Target="https://drive.google.com/file/d/1vvPhXVYjX9fxzHXT2GEOslj5qsMpTA0j/view?usp=drive_link" TargetMode="External"/><Relationship Id="rId167" Type="http://schemas.openxmlformats.org/officeDocument/2006/relationships/hyperlink" Target="https://drive.google.com/file/d/1siaziozhVeJZdUbAAAi9j0Os3wvssliM/view?usp=drive_link" TargetMode="External"/><Relationship Id="rId166" Type="http://schemas.openxmlformats.org/officeDocument/2006/relationships/hyperlink" Target="https://drive.google.com/file/d/1QklA2XSqtobVKiHF65BIkcXf1Wb4QZk0/view?usp=drive_link" TargetMode="External"/><Relationship Id="rId51" Type="http://schemas.openxmlformats.org/officeDocument/2006/relationships/hyperlink" Target="https://drive.google.com/file/d/1hyQPNDchSP4a06umy2XAua24FYe6MLJB/view?usp=drive_link" TargetMode="External"/><Relationship Id="rId50" Type="http://schemas.openxmlformats.org/officeDocument/2006/relationships/hyperlink" Target="https://drive.google.com/file/d/1XLM2YbphZ6ZJxfCvD7ayI3BGgv6ucgOs/view?usp=drive_link" TargetMode="External"/><Relationship Id="rId53" Type="http://schemas.openxmlformats.org/officeDocument/2006/relationships/hyperlink" Target="https://drive.google.com/file/d/1kA4iPuqA9j5b_LEx0jS1LxYHzxYT5EVh/view?usp=drive_link" TargetMode="External"/><Relationship Id="rId52" Type="http://schemas.openxmlformats.org/officeDocument/2006/relationships/hyperlink" Target="https://drive.google.com/file/d/16y2FkyAAOxDHP4Zzog1ENhnWMwCQ8I0B/view?usp=drive_link" TargetMode="External"/><Relationship Id="rId55" Type="http://schemas.openxmlformats.org/officeDocument/2006/relationships/hyperlink" Target="https://drive.google.com/file/d/15pfvrnkg41JcICuBzE6y2dcJw3WCvgOI/view?usp=drive_link" TargetMode="External"/><Relationship Id="rId161" Type="http://schemas.openxmlformats.org/officeDocument/2006/relationships/hyperlink" Target="https://drive.google.com/file/d/1JQU_Se_xssboaWvv1e_HEHiC91Kp5Jmq/view?usp=drive_link" TargetMode="External"/><Relationship Id="rId54" Type="http://schemas.openxmlformats.org/officeDocument/2006/relationships/hyperlink" Target="https://drive.google.com/file/d/1EkNAcrXDRSPJyxr3VjIDIc41pRlCk4X6/view?usp=drive_link" TargetMode="External"/><Relationship Id="rId160" Type="http://schemas.openxmlformats.org/officeDocument/2006/relationships/hyperlink" Target="https://drive.google.com/file/d/1XPL8oKzRfkJA7tyKom23Jf9VEyCwCpTc/view?usp=drive_link" TargetMode="External"/><Relationship Id="rId57" Type="http://schemas.openxmlformats.org/officeDocument/2006/relationships/hyperlink" Target="https://drive.google.com/file/d/1WYYMsE7p5cFRLv1XC90h3wiV9fOfadtp/view?usp=drive_link" TargetMode="External"/><Relationship Id="rId56" Type="http://schemas.openxmlformats.org/officeDocument/2006/relationships/hyperlink" Target="https://drive.google.com/file/d/1HayfrnuCKSTZSDVkXVGxr1NQz6zfhGuv/view?usp=drive_link" TargetMode="External"/><Relationship Id="rId159" Type="http://schemas.openxmlformats.org/officeDocument/2006/relationships/hyperlink" Target="https://drive.google.com/file/d/1eFLGy5xv5DqZWzfT5SEemKaG1SFLwU0F/view?usp=drive_link" TargetMode="External"/><Relationship Id="rId59" Type="http://schemas.openxmlformats.org/officeDocument/2006/relationships/hyperlink" Target="https://drive.google.com/file/d/1VLDKfACH09Qai0SB4Hb0CxCgrQ5WqJ0C/view?usp=drive_link" TargetMode="External"/><Relationship Id="rId154" Type="http://schemas.openxmlformats.org/officeDocument/2006/relationships/hyperlink" Target="https://drive.google.com/file/d/1qrEvZ0mEAuUTO_4nHBeAFdfqJx_7kBUU/view?usp=drive_link" TargetMode="External"/><Relationship Id="rId275" Type="http://schemas.openxmlformats.org/officeDocument/2006/relationships/hyperlink" Target="https://drive.google.com/file/d/1SwE-TDdEpJz051BdWtt4h0ro7KSiLG7F/view?usp=drive_link" TargetMode="External"/><Relationship Id="rId58" Type="http://schemas.openxmlformats.org/officeDocument/2006/relationships/hyperlink" Target="https://drive.google.com/file/d/1RGTYXmQbmq_Sng1gqrSpAbVZ6CjHSXkR/view?usp=drive_link" TargetMode="External"/><Relationship Id="rId153" Type="http://schemas.openxmlformats.org/officeDocument/2006/relationships/hyperlink" Target="https://drive.google.com/file/d/1VJOmlkBsbRtwOxuCaljKHyWYgDXk56Q2/view?usp=drive_link" TargetMode="External"/><Relationship Id="rId274" Type="http://schemas.openxmlformats.org/officeDocument/2006/relationships/hyperlink" Target="https://drive.google.com/file/d/1eXKP_s0326IIVeUv2GL4Dh5bhnYfp2fl/view?usp=drive_link" TargetMode="External"/><Relationship Id="rId152" Type="http://schemas.openxmlformats.org/officeDocument/2006/relationships/hyperlink" Target="https://drive.google.com/file/d/1tstji5L51HEF80DG5UB_bQpxHxDmBG5U/view?usp=drive_link" TargetMode="External"/><Relationship Id="rId273" Type="http://schemas.openxmlformats.org/officeDocument/2006/relationships/hyperlink" Target="https://drive.google.com/file/d/1LQ-DwHrI2G58FE7dzz7KAmhbfVBRcZ-r/view?usp=drive_link" TargetMode="External"/><Relationship Id="rId151" Type="http://schemas.openxmlformats.org/officeDocument/2006/relationships/hyperlink" Target="https://drive.google.com/file/d/1RK8Z5GShGQXkNy_F6gSK2TtSVsaRT4af/view?usp=drive_link" TargetMode="External"/><Relationship Id="rId272" Type="http://schemas.openxmlformats.org/officeDocument/2006/relationships/hyperlink" Target="https://drive.google.com/file/d/1zN_Vd8Wq-poPzjmDIlwyuojok9Bb5Z3s/view?usp=drive_link" TargetMode="External"/><Relationship Id="rId158" Type="http://schemas.openxmlformats.org/officeDocument/2006/relationships/hyperlink" Target="https://drive.google.com/file/d/1kw8ImUlntCQrBRpJu8AbQl0yGIK42CU-/view?usp=drive_link" TargetMode="External"/><Relationship Id="rId157" Type="http://schemas.openxmlformats.org/officeDocument/2006/relationships/hyperlink" Target="https://drive.google.com/file/d/1nl3hkaGKJsXeN8FGCmEhSAn2uWuOGVeI/view?usp=drive_link" TargetMode="External"/><Relationship Id="rId156" Type="http://schemas.openxmlformats.org/officeDocument/2006/relationships/hyperlink" Target="https://drive.google.com/file/d/1bvEFsF4sF2BsSIe3AKCm1edoxI5yGtvZ/view?usp=drive_link" TargetMode="External"/><Relationship Id="rId155" Type="http://schemas.openxmlformats.org/officeDocument/2006/relationships/hyperlink" Target="https://drive.google.com/file/d/1dXYJTXMN2yWXSiEcOy7YivQGFuo9k1vJ/view?usp=drive_link" TargetMode="External"/><Relationship Id="rId276" Type="http://schemas.openxmlformats.org/officeDocument/2006/relationships/drawing" Target="../drawings/drawing1.xml"/><Relationship Id="rId107" Type="http://schemas.openxmlformats.org/officeDocument/2006/relationships/hyperlink" Target="https://drive.google.com/file/d/1QWpJmA0eunxQDh2SlFRgO2tXHGrvzT48/view?usp=drive_link" TargetMode="External"/><Relationship Id="rId228" Type="http://schemas.openxmlformats.org/officeDocument/2006/relationships/hyperlink" Target="https://drive.google.com/file/d/1oe7JqPKoWvvPjwX3W0Bn7edmcc70diaL/view?usp=drive_link" TargetMode="External"/><Relationship Id="rId106" Type="http://schemas.openxmlformats.org/officeDocument/2006/relationships/hyperlink" Target="https://drive.google.com/file/d/1EznNv7N1PlUK9ols-zSf-bZvGEdlqHZ8/view?usp=drive_link" TargetMode="External"/><Relationship Id="rId227" Type="http://schemas.openxmlformats.org/officeDocument/2006/relationships/hyperlink" Target="https://drive.google.com/file/d/1uTUCb2vKSc4yNuHY0Xsq3T1Z084obktU/view?usp=drive_link" TargetMode="External"/><Relationship Id="rId105" Type="http://schemas.openxmlformats.org/officeDocument/2006/relationships/hyperlink" Target="https://drive.google.com/file/d/1woI2F5tUvik2Eh7mNKYdaJ0S6WJW-jiu/view?usp=drive_link" TargetMode="External"/><Relationship Id="rId226" Type="http://schemas.openxmlformats.org/officeDocument/2006/relationships/hyperlink" Target="https://drive.google.com/file/d/1yb-4BIRD-ArAU_ycD0iEpFXQen7fwDdX/view?usp=drive_link" TargetMode="External"/><Relationship Id="rId104" Type="http://schemas.openxmlformats.org/officeDocument/2006/relationships/hyperlink" Target="https://drive.google.com/file/d/1UIC30l1gUzaRwx2OwSbDhIBeDqGtigkj/view?usp=drive_link" TargetMode="External"/><Relationship Id="rId225" Type="http://schemas.openxmlformats.org/officeDocument/2006/relationships/hyperlink" Target="https://drive.google.com/file/d/1EtsiYvxK9jcbcBhqSDLQ3irwvvwSEgV1/view?usp=drive_link" TargetMode="External"/><Relationship Id="rId109" Type="http://schemas.openxmlformats.org/officeDocument/2006/relationships/hyperlink" Target="https://drive.google.com/file/d/1BqKYC_IxJ2RX83fIv8l-ioFz2SDyNZOJ/view?usp=drive_link" TargetMode="External"/><Relationship Id="rId108" Type="http://schemas.openxmlformats.org/officeDocument/2006/relationships/hyperlink" Target="https://drive.google.com/file/d/1wkJM2rCGPmTNWIQZpuIIHmPk67554oGC/view?usp=drive_link" TargetMode="External"/><Relationship Id="rId229" Type="http://schemas.openxmlformats.org/officeDocument/2006/relationships/hyperlink" Target="https://drive.google.com/file/d/1NbaNb9HVh9hvdLhl29Kb2Ir5aXiTLaYj/view?usp=drive_link" TargetMode="External"/><Relationship Id="rId220" Type="http://schemas.openxmlformats.org/officeDocument/2006/relationships/hyperlink" Target="https://drive.google.com/file/d/1Ep_nbDoZ71YR3qD7DCfUTRsbxx-Wj32k/view?usp=drive_link" TargetMode="External"/><Relationship Id="rId103" Type="http://schemas.openxmlformats.org/officeDocument/2006/relationships/hyperlink" Target="https://drive.google.com/file/d/1OHf8rBtn0RQGntMstE6-tYy5Q4FHq2eW/view?usp=drive_link" TargetMode="External"/><Relationship Id="rId224" Type="http://schemas.openxmlformats.org/officeDocument/2006/relationships/hyperlink" Target="https://drive.google.com/file/d/17bA5AjHVKRN_XyEJHZpnDPPRqkBPobKG/view?usp=drive_link" TargetMode="External"/><Relationship Id="rId102" Type="http://schemas.openxmlformats.org/officeDocument/2006/relationships/hyperlink" Target="https://drive.google.com/file/d/1zC3DOXsoqLbJlEaz74FEPUGIPoGpGOMF/view?usp=drive_link" TargetMode="External"/><Relationship Id="rId223" Type="http://schemas.openxmlformats.org/officeDocument/2006/relationships/hyperlink" Target="https://drive.google.com/file/d/10W1Dd6XCyAWSgZgfjB4UZNUcjWkwvUNN/view?usp=drive_link" TargetMode="External"/><Relationship Id="rId101" Type="http://schemas.openxmlformats.org/officeDocument/2006/relationships/hyperlink" Target="https://drive.google.com/file/d/1XtLhsCoKcaRq9w1Y6cq8WyjWBbhc_Ld8/view?usp=drive_link" TargetMode="External"/><Relationship Id="rId222" Type="http://schemas.openxmlformats.org/officeDocument/2006/relationships/hyperlink" Target="https://drive.google.com/file/d/1o5HUGXvsnXDVfrVnr_T5GKmCdQNE71rt/view?usp=drive_link" TargetMode="External"/><Relationship Id="rId100" Type="http://schemas.openxmlformats.org/officeDocument/2006/relationships/hyperlink" Target="https://drive.google.com/file/d/1saH7jg3kgNW9oTg49v6s_Lv3m6JrsqXx/view?usp=drive_link" TargetMode="External"/><Relationship Id="rId221" Type="http://schemas.openxmlformats.org/officeDocument/2006/relationships/hyperlink" Target="https://drive.google.com/file/d/1C74Vya3CbRtk-z3uJ-9KvdX8iHDfuof8/view?usp=drive_link" TargetMode="External"/><Relationship Id="rId217" Type="http://schemas.openxmlformats.org/officeDocument/2006/relationships/hyperlink" Target="https://drive.google.com/file/d/1VSDX7AaNd0cWKe3AI9z_6ICQ81yQJGtU/view?usp=drive_link" TargetMode="External"/><Relationship Id="rId216" Type="http://schemas.openxmlformats.org/officeDocument/2006/relationships/hyperlink" Target="https://drive.google.com/file/d/1GGmlAt-uRZDVs_RZJ6ZBy4MNbQ2tJoLn/view?usp=drive_link" TargetMode="External"/><Relationship Id="rId215" Type="http://schemas.openxmlformats.org/officeDocument/2006/relationships/hyperlink" Target="https://drive.google.com/file/d/1y8fJlQyonrnQ3NU5dzPwOyMHgb4yyN4Z/view?usp=drive_link" TargetMode="External"/><Relationship Id="rId214" Type="http://schemas.openxmlformats.org/officeDocument/2006/relationships/hyperlink" Target="https://drive.google.com/file/d/1XioyTdFku_xaqTKVzTHk6DHwjB0etRZD/view?usp=drive_link" TargetMode="External"/><Relationship Id="rId219" Type="http://schemas.openxmlformats.org/officeDocument/2006/relationships/hyperlink" Target="https://drive.google.com/file/d/1H7i7IHQsrz4vmgsGylcLf9RWIH0lz9XW/view?usp=drive_link" TargetMode="External"/><Relationship Id="rId218" Type="http://schemas.openxmlformats.org/officeDocument/2006/relationships/hyperlink" Target="https://drive.google.com/file/d/1WZbGwNemnGkz3Lhhp6LE2Pi9Q-2BFJQY/view?usp=drive_link" TargetMode="External"/><Relationship Id="rId213" Type="http://schemas.openxmlformats.org/officeDocument/2006/relationships/hyperlink" Target="https://drive.google.com/file/d/1v85jEeIJHwvMVEhE3Z2WFUoOFv2Uj9p7/view?usp=drive_link" TargetMode="External"/><Relationship Id="rId212" Type="http://schemas.openxmlformats.org/officeDocument/2006/relationships/hyperlink" Target="https://drive.google.com/file/d/13u9SQJXiCVECkUI5SJhWBIlz2HgCixaA/view?usp=drive_link" TargetMode="External"/><Relationship Id="rId211" Type="http://schemas.openxmlformats.org/officeDocument/2006/relationships/hyperlink" Target="https://drive.google.com/file/d/1IXClNpy8hsNc4KSIIDzimzqDxWPvXGXM/view?usp=drive_link" TargetMode="External"/><Relationship Id="rId210" Type="http://schemas.openxmlformats.org/officeDocument/2006/relationships/hyperlink" Target="https://drive.google.com/file/d/1KrlPrYBJygXDwHAXFOSIwHEK_vnBbfxN/view?usp=drive_link" TargetMode="External"/><Relationship Id="rId129" Type="http://schemas.openxmlformats.org/officeDocument/2006/relationships/hyperlink" Target="https://drive.google.com/file/d/13dEA3Nf3Fhw-4zjlhe0gONMNoCpP8MHs/view?usp=drive_link" TargetMode="External"/><Relationship Id="rId128" Type="http://schemas.openxmlformats.org/officeDocument/2006/relationships/hyperlink" Target="https://drive.google.com/file/d/1T2HqNFi0ZpcL5BIMJjG6iTwEvDa20D_Q/view?usp=drive_link" TargetMode="External"/><Relationship Id="rId249" Type="http://schemas.openxmlformats.org/officeDocument/2006/relationships/hyperlink" Target="https://drive.google.com/file/d/1r19rwvYm24UXbpXicUuIE8sGrENpLbGS/view?usp=drive_link" TargetMode="External"/><Relationship Id="rId127" Type="http://schemas.openxmlformats.org/officeDocument/2006/relationships/hyperlink" Target="https://drive.google.com/file/d/1nHh0RedV5N9eZed20uepwiblSjaSOvR1/view?usp=drive_link" TargetMode="External"/><Relationship Id="rId248" Type="http://schemas.openxmlformats.org/officeDocument/2006/relationships/hyperlink" Target="https://drive.google.com/file/d/1rlzjyxqeNg4npWW1G7cJEirDdY-zj8pi/view?usp=drive_link" TargetMode="External"/><Relationship Id="rId126" Type="http://schemas.openxmlformats.org/officeDocument/2006/relationships/hyperlink" Target="https://drive.google.com/file/d/1CpSlNfWaLi10XvI5B5Qim-ys7yTisr4S/view?usp=drive_link" TargetMode="External"/><Relationship Id="rId247" Type="http://schemas.openxmlformats.org/officeDocument/2006/relationships/hyperlink" Target="https://drive.google.com/file/d/1RQrjJD8h4ibr5epz54z7TxB1u0vlOF9w/view?usp=drive_link" TargetMode="External"/><Relationship Id="rId121" Type="http://schemas.openxmlformats.org/officeDocument/2006/relationships/hyperlink" Target="https://drive.google.com/file/d/1qiClGrVhkjBu_8-AKO8vZyQiNW3WNAW8/view?usp=drive_link" TargetMode="External"/><Relationship Id="rId242" Type="http://schemas.openxmlformats.org/officeDocument/2006/relationships/hyperlink" Target="https://drive.google.com/file/d/1RPmrQV9uks2mUUSFtGWLjsWFeudZFyad/view?usp=drive_link" TargetMode="External"/><Relationship Id="rId120" Type="http://schemas.openxmlformats.org/officeDocument/2006/relationships/hyperlink" Target="https://drive.google.com/file/d/1QDzK9cnS47R3k8dR44VgLQiU5NTyuu-Y/view?usp=drive_link" TargetMode="External"/><Relationship Id="rId241" Type="http://schemas.openxmlformats.org/officeDocument/2006/relationships/hyperlink" Target="https://drive.google.com/file/d/1hdz46ofveKN3TttUpLRyC16a8UIpsbfw/view?usp=drive_link" TargetMode="External"/><Relationship Id="rId240" Type="http://schemas.openxmlformats.org/officeDocument/2006/relationships/hyperlink" Target="https://drive.google.com/file/d/1b2v_rK-6roc2UCqTme15q0RidZa7WEfQ/view?usp=drive_link" TargetMode="External"/><Relationship Id="rId125" Type="http://schemas.openxmlformats.org/officeDocument/2006/relationships/hyperlink" Target="https://drive.google.com/file/d/1b7sZF-Z9VfsDZSnAZe6f7WZx0WmD2mli/view?usp=drive_link" TargetMode="External"/><Relationship Id="rId246" Type="http://schemas.openxmlformats.org/officeDocument/2006/relationships/hyperlink" Target="https://drive.google.com/file/d/1wvgCGpb1EVzO-O-SjWZ3YVEKBsWNoCqL/view?usp=drive_link" TargetMode="External"/><Relationship Id="rId124" Type="http://schemas.openxmlformats.org/officeDocument/2006/relationships/hyperlink" Target="https://drive.google.com/file/d/1YU2Ew1xLcPcldkbQ3F9VHvUDfOree1pY/view?usp=drive_link" TargetMode="External"/><Relationship Id="rId245" Type="http://schemas.openxmlformats.org/officeDocument/2006/relationships/hyperlink" Target="https://drive.google.com/file/d/19W9pqGcyzVmZa5LTdEgqvEVQttoGjz-j/view?usp=drive_link" TargetMode="External"/><Relationship Id="rId123" Type="http://schemas.openxmlformats.org/officeDocument/2006/relationships/hyperlink" Target="https://drive.google.com/file/d/1SUbYu6ljfC-cd0C42ZnDrhhV2UJB56K0/view?usp=drive_link" TargetMode="External"/><Relationship Id="rId244" Type="http://schemas.openxmlformats.org/officeDocument/2006/relationships/hyperlink" Target="https://drive.google.com/file/d/1Foxn1XpUkQ3YeMs3WUVKDWEPqjlBrQBn/view?usp=drive_link" TargetMode="External"/><Relationship Id="rId122" Type="http://schemas.openxmlformats.org/officeDocument/2006/relationships/hyperlink" Target="https://drive.google.com/file/d/1xMM65q2IskwSUOCN6UzRcTajty1n_nX4/view?usp=drive_link" TargetMode="External"/><Relationship Id="rId243" Type="http://schemas.openxmlformats.org/officeDocument/2006/relationships/hyperlink" Target="https://drive.google.com/file/d/1V2KKQKYzZ4j5UfF-sKNZBkMPqPccVLrG/view?usp=drive_link" TargetMode="External"/><Relationship Id="rId95" Type="http://schemas.openxmlformats.org/officeDocument/2006/relationships/hyperlink" Target="https://drive.google.com/file/d/18iOluAtUMBex3ToOd-FW-NKsVcACNSO1/view?usp=drive_link" TargetMode="External"/><Relationship Id="rId94" Type="http://schemas.openxmlformats.org/officeDocument/2006/relationships/hyperlink" Target="https://drive.google.com/file/d/1_E5nmOk3ZPB4_tuqeXwb94KfQEkPBl-8/view?usp=drive_link" TargetMode="External"/><Relationship Id="rId97" Type="http://schemas.openxmlformats.org/officeDocument/2006/relationships/hyperlink" Target="https://drive.google.com/file/d/13p9m_tlddurNlkLxpCcAckuIQxt3AVH7/view?usp=drive_link" TargetMode="External"/><Relationship Id="rId96" Type="http://schemas.openxmlformats.org/officeDocument/2006/relationships/hyperlink" Target="https://drive.google.com/file/d/1VUzKVvgg-UF7W95JJsjSSGzB5_ZMDbyG/view?usp=drive_link" TargetMode="External"/><Relationship Id="rId99" Type="http://schemas.openxmlformats.org/officeDocument/2006/relationships/hyperlink" Target="https://drive.google.com/file/d/1uOKQ-MXDML_pe4qOrfR2RSklDBoDZPRl/view?usp=drive_link" TargetMode="External"/><Relationship Id="rId98" Type="http://schemas.openxmlformats.org/officeDocument/2006/relationships/hyperlink" Target="https://drive.google.com/file/d/1qumz4ymkCZ4ea9idOlc1_6vdxv4gHz98/view?usp=drive_link" TargetMode="External"/><Relationship Id="rId91" Type="http://schemas.openxmlformats.org/officeDocument/2006/relationships/hyperlink" Target="https://drive.google.com/file/d/1ekXkGz7HARzl5Bk5upNQmLllbhMcuEO9/view?usp=drive_link" TargetMode="External"/><Relationship Id="rId90" Type="http://schemas.openxmlformats.org/officeDocument/2006/relationships/hyperlink" Target="https://drive.google.com/file/d/10D8hT3m8_0phHwKF4p_s83GbxfXFoZ31/view?usp=drive_link" TargetMode="External"/><Relationship Id="rId93" Type="http://schemas.openxmlformats.org/officeDocument/2006/relationships/hyperlink" Target="https://drive.google.com/file/d/1fOqB8hEXeEgvVNPwHwfcplo90iFyVG6h/view?usp=drive_link" TargetMode="External"/><Relationship Id="rId92" Type="http://schemas.openxmlformats.org/officeDocument/2006/relationships/hyperlink" Target="https://drive.google.com/file/d/1qK6iyvRjug2f4ljv696JOej4NFKa7qe4/view?usp=drive_link" TargetMode="External"/><Relationship Id="rId118" Type="http://schemas.openxmlformats.org/officeDocument/2006/relationships/hyperlink" Target="https://drive.google.com/file/d/1XAdDolySwx3MmvnsotPE6Kq8a1ZuAxsQ/view?usp=drive_link" TargetMode="External"/><Relationship Id="rId239" Type="http://schemas.openxmlformats.org/officeDocument/2006/relationships/hyperlink" Target="https://drive.google.com/file/d/1HeMxJSGYc-TXF7MBSxJZwznRnzta8Xkc/view?usp=drive_link" TargetMode="External"/><Relationship Id="rId117" Type="http://schemas.openxmlformats.org/officeDocument/2006/relationships/hyperlink" Target="https://drive.google.com/file/d/1Zd_Z33PXpLSatz9aOAMpW0yKcH5_iOoM/view?usp=drive_link" TargetMode="External"/><Relationship Id="rId238" Type="http://schemas.openxmlformats.org/officeDocument/2006/relationships/hyperlink" Target="https://drive.google.com/file/d/171ndVvh3BqvWNtO05e8VG2odKUk5PZ0P/view?usp=drive_link" TargetMode="External"/><Relationship Id="rId116" Type="http://schemas.openxmlformats.org/officeDocument/2006/relationships/hyperlink" Target="https://drive.google.com/file/d/13yzAnC_I36mJghytt4rgCrZLHZeG8ODx/view?usp=drive_link" TargetMode="External"/><Relationship Id="rId237" Type="http://schemas.openxmlformats.org/officeDocument/2006/relationships/hyperlink" Target="https://drive.google.com/file/d/16fPi4TDxexVnX8xAlczUDp5mqixwZXuZ/view?usp=drive_link" TargetMode="External"/><Relationship Id="rId115" Type="http://schemas.openxmlformats.org/officeDocument/2006/relationships/hyperlink" Target="https://drive.google.com/file/d/1Z7vMXtXfh6HbNvnbfs2l-57RL0ygLWHE/view?usp=drive_link" TargetMode="External"/><Relationship Id="rId236" Type="http://schemas.openxmlformats.org/officeDocument/2006/relationships/hyperlink" Target="https://drive.google.com/file/d/1tVV8_95MlC55OVEV0koJHwd6OEbC0dhU/view?usp=drive_link" TargetMode="External"/><Relationship Id="rId119" Type="http://schemas.openxmlformats.org/officeDocument/2006/relationships/hyperlink" Target="https://drive.google.com/file/d/14U4T-FbFUCVGo53_f_jDjxKEXq9tSHZQ/view?usp=drive_link" TargetMode="External"/><Relationship Id="rId110" Type="http://schemas.openxmlformats.org/officeDocument/2006/relationships/hyperlink" Target="https://drive.google.com/file/d/1szcFlXoLQBtzMMoaSkp2xM4Bw0dxS10N/view?usp=drive_link" TargetMode="External"/><Relationship Id="rId231" Type="http://schemas.openxmlformats.org/officeDocument/2006/relationships/hyperlink" Target="https://drive.google.com/file/d/1za3PiRIaKu-2hYne4c3UV0WN4gQYQk2_/view?usp=drive_link" TargetMode="External"/><Relationship Id="rId230" Type="http://schemas.openxmlformats.org/officeDocument/2006/relationships/hyperlink" Target="https://drive.google.com/file/d/1hmnsEQJwjYdsacLFTaFG6BQbKypSVict/view?usp=drive_link" TargetMode="External"/><Relationship Id="rId114" Type="http://schemas.openxmlformats.org/officeDocument/2006/relationships/hyperlink" Target="https://drive.google.com/file/d/1hvkHNpH7BggPHGnshgC88IoNPpRUNbb6/view?usp=drive_link" TargetMode="External"/><Relationship Id="rId235" Type="http://schemas.openxmlformats.org/officeDocument/2006/relationships/hyperlink" Target="https://drive.google.com/file/d/1OjwBoF0hQRMGudvrgyNUeGn_fXuCLcMq/view?usp=drive_link" TargetMode="External"/><Relationship Id="rId113" Type="http://schemas.openxmlformats.org/officeDocument/2006/relationships/hyperlink" Target="https://drive.google.com/file/d/1fiuXuWo2mrDwcurAzaLi-vAnP5-o0Xr6/view?usp=drive_link" TargetMode="External"/><Relationship Id="rId234" Type="http://schemas.openxmlformats.org/officeDocument/2006/relationships/hyperlink" Target="https://drive.google.com/file/d/1fFDO6kpTIrrnw_yDVjmEvm1Lb1ZpMRHg/view?usp=drive_link" TargetMode="External"/><Relationship Id="rId112" Type="http://schemas.openxmlformats.org/officeDocument/2006/relationships/hyperlink" Target="https://drive.google.com/file/d/1Hy5iVgiOIKnOSS1bKwJk4KTuf13CNFoO/view?usp=drive_link" TargetMode="External"/><Relationship Id="rId233" Type="http://schemas.openxmlformats.org/officeDocument/2006/relationships/hyperlink" Target="https://drive.google.com/file/d/1RFFn7s5ujztYL98Y9tjTbYx0QNmStb3z/view?usp=drive_link" TargetMode="External"/><Relationship Id="rId111" Type="http://schemas.openxmlformats.org/officeDocument/2006/relationships/hyperlink" Target="https://drive.google.com/file/d/1QDgPi2-vhTNcALtBwA2K1Ywt7cSPI6Vz/view?usp=drive_link" TargetMode="External"/><Relationship Id="rId232" Type="http://schemas.openxmlformats.org/officeDocument/2006/relationships/hyperlink" Target="https://drive.google.com/file/d/1RGEUxT7kHJqUyz9l-ytg4hPwouXkmg-o/view?usp=drive_link" TargetMode="External"/><Relationship Id="rId206" Type="http://schemas.openxmlformats.org/officeDocument/2006/relationships/hyperlink" Target="https://drive.google.com/file/d/1sPrco9HcrgGGA7XiC2O6mOzoswLTkUhC/view?usp=drive_link" TargetMode="External"/><Relationship Id="rId205" Type="http://schemas.openxmlformats.org/officeDocument/2006/relationships/hyperlink" Target="https://drive.google.com/file/d/1pTWh_wap0mIkD2aqIZaq97-9Oic0xFsU/view?usp=drive_link" TargetMode="External"/><Relationship Id="rId204" Type="http://schemas.openxmlformats.org/officeDocument/2006/relationships/hyperlink" Target="https://drive.google.com/file/d/1hztTOMIJRm9Zk4zL9UMf4sXfZoVmzL7r/view?usp=drive_link" TargetMode="External"/><Relationship Id="rId203" Type="http://schemas.openxmlformats.org/officeDocument/2006/relationships/hyperlink" Target="https://drive.google.com/file/d/16a1_mDgGsIwD2nUHJW0KXyGBZ70bLeUt/view?usp=drive_link" TargetMode="External"/><Relationship Id="rId209" Type="http://schemas.openxmlformats.org/officeDocument/2006/relationships/hyperlink" Target="https://drive.google.com/file/d/1e5O0V_iyoHIH6vW7AUVtQMobArkh1g7a/view?usp=drive_link" TargetMode="External"/><Relationship Id="rId208" Type="http://schemas.openxmlformats.org/officeDocument/2006/relationships/hyperlink" Target="https://drive.google.com/file/d/1n_igeUZ3gZ9tRRIhwsd1W66pdTl9_Ah3/view?usp=drive_link" TargetMode="External"/><Relationship Id="rId207" Type="http://schemas.openxmlformats.org/officeDocument/2006/relationships/hyperlink" Target="https://drive.google.com/file/d/1cbH-otKt_2FdGCgHZ1PaMaYMZUwooR-Q/view?usp=drive_link" TargetMode="External"/><Relationship Id="rId202" Type="http://schemas.openxmlformats.org/officeDocument/2006/relationships/hyperlink" Target="https://drive.google.com/file/d/13hP129gp83b6U5zbi3Na-Mo13J8o4ftH/view?usp=drive_link" TargetMode="External"/><Relationship Id="rId201" Type="http://schemas.openxmlformats.org/officeDocument/2006/relationships/hyperlink" Target="https://drive.google.com/file/d/1xrVwvs9PsYXRYXPO2kqd6xpGcnUiRvF5/view?usp=drive_link" TargetMode="External"/><Relationship Id="rId200" Type="http://schemas.openxmlformats.org/officeDocument/2006/relationships/hyperlink" Target="https://drive.google.com/file/d/1ZyIWgEJnPwvktos-zmYITUa2PC6Tqf3T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_ZEULZq3kkz21SUJbkgGzEm8vofwkZFRzeCdNakcTZw/edit?usp=drive_link" TargetMode="External"/><Relationship Id="rId10" Type="http://schemas.openxmlformats.org/officeDocument/2006/relationships/hyperlink" Target="https://docs.google.com/spreadsheets/d/1BbmrZZtG-bXdteL3R1M8ABuaLAZPo5rX6SmCVVYy4-U/edit?usp=drive_link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ocs.google.com/spreadsheets/d/1xbyNCmBcWLR1zFxv8lZ8OSOLJs0pM2vSKyE0EBQFBMo/edit?usp=drive_link" TargetMode="External"/><Relationship Id="rId1" Type="http://schemas.openxmlformats.org/officeDocument/2006/relationships/hyperlink" Target="https://docs.google.com/spreadsheets/d/1xiHNZ0STpm3S5V-QUrEyF3Qgu62EIWizIS1C_fiv8EA/edit?usp=drive_link" TargetMode="External"/><Relationship Id="rId2" Type="http://schemas.openxmlformats.org/officeDocument/2006/relationships/hyperlink" Target="https://docs.google.com/spreadsheets/d/1IgDndL1GlskVVEDrTht8Y8mab0stPbEsRXEiZKj3tS8/edit?usp=drive_link" TargetMode="External"/><Relationship Id="rId3" Type="http://schemas.openxmlformats.org/officeDocument/2006/relationships/hyperlink" Target="https://docs.google.com/spreadsheets/d/12596IoqYK4i4r5WDoLKIPYaXfuEjzSZNzCAexBJz6mk/edit?usp=drive_link" TargetMode="External"/><Relationship Id="rId4" Type="http://schemas.openxmlformats.org/officeDocument/2006/relationships/hyperlink" Target="https://docs.google.com/spreadsheets/d/1TIsY26Gywv9Lgza0q2KaO3jLHhEQnRPuZVsAPelZwSk/edit?usp=drive_link" TargetMode="External"/><Relationship Id="rId9" Type="http://schemas.openxmlformats.org/officeDocument/2006/relationships/hyperlink" Target="https://docs.google.com/spreadsheets/d/1NK2Bvtw3dNXkSpODM88XA_kUmvnw53yu_m3e2AUn6gc/edit?usp=drive_link" TargetMode="External"/><Relationship Id="rId5" Type="http://schemas.openxmlformats.org/officeDocument/2006/relationships/hyperlink" Target="https://docs.google.com/spreadsheets/d/1e5hz_LXr4I0QVExlIyUhI6j9mS6wiHlm4F8h0BZ-ZPU/edit?usp=drive_link" TargetMode="External"/><Relationship Id="rId6" Type="http://schemas.openxmlformats.org/officeDocument/2006/relationships/hyperlink" Target="https://docs.google.com/spreadsheets/d/11sqogwfD-ssKa6T4mtxt4F50Ptn2JZgEynYMAE3nMms/edit?usp=drive_link" TargetMode="External"/><Relationship Id="rId7" Type="http://schemas.openxmlformats.org/officeDocument/2006/relationships/hyperlink" Target="https://docs.google.com/spreadsheets/d/1Zxh2P9H3e0N2y_NuHTUjfWI7f4RtIJnXibSfIHp60lI/edit?usp=drive_link" TargetMode="External"/><Relationship Id="rId8" Type="http://schemas.openxmlformats.org/officeDocument/2006/relationships/hyperlink" Target="https://docs.google.com/spreadsheets/d/1lRRqAFLyMHUknmzhDvvqlxIwfyUiZsZOB_KMVjKVDfc/edit?usp=drive_link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TrTWFpVST9RLZYP46-yKUsXdOM0ptzeRFyk0mlUPMRg/edit?usp=drive_link" TargetMode="External"/><Relationship Id="rId22" Type="http://schemas.openxmlformats.org/officeDocument/2006/relationships/hyperlink" Target="https://docs.google.com/spreadsheets/d/1QlwtltVwHHIidwGFju23PWOAar_kAygvyShW2lqjSvc/edit?usp=drive_link" TargetMode="External"/><Relationship Id="rId21" Type="http://schemas.openxmlformats.org/officeDocument/2006/relationships/hyperlink" Target="https://drive.google.com/file/d/1pmS4T_eYept2x0GKd1UjXAca88ZbypGR/view?usp=drive_link" TargetMode="External"/><Relationship Id="rId23" Type="http://schemas.openxmlformats.org/officeDocument/2006/relationships/drawing" Target="../drawings/drawing3.xml"/><Relationship Id="rId11" Type="http://schemas.openxmlformats.org/officeDocument/2006/relationships/hyperlink" Target="https://drive.google.com/file/d/10u3gHxI3cJpg5KdHtLhicuwudmrx80k3/view?usp=drive_link" TargetMode="External"/><Relationship Id="rId10" Type="http://schemas.openxmlformats.org/officeDocument/2006/relationships/hyperlink" Target="https://docs.google.com/spreadsheets/d/1KO576GbohIOk1Rwt0mIiqDPpXGLMQM966J5C_ILmMRw/edit?usp=drive_link" TargetMode="External"/><Relationship Id="rId13" Type="http://schemas.openxmlformats.org/officeDocument/2006/relationships/hyperlink" Target="https://drive.google.com/file/d/1dmUR8F3Qt9Dksuqinw60e0GPceggBuO9/view?usp=drive_link" TargetMode="External"/><Relationship Id="rId12" Type="http://schemas.openxmlformats.org/officeDocument/2006/relationships/hyperlink" Target="https://docs.google.com/spreadsheets/d/1xnV9ARi7bklVfzK2D21iq8i5k1665MuXOH30vJfhqec/edit?usp=drive_link" TargetMode="External"/><Relationship Id="rId15" Type="http://schemas.openxmlformats.org/officeDocument/2006/relationships/hyperlink" Target="https://drive.google.com/file/d/11fFj6Hy7ZLezdUvJMiKJlofhidzvnc8_/view?usp=drive_link" TargetMode="External"/><Relationship Id="rId14" Type="http://schemas.openxmlformats.org/officeDocument/2006/relationships/hyperlink" Target="https://docs.google.com/spreadsheets/d/18Zrt47itV7PS5HpNVfYyb3xcQbN_h7769dm6rDAcOTQ/edit?usp=drive_link" TargetMode="External"/><Relationship Id="rId17" Type="http://schemas.openxmlformats.org/officeDocument/2006/relationships/hyperlink" Target="https://drive.google.com/file/d/1K-jJ7eLgJQgJgEfIgcDwMIyyCZZCCr1g/view?usp=drive_link" TargetMode="External"/><Relationship Id="rId16" Type="http://schemas.openxmlformats.org/officeDocument/2006/relationships/hyperlink" Target="https://docs.google.com/spreadsheets/d/1ZGbw9H9KFw4dgZDbNwqZxbGR4UjbGsiIwGPjs60mmRc/edit?usp=drive_link" TargetMode="External"/><Relationship Id="rId19" Type="http://schemas.openxmlformats.org/officeDocument/2006/relationships/hyperlink" Target="https://drive.google.com/file/d/1--ZTlJiYlmnoZIm-sIZFsYMKExQXqXKM/view?usp=drive_link" TargetMode="External"/><Relationship Id="rId18" Type="http://schemas.openxmlformats.org/officeDocument/2006/relationships/hyperlink" Target="https://docs.google.com/spreadsheets/d/1x2TFZKb3E83iYAE5UmjnIIntn-6HSyrqN0C4Y1dd4Jk/edit?usp=drive_link" TargetMode="External"/><Relationship Id="rId1" Type="http://schemas.openxmlformats.org/officeDocument/2006/relationships/hyperlink" Target="https://drive.google.com/file/d/1j1syLx4cuC4OTpeLw02JIjObiTbHhLdb/view?usp=drive_link" TargetMode="External"/><Relationship Id="rId2" Type="http://schemas.openxmlformats.org/officeDocument/2006/relationships/hyperlink" Target="https://docs.google.com/spreadsheets/d/112pEuRR4c29lO_2ZhLHd71A5-VIW_NoeSxiWCG0L0TA/edit?usp=drive_link" TargetMode="External"/><Relationship Id="rId3" Type="http://schemas.openxmlformats.org/officeDocument/2006/relationships/hyperlink" Target="https://drive.google.com/file/d/1WLbkihJX-pjcBC4IOUSkXeYvMlPWhlBe/view?usp=drive_link" TargetMode="External"/><Relationship Id="rId4" Type="http://schemas.openxmlformats.org/officeDocument/2006/relationships/hyperlink" Target="https://docs.google.com/spreadsheets/d/1n3f1RbH1V0b8mmkQlKleHJuRS_E_ggSbrFkiXvnRTCk/edit?usp=drive_link" TargetMode="External"/><Relationship Id="rId9" Type="http://schemas.openxmlformats.org/officeDocument/2006/relationships/hyperlink" Target="https://drive.google.com/file/d/1dPzbtzVVkH1BBQU32BEG_hei35iUAHVp/view?usp=drive_link" TargetMode="External"/><Relationship Id="rId5" Type="http://schemas.openxmlformats.org/officeDocument/2006/relationships/hyperlink" Target="https://drive.google.com/file/d/1kNm849zUZ1T9Zfhq1_2rDYa14YwSkFSp/view?usp=drive_link" TargetMode="External"/><Relationship Id="rId6" Type="http://schemas.openxmlformats.org/officeDocument/2006/relationships/hyperlink" Target="https://docs.google.com/spreadsheets/d/1zOyyiTWE56tAs8Wnyz_b0TREjih_EYnom-qwbKS89B4/edit?usp=drive_link" TargetMode="External"/><Relationship Id="rId7" Type="http://schemas.openxmlformats.org/officeDocument/2006/relationships/hyperlink" Target="https://drive.google.com/file/d/1XTaOmPQKN10Z1nxU9Lg4pcPFluIWMpxu/view?usp=drive_link" TargetMode="External"/><Relationship Id="rId8" Type="http://schemas.openxmlformats.org/officeDocument/2006/relationships/hyperlink" Target="https://docs.google.com/spreadsheets/d/1LlspS3-i9n2EtUg0_YjcOYqJUX31_9LR47Sy1EWtO7A/edit?usp=drive_link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4.xml"/><Relationship Id="rId10" Type="http://schemas.openxmlformats.org/officeDocument/2006/relationships/hyperlink" Target="https://drive.google.com/file/d/1O0QO4ynNdSUGIY4AB-07VD936RZgJ34j/view?usp=drive_link" TargetMode="External"/><Relationship Id="rId1" Type="http://schemas.openxmlformats.org/officeDocument/2006/relationships/hyperlink" Target="https://drive.google.com/file/d/1Na2zrWN-q73ddpe-HnmnIxe8RbTgPjW-/view?usp=drive_link" TargetMode="External"/><Relationship Id="rId2" Type="http://schemas.openxmlformats.org/officeDocument/2006/relationships/hyperlink" Target="https://drive.google.com/file/d/1Vtecj3k5gUIwYgyNPTP2fflveXxGiuaK/view?usp=drive_link" TargetMode="External"/><Relationship Id="rId3" Type="http://schemas.openxmlformats.org/officeDocument/2006/relationships/hyperlink" Target="https://drive.google.com/file/d/1d7IBpDlDMSpsTZi2acIvV1sftvQZMuTm/view?usp=drive_link" TargetMode="External"/><Relationship Id="rId4" Type="http://schemas.openxmlformats.org/officeDocument/2006/relationships/hyperlink" Target="https://drive.google.com/file/d/1kKoC9KpbF48imr53m-m6sE0BQhxOtPjd/view?usp=drive_link" TargetMode="External"/><Relationship Id="rId9" Type="http://schemas.openxmlformats.org/officeDocument/2006/relationships/hyperlink" Target="https://drive.google.com/file/d/15TuFR9PwGPwfHjPvpv0HyhYZWp0hCLm2/view?usp=drive_link" TargetMode="External"/><Relationship Id="rId5" Type="http://schemas.openxmlformats.org/officeDocument/2006/relationships/hyperlink" Target="https://drive.google.com/file/d/1duLexLv--_1cWMyYVkhOzrO5W_DpwEH7/view?usp=drive_link" TargetMode="External"/><Relationship Id="rId6" Type="http://schemas.openxmlformats.org/officeDocument/2006/relationships/hyperlink" Target="https://drive.google.com/file/d/1J3zg3JtWT9ISL4NOWWwr3DztVKnjvxBa/view?usp=drive_link" TargetMode="External"/><Relationship Id="rId7" Type="http://schemas.openxmlformats.org/officeDocument/2006/relationships/hyperlink" Target="https://drive.google.com/file/d/1njLJFKUeeKA_0Z5Ky67MP90_-etOQmRi/view?usp=drive_link" TargetMode="External"/><Relationship Id="rId8" Type="http://schemas.openxmlformats.org/officeDocument/2006/relationships/hyperlink" Target="https://drive.google.com/file/d/17_MWuzQc1nJNpcUw-NZhYp5hoUf2rqz9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energx.iexindia.com/" TargetMode="External"/><Relationship Id="rId2" Type="http://schemas.openxmlformats.org/officeDocument/2006/relationships/hyperlink" Target="http://trading.iexindia.com/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86"/>
    <col customWidth="1" min="2" max="2" width="24.43"/>
    <col customWidth="1" min="3" max="3" width="22.71"/>
    <col customWidth="1" min="4" max="4" width="27.14"/>
    <col customWidth="1" min="5" max="5" width="37.43"/>
    <col customWidth="1" min="6" max="6" width="58.71"/>
    <col customWidth="1" min="7" max="7" width="10.29"/>
    <col customWidth="1" min="8" max="8" width="12.14"/>
    <col customWidth="1" min="9" max="9" width="12.0"/>
    <col customWidth="1" min="10" max="10" width="11.43"/>
    <col customWidth="1" min="11" max="11" width="12.86"/>
    <col customWidth="1" min="12" max="12" width="12.57"/>
    <col customWidth="1" min="13" max="13" width="10.57"/>
    <col customWidth="1" min="14" max="14" width="15.86"/>
    <col customWidth="1" min="15" max="16" width="13.86"/>
    <col customWidth="1" min="17" max="17" width="23.71"/>
  </cols>
  <sheetData>
    <row r="1">
      <c r="A1" s="3"/>
      <c r="B1" s="5"/>
      <c r="C1" s="5"/>
      <c r="D1" s="5"/>
      <c r="E1" s="5"/>
      <c r="F1" s="5"/>
      <c r="G1" s="5"/>
      <c r="H1" s="5"/>
      <c r="I1" s="5"/>
      <c r="J1" s="10"/>
      <c r="K1" s="12"/>
      <c r="L1" s="15" t="s">
        <v>18</v>
      </c>
      <c r="M1" s="18"/>
      <c r="N1" s="19"/>
      <c r="O1" s="20" t="s">
        <v>26</v>
      </c>
      <c r="P1" s="22"/>
      <c r="Q1" s="23"/>
    </row>
    <row r="2" ht="25.5" customHeight="1">
      <c r="A2" s="26" t="s">
        <v>29</v>
      </c>
      <c r="B2" s="26" t="s">
        <v>32</v>
      </c>
      <c r="C2" s="26" t="s">
        <v>36</v>
      </c>
      <c r="D2" s="26" t="s">
        <v>39</v>
      </c>
      <c r="E2" s="26" t="s">
        <v>42</v>
      </c>
      <c r="F2" s="26" t="s">
        <v>43</v>
      </c>
      <c r="G2" s="26" t="s">
        <v>44</v>
      </c>
      <c r="H2" s="26" t="s">
        <v>45</v>
      </c>
      <c r="I2" s="26" t="s">
        <v>46</v>
      </c>
      <c r="J2" s="26" t="s">
        <v>47</v>
      </c>
      <c r="K2" s="34" t="s">
        <v>49</v>
      </c>
      <c r="L2" s="37" t="s">
        <v>52</v>
      </c>
      <c r="M2" s="37" t="s">
        <v>56</v>
      </c>
      <c r="N2" s="37" t="s">
        <v>58</v>
      </c>
      <c r="O2" s="34" t="s">
        <v>52</v>
      </c>
      <c r="P2" s="34" t="s">
        <v>56</v>
      </c>
      <c r="Q2" s="34" t="s">
        <v>58</v>
      </c>
    </row>
    <row r="3">
      <c r="A3" s="40"/>
      <c r="B3" s="40"/>
      <c r="C3" s="45"/>
      <c r="D3" s="45"/>
      <c r="E3" s="48">
        <v>46113.0</v>
      </c>
      <c r="F3" s="50"/>
      <c r="G3" s="51"/>
      <c r="H3" s="51"/>
      <c r="I3" s="45"/>
      <c r="J3" s="45"/>
      <c r="K3" s="55"/>
      <c r="L3" s="57"/>
      <c r="M3" s="57"/>
      <c r="N3" s="57"/>
      <c r="O3" s="60"/>
      <c r="P3" s="60"/>
      <c r="Q3" s="62"/>
    </row>
    <row r="4" ht="15.75" customHeight="1">
      <c r="A4" s="63">
        <v>154714.0</v>
      </c>
      <c r="B4" s="64" t="s">
        <v>66</v>
      </c>
      <c r="C4" s="66" t="s">
        <v>68</v>
      </c>
      <c r="D4" s="68" t="s">
        <v>71</v>
      </c>
      <c r="E4" s="66" t="s">
        <v>78</v>
      </c>
      <c r="F4" s="69" t="s">
        <v>80</v>
      </c>
      <c r="G4" s="70">
        <v>46026.0</v>
      </c>
      <c r="H4" s="70">
        <v>46026.0</v>
      </c>
      <c r="I4" s="66">
        <v>205.95</v>
      </c>
      <c r="J4" s="66">
        <v>205.95</v>
      </c>
      <c r="K4" s="66">
        <v>205.95</v>
      </c>
      <c r="L4" s="71"/>
      <c r="M4" s="73"/>
      <c r="N4" s="73"/>
      <c r="O4" s="74">
        <v>80568.0</v>
      </c>
      <c r="P4" s="75">
        <v>5000.0</v>
      </c>
      <c r="Q4" s="75">
        <v>1000.0</v>
      </c>
    </row>
    <row r="5" ht="15.75" customHeight="1">
      <c r="A5" s="76">
        <v>154718.0</v>
      </c>
      <c r="B5" s="77" t="s">
        <v>66</v>
      </c>
      <c r="C5" s="78" t="s">
        <v>86</v>
      </c>
      <c r="D5" s="81" t="s">
        <v>87</v>
      </c>
      <c r="E5" s="78" t="s">
        <v>78</v>
      </c>
      <c r="F5" s="82" t="s">
        <v>80</v>
      </c>
      <c r="G5" s="83">
        <v>46026.0</v>
      </c>
      <c r="H5" s="83">
        <v>46026.0</v>
      </c>
      <c r="I5" s="78">
        <v>7.8</v>
      </c>
      <c r="J5" s="78">
        <v>7.8</v>
      </c>
      <c r="K5" s="78">
        <v>7.8</v>
      </c>
      <c r="L5" s="71"/>
      <c r="M5" s="73"/>
      <c r="N5" s="73"/>
      <c r="O5" s="74">
        <v>3051.0</v>
      </c>
      <c r="P5" s="75">
        <v>5000.0</v>
      </c>
      <c r="Q5" s="75">
        <v>1000.0</v>
      </c>
    </row>
    <row r="6" ht="15.75" customHeight="1">
      <c r="A6" s="84">
        <v>158826.0</v>
      </c>
      <c r="B6" s="77" t="s">
        <v>66</v>
      </c>
      <c r="C6" s="66" t="s">
        <v>95</v>
      </c>
      <c r="D6" s="86" t="s">
        <v>96</v>
      </c>
      <c r="E6" s="78" t="s">
        <v>78</v>
      </c>
      <c r="F6" s="82" t="s">
        <v>80</v>
      </c>
      <c r="G6" s="87" t="s">
        <v>64</v>
      </c>
      <c r="H6" s="87" t="s">
        <v>64</v>
      </c>
      <c r="I6" s="66">
        <v>215.375</v>
      </c>
      <c r="J6" s="66">
        <v>215.375</v>
      </c>
      <c r="K6" s="66">
        <v>215.375</v>
      </c>
      <c r="L6" s="71"/>
      <c r="M6" s="73"/>
      <c r="N6" s="73"/>
      <c r="O6" s="74">
        <v>84255.0</v>
      </c>
      <c r="P6" s="75">
        <v>5000.0</v>
      </c>
      <c r="Q6" s="75">
        <v>1000.0</v>
      </c>
    </row>
    <row r="7" ht="15.75" customHeight="1">
      <c r="A7" s="84">
        <v>159167.0</v>
      </c>
      <c r="B7" s="77" t="s">
        <v>66</v>
      </c>
      <c r="C7" s="66" t="s">
        <v>108</v>
      </c>
      <c r="D7" s="86" t="s">
        <v>109</v>
      </c>
      <c r="E7" s="78" t="s">
        <v>78</v>
      </c>
      <c r="F7" s="69" t="s">
        <v>113</v>
      </c>
      <c r="G7" s="87" t="s">
        <v>77</v>
      </c>
      <c r="H7" s="87" t="s">
        <v>77</v>
      </c>
      <c r="I7" s="66">
        <v>135.0</v>
      </c>
      <c r="J7" s="66">
        <v>135.0</v>
      </c>
      <c r="K7" s="66">
        <v>135.0</v>
      </c>
      <c r="L7" s="71"/>
      <c r="M7" s="73"/>
      <c r="N7" s="73"/>
      <c r="O7" s="88">
        <v>52812.0</v>
      </c>
      <c r="P7" s="75">
        <v>5000.0</v>
      </c>
      <c r="Q7" s="75">
        <v>1000.0</v>
      </c>
    </row>
    <row r="8" ht="15.75" customHeight="1">
      <c r="A8" s="84">
        <v>159169.0</v>
      </c>
      <c r="B8" s="77" t="s">
        <v>66</v>
      </c>
      <c r="C8" s="66" t="s">
        <v>117</v>
      </c>
      <c r="D8" s="86" t="s">
        <v>118</v>
      </c>
      <c r="E8" s="78" t="s">
        <v>78</v>
      </c>
      <c r="F8" s="82" t="s">
        <v>80</v>
      </c>
      <c r="G8" s="87" t="s">
        <v>77</v>
      </c>
      <c r="H8" s="87" t="s">
        <v>77</v>
      </c>
      <c r="I8" s="66">
        <v>111.925</v>
      </c>
      <c r="J8" s="66">
        <v>111.925</v>
      </c>
      <c r="K8" s="66">
        <v>111.925</v>
      </c>
      <c r="L8" s="71"/>
      <c r="M8" s="73"/>
      <c r="N8" s="73"/>
      <c r="O8" s="74">
        <v>43785.0</v>
      </c>
      <c r="P8" s="75">
        <v>5000.0</v>
      </c>
      <c r="Q8" s="75">
        <v>1000.0</v>
      </c>
    </row>
    <row r="9" ht="15.75" customHeight="1">
      <c r="A9" s="84">
        <v>159369.0</v>
      </c>
      <c r="B9" s="77" t="s">
        <v>66</v>
      </c>
      <c r="C9" s="87" t="s">
        <v>127</v>
      </c>
      <c r="D9" s="86" t="s">
        <v>128</v>
      </c>
      <c r="E9" s="78" t="s">
        <v>78</v>
      </c>
      <c r="F9" s="69" t="s">
        <v>113</v>
      </c>
      <c r="G9" s="87" t="s">
        <v>85</v>
      </c>
      <c r="H9" s="87" t="s">
        <v>85</v>
      </c>
      <c r="I9" s="87">
        <v>133.0</v>
      </c>
      <c r="J9" s="87">
        <v>133.0</v>
      </c>
      <c r="K9" s="87">
        <v>133.0</v>
      </c>
      <c r="L9" s="71"/>
      <c r="M9" s="73"/>
      <c r="N9" s="73"/>
      <c r="O9" s="74">
        <v>51886.0</v>
      </c>
      <c r="P9" s="75">
        <v>5000.0</v>
      </c>
      <c r="Q9" s="75">
        <v>1000.0</v>
      </c>
    </row>
    <row r="10" ht="15.75" customHeight="1">
      <c r="A10" s="84">
        <v>159370.0</v>
      </c>
      <c r="B10" s="77" t="s">
        <v>66</v>
      </c>
      <c r="C10" s="95" t="s">
        <v>133</v>
      </c>
      <c r="D10" s="99" t="s">
        <v>135</v>
      </c>
      <c r="E10" s="78" t="s">
        <v>78</v>
      </c>
      <c r="F10" s="82" t="s">
        <v>80</v>
      </c>
      <c r="G10" s="87" t="s">
        <v>85</v>
      </c>
      <c r="H10" s="87" t="s">
        <v>85</v>
      </c>
      <c r="I10" s="87">
        <v>410.0</v>
      </c>
      <c r="J10" s="87">
        <v>410.0</v>
      </c>
      <c r="K10" s="87">
        <v>410.0</v>
      </c>
      <c r="L10" s="71"/>
      <c r="M10" s="73"/>
      <c r="N10" s="73"/>
      <c r="O10" s="74">
        <v>159949.0</v>
      </c>
      <c r="P10" s="75">
        <v>5000.0</v>
      </c>
      <c r="Q10" s="75">
        <v>1000.0</v>
      </c>
    </row>
    <row r="11" ht="15.75" customHeight="1">
      <c r="A11" s="84">
        <v>159372.0</v>
      </c>
      <c r="B11" s="77" t="s">
        <v>66</v>
      </c>
      <c r="C11" s="87" t="s">
        <v>140</v>
      </c>
      <c r="D11" s="86" t="s">
        <v>141</v>
      </c>
      <c r="E11" s="78" t="s">
        <v>78</v>
      </c>
      <c r="F11" s="82" t="s">
        <v>80</v>
      </c>
      <c r="G11" s="87" t="s">
        <v>85</v>
      </c>
      <c r="H11" s="87" t="s">
        <v>85</v>
      </c>
      <c r="I11" s="87">
        <v>47.5</v>
      </c>
      <c r="J11" s="87">
        <v>47.5</v>
      </c>
      <c r="K11" s="87">
        <v>47.5</v>
      </c>
      <c r="L11" s="71"/>
      <c r="M11" s="73"/>
      <c r="N11" s="73"/>
      <c r="O11" s="74">
        <v>18531.0</v>
      </c>
      <c r="P11" s="75">
        <v>5000.0</v>
      </c>
      <c r="Q11" s="75">
        <v>1000.0</v>
      </c>
    </row>
    <row r="12" ht="15.75" customHeight="1">
      <c r="A12" s="84">
        <v>159661.0</v>
      </c>
      <c r="B12" s="77" t="s">
        <v>66</v>
      </c>
      <c r="C12" s="87" t="s">
        <v>144</v>
      </c>
      <c r="D12" s="86" t="s">
        <v>146</v>
      </c>
      <c r="E12" s="78" t="s">
        <v>78</v>
      </c>
      <c r="F12" s="82" t="s">
        <v>80</v>
      </c>
      <c r="G12" s="87" t="s">
        <v>92</v>
      </c>
      <c r="H12" s="87" t="s">
        <v>92</v>
      </c>
      <c r="I12" s="87">
        <v>475.0</v>
      </c>
      <c r="J12" s="87">
        <v>475.0</v>
      </c>
      <c r="K12" s="87">
        <v>475.0</v>
      </c>
      <c r="L12" s="71"/>
      <c r="M12" s="73"/>
      <c r="N12" s="73"/>
      <c r="O12" s="74">
        <v>185307.0</v>
      </c>
      <c r="P12" s="75">
        <v>5000.0</v>
      </c>
      <c r="Q12" s="75">
        <v>1000.0</v>
      </c>
    </row>
    <row r="13" ht="15.75" customHeight="1">
      <c r="A13" s="84">
        <v>159670.0</v>
      </c>
      <c r="B13" s="77" t="s">
        <v>66</v>
      </c>
      <c r="C13" s="87" t="s">
        <v>149</v>
      </c>
      <c r="D13" s="86" t="s">
        <v>150</v>
      </c>
      <c r="E13" s="78" t="s">
        <v>78</v>
      </c>
      <c r="F13" s="82" t="s">
        <v>80</v>
      </c>
      <c r="G13" s="87" t="s">
        <v>92</v>
      </c>
      <c r="H13" s="87" t="s">
        <v>92</v>
      </c>
      <c r="I13" s="87">
        <v>47.5</v>
      </c>
      <c r="J13" s="87">
        <v>47.5</v>
      </c>
      <c r="K13" s="87">
        <v>47.5</v>
      </c>
      <c r="L13" s="71"/>
      <c r="M13" s="73"/>
      <c r="N13" s="73"/>
      <c r="O13" s="74">
        <v>18531.0</v>
      </c>
      <c r="P13" s="75">
        <v>5000.0</v>
      </c>
      <c r="Q13" s="75">
        <v>1000.0</v>
      </c>
    </row>
    <row r="14" ht="15.75" customHeight="1">
      <c r="A14" s="84">
        <v>159676.0</v>
      </c>
      <c r="B14" s="77" t="s">
        <v>66</v>
      </c>
      <c r="C14" s="87" t="s">
        <v>151</v>
      </c>
      <c r="D14" s="86" t="s">
        <v>152</v>
      </c>
      <c r="E14" s="78" t="s">
        <v>78</v>
      </c>
      <c r="F14" s="95" t="s">
        <v>113</v>
      </c>
      <c r="G14" s="87" t="s">
        <v>92</v>
      </c>
      <c r="H14" s="87" t="s">
        <v>92</v>
      </c>
      <c r="I14" s="87">
        <v>133.0</v>
      </c>
      <c r="J14" s="87">
        <v>133.0</v>
      </c>
      <c r="K14" s="87">
        <v>133.0</v>
      </c>
      <c r="L14" s="71"/>
      <c r="M14" s="73"/>
      <c r="N14" s="73"/>
      <c r="O14" s="74">
        <v>51886.0</v>
      </c>
      <c r="P14" s="75">
        <v>5000.0</v>
      </c>
      <c r="Q14" s="75">
        <v>1000.0</v>
      </c>
    </row>
    <row r="15" ht="15.75" customHeight="1">
      <c r="A15" s="84">
        <v>159943.0</v>
      </c>
      <c r="B15" s="77" t="s">
        <v>66</v>
      </c>
      <c r="C15" s="87" t="s">
        <v>153</v>
      </c>
      <c r="D15" s="86" t="s">
        <v>154</v>
      </c>
      <c r="E15" s="78" t="s">
        <v>78</v>
      </c>
      <c r="F15" s="82" t="s">
        <v>80</v>
      </c>
      <c r="G15" s="87" t="s">
        <v>101</v>
      </c>
      <c r="H15" s="87" t="s">
        <v>101</v>
      </c>
      <c r="I15" s="87">
        <v>450.0</v>
      </c>
      <c r="J15" s="87">
        <v>450.0</v>
      </c>
      <c r="K15" s="87">
        <v>450.0</v>
      </c>
      <c r="L15" s="71"/>
      <c r="M15" s="73"/>
      <c r="N15" s="73"/>
      <c r="O15" s="74">
        <v>175554.0</v>
      </c>
      <c r="P15" s="75">
        <v>5000.0</v>
      </c>
      <c r="Q15" s="75">
        <v>1000.0</v>
      </c>
    </row>
    <row r="16" ht="15.75" customHeight="1">
      <c r="A16" s="84">
        <v>159944.0</v>
      </c>
      <c r="B16" s="77" t="s">
        <v>66</v>
      </c>
      <c r="C16" s="87" t="s">
        <v>155</v>
      </c>
      <c r="D16" s="86" t="s">
        <v>156</v>
      </c>
      <c r="E16" s="78" t="s">
        <v>78</v>
      </c>
      <c r="F16" s="82" t="s">
        <v>80</v>
      </c>
      <c r="G16" s="87" t="s">
        <v>101</v>
      </c>
      <c r="H16" s="87" t="s">
        <v>101</v>
      </c>
      <c r="I16" s="87">
        <v>45.0</v>
      </c>
      <c r="J16" s="87">
        <v>45.0</v>
      </c>
      <c r="K16" s="87">
        <v>45.0</v>
      </c>
      <c r="L16" s="71"/>
      <c r="M16" s="73"/>
      <c r="N16" s="73"/>
      <c r="O16" s="74">
        <v>17555.0</v>
      </c>
      <c r="P16" s="75">
        <v>5000.0</v>
      </c>
      <c r="Q16" s="75">
        <v>1000.0</v>
      </c>
    </row>
    <row r="17" ht="15.75" customHeight="1">
      <c r="A17" s="84">
        <v>159946.0</v>
      </c>
      <c r="B17" s="77" t="s">
        <v>66</v>
      </c>
      <c r="C17" s="87" t="s">
        <v>157</v>
      </c>
      <c r="D17" s="86" t="s">
        <v>158</v>
      </c>
      <c r="E17" s="78" t="s">
        <v>78</v>
      </c>
      <c r="F17" s="95" t="s">
        <v>113</v>
      </c>
      <c r="G17" s="87" t="s">
        <v>101</v>
      </c>
      <c r="H17" s="87" t="s">
        <v>101</v>
      </c>
      <c r="I17" s="87">
        <v>135.0</v>
      </c>
      <c r="J17" s="87">
        <v>135.0</v>
      </c>
      <c r="K17" s="87">
        <v>135.0</v>
      </c>
      <c r="L17" s="71"/>
      <c r="M17" s="73"/>
      <c r="N17" s="73"/>
      <c r="O17" s="74">
        <v>52666.0</v>
      </c>
      <c r="P17" s="75">
        <v>5000.0</v>
      </c>
      <c r="Q17" s="75">
        <v>1000.0</v>
      </c>
    </row>
    <row r="18" ht="15.75" customHeight="1">
      <c r="A18" s="84">
        <v>160244.0</v>
      </c>
      <c r="B18" s="77" t="s">
        <v>66</v>
      </c>
      <c r="C18" s="87" t="s">
        <v>159</v>
      </c>
      <c r="D18" s="108" t="s">
        <v>160</v>
      </c>
      <c r="E18" s="78" t="s">
        <v>78</v>
      </c>
      <c r="F18" s="82" t="s">
        <v>80</v>
      </c>
      <c r="G18" s="87" t="s">
        <v>112</v>
      </c>
      <c r="H18" s="87" t="s">
        <v>112</v>
      </c>
      <c r="I18" s="87">
        <v>359.0</v>
      </c>
      <c r="J18" s="87">
        <v>359.0</v>
      </c>
      <c r="K18" s="87">
        <v>359.0</v>
      </c>
      <c r="L18" s="71"/>
      <c r="M18" s="73"/>
      <c r="N18" s="73"/>
      <c r="O18" s="74">
        <v>140053.0</v>
      </c>
      <c r="P18" s="75">
        <v>5000.0</v>
      </c>
      <c r="Q18" s="75">
        <v>1000.0</v>
      </c>
    </row>
    <row r="19" ht="15.75" customHeight="1">
      <c r="A19" s="84">
        <v>160245.0</v>
      </c>
      <c r="B19" s="77" t="s">
        <v>66</v>
      </c>
      <c r="C19" s="87" t="s">
        <v>161</v>
      </c>
      <c r="D19" s="86" t="s">
        <v>162</v>
      </c>
      <c r="E19" s="78" t="s">
        <v>78</v>
      </c>
      <c r="F19" s="82" t="s">
        <v>80</v>
      </c>
      <c r="G19" s="87" t="s">
        <v>112</v>
      </c>
      <c r="H19" s="87" t="s">
        <v>112</v>
      </c>
      <c r="I19" s="87">
        <v>45.0</v>
      </c>
      <c r="J19" s="87">
        <v>45.0</v>
      </c>
      <c r="K19" s="87">
        <v>45.0</v>
      </c>
      <c r="L19" s="71"/>
      <c r="M19" s="73"/>
      <c r="N19" s="73"/>
      <c r="O19" s="74">
        <v>17555.0</v>
      </c>
      <c r="P19" s="75">
        <v>5000.0</v>
      </c>
      <c r="Q19" s="75">
        <v>1000.0</v>
      </c>
    </row>
    <row r="20" ht="15.75" customHeight="1">
      <c r="A20" s="84">
        <v>160246.0</v>
      </c>
      <c r="B20" s="77" t="s">
        <v>66</v>
      </c>
      <c r="C20" s="87" t="s">
        <v>163</v>
      </c>
      <c r="D20" s="86" t="s">
        <v>164</v>
      </c>
      <c r="E20" s="78" t="s">
        <v>78</v>
      </c>
      <c r="F20" s="95" t="s">
        <v>113</v>
      </c>
      <c r="G20" s="87" t="s">
        <v>112</v>
      </c>
      <c r="H20" s="87" t="s">
        <v>112</v>
      </c>
      <c r="I20" s="87">
        <v>135.0</v>
      </c>
      <c r="J20" s="87">
        <v>135.0</v>
      </c>
      <c r="K20" s="87">
        <v>135.0</v>
      </c>
      <c r="L20" s="71"/>
      <c r="M20" s="73"/>
      <c r="N20" s="73"/>
      <c r="O20" s="74">
        <v>52666.0</v>
      </c>
      <c r="P20" s="75">
        <v>5000.0</v>
      </c>
      <c r="Q20" s="75">
        <v>1000.0</v>
      </c>
    </row>
    <row r="21">
      <c r="A21" s="40"/>
      <c r="B21" s="40"/>
      <c r="C21" s="45"/>
      <c r="D21" s="45"/>
      <c r="E21" s="110">
        <v>46143.0</v>
      </c>
      <c r="F21" s="50"/>
      <c r="G21" s="51"/>
      <c r="H21" s="51"/>
      <c r="I21" s="45"/>
      <c r="J21" s="45"/>
      <c r="K21" s="55"/>
      <c r="L21" s="57"/>
      <c r="M21" s="57"/>
      <c r="N21" s="57"/>
      <c r="O21" s="60"/>
      <c r="P21" s="60"/>
      <c r="Q21" s="62"/>
    </row>
    <row r="22" ht="15.75" customHeight="1">
      <c r="A22" s="84">
        <v>160469.0</v>
      </c>
      <c r="B22" s="77" t="s">
        <v>66</v>
      </c>
      <c r="C22" s="87" t="s">
        <v>166</v>
      </c>
      <c r="D22" s="86" t="s">
        <v>167</v>
      </c>
      <c r="E22" s="78" t="s">
        <v>78</v>
      </c>
      <c r="F22" s="82" t="s">
        <v>80</v>
      </c>
      <c r="G22" s="111">
        <v>46027.0</v>
      </c>
      <c r="H22" s="111">
        <v>46027.0</v>
      </c>
      <c r="I22" s="87">
        <v>248.925</v>
      </c>
      <c r="J22" s="87">
        <v>248.925</v>
      </c>
      <c r="K22" s="87">
        <v>248.925</v>
      </c>
      <c r="L22" s="71"/>
      <c r="M22" s="73"/>
      <c r="N22" s="73"/>
      <c r="O22" s="74">
        <v>97111.0</v>
      </c>
      <c r="P22" s="75">
        <v>5000.0</v>
      </c>
      <c r="Q22" s="75">
        <v>1000.0</v>
      </c>
    </row>
    <row r="23" ht="15.75" customHeight="1">
      <c r="A23" s="84">
        <v>160475.0</v>
      </c>
      <c r="B23" s="77" t="s">
        <v>66</v>
      </c>
      <c r="C23" s="87" t="s">
        <v>170</v>
      </c>
      <c r="D23" s="86" t="s">
        <v>171</v>
      </c>
      <c r="E23" s="78" t="s">
        <v>78</v>
      </c>
      <c r="F23" s="82" t="s">
        <v>80</v>
      </c>
      <c r="G23" s="111">
        <v>46027.0</v>
      </c>
      <c r="H23" s="111">
        <v>46027.0</v>
      </c>
      <c r="I23" s="87">
        <v>45.0</v>
      </c>
      <c r="J23" s="87">
        <v>45.0</v>
      </c>
      <c r="K23" s="87">
        <v>45.0</v>
      </c>
      <c r="L23" s="71"/>
      <c r="M23" s="73"/>
      <c r="N23" s="73"/>
      <c r="O23" s="74">
        <v>17555.0</v>
      </c>
      <c r="P23" s="75">
        <v>5000.0</v>
      </c>
      <c r="Q23" s="75">
        <v>1000.0</v>
      </c>
    </row>
    <row r="24" ht="15.75" customHeight="1">
      <c r="A24" s="84">
        <v>160478.0</v>
      </c>
      <c r="B24" s="77" t="s">
        <v>66</v>
      </c>
      <c r="C24" s="87" t="s">
        <v>173</v>
      </c>
      <c r="D24" s="86" t="s">
        <v>174</v>
      </c>
      <c r="E24" s="78" t="s">
        <v>78</v>
      </c>
      <c r="F24" s="95" t="s">
        <v>113</v>
      </c>
      <c r="G24" s="111">
        <v>46027.0</v>
      </c>
      <c r="H24" s="111">
        <v>46027.0</v>
      </c>
      <c r="I24" s="87">
        <v>117.0</v>
      </c>
      <c r="J24" s="87">
        <v>117.0</v>
      </c>
      <c r="K24" s="87">
        <v>117.0</v>
      </c>
      <c r="L24" s="71"/>
      <c r="M24" s="73"/>
      <c r="N24" s="73"/>
      <c r="O24" s="74">
        <v>45644.0</v>
      </c>
      <c r="P24" s="75">
        <v>5000.0</v>
      </c>
      <c r="Q24" s="75">
        <v>1000.0</v>
      </c>
    </row>
    <row r="25" ht="15.75" customHeight="1">
      <c r="A25" s="84">
        <v>160482.0</v>
      </c>
      <c r="B25" s="77" t="s">
        <v>66</v>
      </c>
      <c r="C25" s="87" t="s">
        <v>176</v>
      </c>
      <c r="D25" s="86" t="s">
        <v>177</v>
      </c>
      <c r="E25" s="78" t="s">
        <v>78</v>
      </c>
      <c r="F25" s="95" t="s">
        <v>179</v>
      </c>
      <c r="G25" s="111">
        <v>46027.0</v>
      </c>
      <c r="H25" s="111">
        <v>46027.0</v>
      </c>
      <c r="I25" s="87">
        <v>20.25</v>
      </c>
      <c r="J25" s="87">
        <v>20.25</v>
      </c>
      <c r="K25" s="87">
        <v>20.25</v>
      </c>
      <c r="L25" s="71"/>
      <c r="M25" s="73"/>
      <c r="N25" s="73"/>
      <c r="O25" s="74">
        <v>8485.0</v>
      </c>
      <c r="P25" s="75">
        <v>5000.0</v>
      </c>
      <c r="Q25" s="75">
        <v>1000.0</v>
      </c>
    </row>
    <row r="26" ht="15.75" customHeight="1">
      <c r="A26" s="84">
        <v>160789.0</v>
      </c>
      <c r="B26" s="77" t="s">
        <v>66</v>
      </c>
      <c r="C26" s="87" t="s">
        <v>180</v>
      </c>
      <c r="D26" s="86" t="s">
        <v>181</v>
      </c>
      <c r="E26" s="78" t="s">
        <v>78</v>
      </c>
      <c r="F26" s="82" t="s">
        <v>80</v>
      </c>
      <c r="G26" s="111">
        <v>46058.0</v>
      </c>
      <c r="H26" s="111">
        <v>46058.0</v>
      </c>
      <c r="I26" s="87">
        <v>315.625</v>
      </c>
      <c r="J26" s="87">
        <v>315.625</v>
      </c>
      <c r="K26" s="87">
        <v>315.625</v>
      </c>
      <c r="L26" s="71"/>
      <c r="M26" s="73"/>
      <c r="N26" s="73"/>
      <c r="O26" s="74">
        <v>123132.0</v>
      </c>
      <c r="P26" s="75">
        <v>5000.0</v>
      </c>
      <c r="Q26" s="75">
        <v>1000.0</v>
      </c>
    </row>
    <row r="27" ht="15.75" customHeight="1">
      <c r="A27" s="84">
        <v>160938.0</v>
      </c>
      <c r="B27" s="77" t="s">
        <v>66</v>
      </c>
      <c r="C27" s="87" t="s">
        <v>183</v>
      </c>
      <c r="D27" s="86" t="s">
        <v>184</v>
      </c>
      <c r="E27" s="78" t="s">
        <v>78</v>
      </c>
      <c r="F27" s="82" t="s">
        <v>80</v>
      </c>
      <c r="G27" s="111">
        <v>46086.0</v>
      </c>
      <c r="H27" s="111">
        <v>46086.0</v>
      </c>
      <c r="I27" s="87">
        <v>340.475</v>
      </c>
      <c r="J27" s="87">
        <v>340.475</v>
      </c>
      <c r="K27" s="87">
        <v>340.475</v>
      </c>
      <c r="L27" s="71"/>
      <c r="M27" s="73"/>
      <c r="N27" s="73"/>
      <c r="O27" s="74">
        <v>132826.0</v>
      </c>
      <c r="P27" s="75">
        <v>5000.0</v>
      </c>
      <c r="Q27" s="75">
        <v>1000.0</v>
      </c>
    </row>
    <row r="28" ht="15.75" customHeight="1">
      <c r="A28" s="84">
        <v>160940.0</v>
      </c>
      <c r="B28" s="77" t="s">
        <v>66</v>
      </c>
      <c r="C28" s="87" t="s">
        <v>186</v>
      </c>
      <c r="D28" s="86" t="s">
        <v>187</v>
      </c>
      <c r="E28" s="78" t="s">
        <v>78</v>
      </c>
      <c r="F28" s="95" t="s">
        <v>113</v>
      </c>
      <c r="G28" s="111">
        <v>46086.0</v>
      </c>
      <c r="H28" s="111">
        <v>46086.0</v>
      </c>
      <c r="I28" s="87">
        <v>130.0</v>
      </c>
      <c r="J28" s="87">
        <v>130.0</v>
      </c>
      <c r="K28" s="87">
        <v>130.0</v>
      </c>
      <c r="L28" s="71"/>
      <c r="M28" s="73"/>
      <c r="N28" s="73"/>
      <c r="O28" s="74">
        <v>50716.0</v>
      </c>
      <c r="P28" s="75">
        <v>5000.0</v>
      </c>
      <c r="Q28" s="75">
        <v>1000.0</v>
      </c>
    </row>
    <row r="29" ht="15.75" customHeight="1">
      <c r="A29" s="84">
        <v>161092.0</v>
      </c>
      <c r="B29" s="77" t="s">
        <v>66</v>
      </c>
      <c r="C29" s="87" t="s">
        <v>189</v>
      </c>
      <c r="D29" s="86" t="s">
        <v>190</v>
      </c>
      <c r="E29" s="78" t="s">
        <v>78</v>
      </c>
      <c r="F29" s="82" t="s">
        <v>80</v>
      </c>
      <c r="G29" s="111">
        <v>46117.0</v>
      </c>
      <c r="H29" s="111">
        <v>46117.0</v>
      </c>
      <c r="I29" s="87">
        <v>98.6</v>
      </c>
      <c r="J29" s="87">
        <v>98.6</v>
      </c>
      <c r="K29" s="87">
        <v>98.6</v>
      </c>
      <c r="L29" s="71"/>
      <c r="M29" s="73"/>
      <c r="N29" s="73"/>
      <c r="O29" s="74">
        <v>38466.0</v>
      </c>
      <c r="P29" s="75">
        <v>5000.0</v>
      </c>
      <c r="Q29" s="75">
        <v>1000.0</v>
      </c>
    </row>
    <row r="30" ht="15.75" customHeight="1">
      <c r="A30" s="84">
        <v>161093.0</v>
      </c>
      <c r="B30" s="77" t="s">
        <v>66</v>
      </c>
      <c r="C30" s="87" t="s">
        <v>192</v>
      </c>
      <c r="D30" s="86" t="s">
        <v>193</v>
      </c>
      <c r="E30" s="78" t="s">
        <v>78</v>
      </c>
      <c r="F30" s="95" t="s">
        <v>113</v>
      </c>
      <c r="G30" s="111">
        <v>46117.0</v>
      </c>
      <c r="H30" s="111">
        <v>46117.0</v>
      </c>
      <c r="I30" s="87">
        <v>123.5</v>
      </c>
      <c r="J30" s="87">
        <v>123.5</v>
      </c>
      <c r="K30" s="87">
        <v>123.5</v>
      </c>
      <c r="L30" s="71"/>
      <c r="M30" s="73"/>
      <c r="N30" s="73"/>
      <c r="O30" s="74">
        <v>48180.0</v>
      </c>
      <c r="P30" s="75">
        <v>5000.0</v>
      </c>
      <c r="Q30" s="75">
        <v>1000.0</v>
      </c>
    </row>
    <row r="31" ht="15.75" customHeight="1">
      <c r="A31" s="84">
        <v>161199.0</v>
      </c>
      <c r="B31" s="77" t="s">
        <v>66</v>
      </c>
      <c r="C31" s="87" t="s">
        <v>195</v>
      </c>
      <c r="D31" s="86" t="s">
        <v>196</v>
      </c>
      <c r="E31" s="78" t="s">
        <v>78</v>
      </c>
      <c r="F31" s="82" t="s">
        <v>80</v>
      </c>
      <c r="G31" s="111">
        <v>46147.0</v>
      </c>
      <c r="H31" s="111">
        <v>46147.0</v>
      </c>
      <c r="I31" s="87">
        <v>113.6</v>
      </c>
      <c r="J31" s="87">
        <v>113.6</v>
      </c>
      <c r="K31" s="87">
        <v>113.6</v>
      </c>
      <c r="L31" s="71"/>
      <c r="M31" s="73"/>
      <c r="N31" s="73"/>
      <c r="O31" s="74">
        <v>44318.0</v>
      </c>
      <c r="P31" s="75">
        <v>5000.0</v>
      </c>
      <c r="Q31" s="75">
        <v>1000.0</v>
      </c>
    </row>
    <row r="32" ht="15.75" customHeight="1">
      <c r="A32" s="84">
        <v>161204.0</v>
      </c>
      <c r="B32" s="77" t="s">
        <v>66</v>
      </c>
      <c r="C32" s="87" t="s">
        <v>198</v>
      </c>
      <c r="D32" s="86" t="s">
        <v>199</v>
      </c>
      <c r="E32" s="78" t="s">
        <v>78</v>
      </c>
      <c r="F32" s="95" t="s">
        <v>113</v>
      </c>
      <c r="G32" s="111">
        <v>46147.0</v>
      </c>
      <c r="H32" s="111">
        <v>46147.0</v>
      </c>
      <c r="I32" s="87">
        <v>126.0</v>
      </c>
      <c r="J32" s="87">
        <v>126.0</v>
      </c>
      <c r="K32" s="87">
        <v>126.0</v>
      </c>
      <c r="L32" s="71"/>
      <c r="M32" s="73"/>
      <c r="N32" s="73"/>
      <c r="O32" s="74">
        <v>49155.0</v>
      </c>
      <c r="P32" s="75">
        <v>5000.0</v>
      </c>
      <c r="Q32" s="75">
        <v>1000.0</v>
      </c>
    </row>
    <row r="33" ht="15.75" customHeight="1">
      <c r="A33" s="84">
        <v>161344.0</v>
      </c>
      <c r="B33" s="77" t="s">
        <v>66</v>
      </c>
      <c r="C33" s="87" t="s">
        <v>201</v>
      </c>
      <c r="D33" s="86" t="s">
        <v>202</v>
      </c>
      <c r="E33" s="78" t="s">
        <v>78</v>
      </c>
      <c r="F33" s="82" t="s">
        <v>80</v>
      </c>
      <c r="G33" s="111">
        <v>46178.0</v>
      </c>
      <c r="H33" s="111">
        <v>46178.0</v>
      </c>
      <c r="I33" s="87">
        <v>225.725</v>
      </c>
      <c r="J33" s="87">
        <v>225.725</v>
      </c>
      <c r="K33" s="87">
        <v>225.725</v>
      </c>
      <c r="L33" s="73"/>
      <c r="M33" s="73"/>
      <c r="N33" s="73"/>
      <c r="O33" s="74">
        <v>88060.0</v>
      </c>
      <c r="P33" s="75">
        <v>5000.0</v>
      </c>
      <c r="Q33" s="75">
        <v>1000.0</v>
      </c>
    </row>
    <row r="34" ht="15.75" customHeight="1">
      <c r="A34" s="84">
        <v>161346.0</v>
      </c>
      <c r="B34" s="77" t="s">
        <v>66</v>
      </c>
      <c r="C34" s="87" t="s">
        <v>204</v>
      </c>
      <c r="D34" s="86" t="s">
        <v>205</v>
      </c>
      <c r="E34" s="78" t="s">
        <v>78</v>
      </c>
      <c r="F34" s="95" t="s">
        <v>113</v>
      </c>
      <c r="G34" s="111">
        <v>46178.0</v>
      </c>
      <c r="H34" s="111">
        <v>46178.0</v>
      </c>
      <c r="I34" s="87">
        <v>105.0</v>
      </c>
      <c r="J34" s="87">
        <v>105.0</v>
      </c>
      <c r="K34" s="87">
        <v>105.0</v>
      </c>
      <c r="L34" s="73"/>
      <c r="M34" s="73"/>
      <c r="N34" s="73"/>
      <c r="O34" s="74">
        <v>40963.0</v>
      </c>
      <c r="P34" s="75">
        <v>5000.0</v>
      </c>
      <c r="Q34" s="75">
        <v>1000.0</v>
      </c>
    </row>
    <row r="35" ht="15.75" customHeight="1">
      <c r="A35" s="84">
        <v>161479.0</v>
      </c>
      <c r="B35" s="77" t="s">
        <v>66</v>
      </c>
      <c r="C35" s="87" t="s">
        <v>207</v>
      </c>
      <c r="D35" s="86" t="s">
        <v>208</v>
      </c>
      <c r="E35" s="78" t="s">
        <v>78</v>
      </c>
      <c r="F35" s="82" t="s">
        <v>80</v>
      </c>
      <c r="G35" s="111">
        <v>46208.0</v>
      </c>
      <c r="H35" s="111">
        <v>46208.0</v>
      </c>
      <c r="I35" s="87">
        <v>225.9</v>
      </c>
      <c r="J35" s="87">
        <v>225.9</v>
      </c>
      <c r="K35" s="87">
        <v>225.9</v>
      </c>
      <c r="L35" s="73"/>
      <c r="M35" s="73"/>
      <c r="N35" s="73"/>
      <c r="O35" s="74">
        <v>88128.0</v>
      </c>
      <c r="P35" s="75">
        <v>5000.0</v>
      </c>
      <c r="Q35" s="75">
        <v>1000.0</v>
      </c>
    </row>
    <row r="36" ht="15.75" customHeight="1">
      <c r="A36" s="84">
        <v>161481.0</v>
      </c>
      <c r="B36" s="77" t="s">
        <v>66</v>
      </c>
      <c r="C36" s="87" t="s">
        <v>210</v>
      </c>
      <c r="D36" s="86" t="s">
        <v>211</v>
      </c>
      <c r="E36" s="78" t="s">
        <v>78</v>
      </c>
      <c r="F36" s="95" t="s">
        <v>113</v>
      </c>
      <c r="G36" s="111">
        <v>46208.0</v>
      </c>
      <c r="H36" s="111">
        <v>46208.0</v>
      </c>
      <c r="I36" s="87">
        <v>115.5</v>
      </c>
      <c r="J36" s="87">
        <v>115.5</v>
      </c>
      <c r="K36" s="87">
        <v>115.5</v>
      </c>
      <c r="L36" s="73"/>
      <c r="M36" s="73"/>
      <c r="N36" s="73"/>
      <c r="O36" s="74">
        <v>45059.0</v>
      </c>
      <c r="P36" s="75">
        <v>5000.0</v>
      </c>
      <c r="Q36" s="75">
        <v>1000.0</v>
      </c>
    </row>
    <row r="37" ht="15.75" customHeight="1">
      <c r="A37" s="84">
        <v>161690.0</v>
      </c>
      <c r="B37" s="77" t="s">
        <v>66</v>
      </c>
      <c r="C37" s="87" t="s">
        <v>213</v>
      </c>
      <c r="D37" s="108" t="s">
        <v>214</v>
      </c>
      <c r="E37" s="78" t="s">
        <v>78</v>
      </c>
      <c r="F37" s="82" t="s">
        <v>80</v>
      </c>
      <c r="G37" s="111">
        <v>46239.0</v>
      </c>
      <c r="H37" s="111">
        <v>46239.0</v>
      </c>
      <c r="I37" s="87">
        <v>252.775</v>
      </c>
      <c r="J37" s="87">
        <v>252.775</v>
      </c>
      <c r="K37" s="87">
        <v>252.775</v>
      </c>
      <c r="L37" s="73"/>
      <c r="M37" s="73"/>
      <c r="N37" s="73"/>
      <c r="O37" s="74">
        <v>98613.0</v>
      </c>
      <c r="P37" s="75">
        <v>5000.0</v>
      </c>
      <c r="Q37" s="75">
        <v>1000.0</v>
      </c>
    </row>
    <row r="38" ht="15.75" customHeight="1">
      <c r="A38" s="84">
        <v>161691.0</v>
      </c>
      <c r="B38" s="77" t="s">
        <v>66</v>
      </c>
      <c r="C38" s="87" t="s">
        <v>217</v>
      </c>
      <c r="D38" s="108" t="s">
        <v>218</v>
      </c>
      <c r="E38" s="78" t="s">
        <v>78</v>
      </c>
      <c r="F38" s="95" t="s">
        <v>219</v>
      </c>
      <c r="G38" s="111">
        <v>46239.0</v>
      </c>
      <c r="H38" s="111">
        <v>46239.0</v>
      </c>
      <c r="I38" s="87">
        <v>140.75</v>
      </c>
      <c r="J38" s="87">
        <v>140.75</v>
      </c>
      <c r="K38" s="87">
        <v>140.75</v>
      </c>
      <c r="L38" s="73"/>
      <c r="M38" s="73"/>
      <c r="N38" s="73"/>
      <c r="O38" s="74">
        <v>54909.0</v>
      </c>
      <c r="P38" s="75">
        <v>5000.0</v>
      </c>
      <c r="Q38" s="75">
        <v>1000.0</v>
      </c>
    </row>
    <row r="39" ht="15.75" customHeight="1">
      <c r="A39" s="84">
        <v>161693.0</v>
      </c>
      <c r="B39" s="77" t="s">
        <v>66</v>
      </c>
      <c r="C39" s="87" t="s">
        <v>220</v>
      </c>
      <c r="D39" s="108" t="s">
        <v>221</v>
      </c>
      <c r="E39" s="78" t="s">
        <v>78</v>
      </c>
      <c r="F39" s="95" t="s">
        <v>113</v>
      </c>
      <c r="G39" s="111">
        <v>46239.0</v>
      </c>
      <c r="H39" s="111">
        <v>46239.0</v>
      </c>
      <c r="I39" s="87">
        <v>115.5</v>
      </c>
      <c r="J39" s="87">
        <v>115.5</v>
      </c>
      <c r="K39" s="87">
        <v>115.5</v>
      </c>
      <c r="L39" s="73"/>
      <c r="M39" s="73"/>
      <c r="N39" s="73"/>
      <c r="O39" s="74">
        <v>45059.0</v>
      </c>
      <c r="P39" s="75">
        <v>5000.0</v>
      </c>
      <c r="Q39" s="75">
        <v>1000.0</v>
      </c>
    </row>
    <row r="40" ht="15.75" customHeight="1">
      <c r="A40" s="84" t="s">
        <v>222</v>
      </c>
      <c r="B40" s="77" t="s">
        <v>66</v>
      </c>
      <c r="C40" s="87" t="s">
        <v>223</v>
      </c>
      <c r="D40" s="87" t="s">
        <v>224</v>
      </c>
      <c r="E40" s="78" t="s">
        <v>78</v>
      </c>
      <c r="F40" s="95" t="s">
        <v>225</v>
      </c>
      <c r="G40" s="111">
        <v>46239.0</v>
      </c>
      <c r="H40" s="111">
        <v>46239.0</v>
      </c>
      <c r="I40" s="87">
        <v>240.0</v>
      </c>
      <c r="J40" s="87">
        <v>240.0</v>
      </c>
      <c r="K40" s="87">
        <v>240.0</v>
      </c>
      <c r="L40" s="73"/>
      <c r="M40" s="73"/>
      <c r="N40" s="73"/>
      <c r="O40" s="74">
        <v>0.0</v>
      </c>
      <c r="P40" s="74">
        <v>0.0</v>
      </c>
      <c r="Q40" s="74">
        <v>0.0</v>
      </c>
    </row>
    <row r="41" ht="15.75" customHeight="1">
      <c r="A41" s="84">
        <v>161874.0</v>
      </c>
      <c r="B41" s="77" t="s">
        <v>66</v>
      </c>
      <c r="C41" s="87" t="s">
        <v>226</v>
      </c>
      <c r="D41" s="108" t="s">
        <v>227</v>
      </c>
      <c r="E41" s="78" t="s">
        <v>78</v>
      </c>
      <c r="F41" s="82" t="s">
        <v>80</v>
      </c>
      <c r="G41" s="111">
        <v>46270.0</v>
      </c>
      <c r="H41" s="111">
        <v>46270.0</v>
      </c>
      <c r="I41" s="87">
        <v>194.65</v>
      </c>
      <c r="J41" s="87">
        <v>194.65</v>
      </c>
      <c r="K41" s="87">
        <v>194.65</v>
      </c>
      <c r="L41" s="73"/>
      <c r="M41" s="73"/>
      <c r="N41" s="73"/>
      <c r="O41" s="74">
        <v>75937.0</v>
      </c>
      <c r="P41" s="75">
        <v>5000.0</v>
      </c>
      <c r="Q41" s="75">
        <v>1000.0</v>
      </c>
    </row>
    <row r="42" ht="15.75" customHeight="1">
      <c r="A42" s="84">
        <v>161878.0</v>
      </c>
      <c r="B42" s="77" t="s">
        <v>66</v>
      </c>
      <c r="C42" s="87" t="s">
        <v>228</v>
      </c>
      <c r="D42" s="108" t="s">
        <v>229</v>
      </c>
      <c r="E42" s="78" t="s">
        <v>78</v>
      </c>
      <c r="F42" s="95" t="s">
        <v>230</v>
      </c>
      <c r="G42" s="111">
        <v>46270.0</v>
      </c>
      <c r="H42" s="111">
        <v>46270.0</v>
      </c>
      <c r="I42" s="87">
        <v>31.5</v>
      </c>
      <c r="J42" s="87">
        <v>31.5</v>
      </c>
      <c r="K42" s="87">
        <v>31.5</v>
      </c>
      <c r="L42" s="73"/>
      <c r="M42" s="73"/>
      <c r="N42" s="73"/>
      <c r="O42" s="74">
        <v>12289.0</v>
      </c>
      <c r="P42" s="75">
        <v>5000.0</v>
      </c>
      <c r="Q42" s="75">
        <v>1000.0</v>
      </c>
    </row>
    <row r="43" ht="15.75" customHeight="1">
      <c r="A43" s="84">
        <v>161880.0</v>
      </c>
      <c r="B43" s="77" t="s">
        <v>66</v>
      </c>
      <c r="C43" s="87" t="s">
        <v>231</v>
      </c>
      <c r="D43" s="108" t="s">
        <v>232</v>
      </c>
      <c r="E43" s="78" t="s">
        <v>78</v>
      </c>
      <c r="F43" s="95" t="s">
        <v>219</v>
      </c>
      <c r="G43" s="111">
        <v>46270.0</v>
      </c>
      <c r="H43" s="111">
        <v>46270.0</v>
      </c>
      <c r="I43" s="87">
        <v>90.6</v>
      </c>
      <c r="J43" s="87">
        <v>90.6</v>
      </c>
      <c r="K43" s="87">
        <v>90.6</v>
      </c>
      <c r="L43" s="73"/>
      <c r="M43" s="73"/>
      <c r="N43" s="73"/>
      <c r="O43" s="74">
        <v>35345.0</v>
      </c>
      <c r="P43" s="75">
        <v>5000.0</v>
      </c>
      <c r="Q43" s="75">
        <v>1000.0</v>
      </c>
    </row>
    <row r="44" ht="15.75" customHeight="1">
      <c r="A44" s="84">
        <v>161884.0</v>
      </c>
      <c r="B44" s="77" t="s">
        <v>66</v>
      </c>
      <c r="C44" s="87" t="s">
        <v>233</v>
      </c>
      <c r="D44" s="86" t="s">
        <v>234</v>
      </c>
      <c r="E44" s="78" t="s">
        <v>78</v>
      </c>
      <c r="F44" s="95" t="s">
        <v>113</v>
      </c>
      <c r="G44" s="111">
        <v>46270.0</v>
      </c>
      <c r="H44" s="111">
        <v>46270.0</v>
      </c>
      <c r="I44" s="87">
        <v>105.0</v>
      </c>
      <c r="J44" s="87">
        <v>105.0</v>
      </c>
      <c r="K44" s="87">
        <v>105.0</v>
      </c>
      <c r="L44" s="73"/>
      <c r="M44" s="73"/>
      <c r="N44" s="73"/>
      <c r="O44" s="74">
        <v>40963.0</v>
      </c>
      <c r="P44" s="75">
        <v>5000.0</v>
      </c>
      <c r="Q44" s="75">
        <v>1000.0</v>
      </c>
    </row>
    <row r="45" ht="15.75" customHeight="1">
      <c r="A45" s="84" t="s">
        <v>222</v>
      </c>
      <c r="B45" s="77" t="s">
        <v>66</v>
      </c>
      <c r="C45" s="87" t="s">
        <v>235</v>
      </c>
      <c r="D45" s="87" t="s">
        <v>236</v>
      </c>
      <c r="E45" s="78" t="s">
        <v>78</v>
      </c>
      <c r="F45" s="95" t="s">
        <v>225</v>
      </c>
      <c r="G45" s="111">
        <v>46270.0</v>
      </c>
      <c r="H45" s="111">
        <v>46270.0</v>
      </c>
      <c r="I45" s="87">
        <v>344.455</v>
      </c>
      <c r="J45" s="87">
        <v>344.455</v>
      </c>
      <c r="K45" s="87">
        <v>344.455</v>
      </c>
      <c r="L45" s="73"/>
      <c r="M45" s="73"/>
      <c r="N45" s="73"/>
      <c r="O45" s="74">
        <v>0.0</v>
      </c>
      <c r="P45" s="74">
        <v>0.0</v>
      </c>
      <c r="Q45" s="74">
        <v>0.0</v>
      </c>
    </row>
    <row r="46" ht="15.75" customHeight="1">
      <c r="A46" s="84" t="s">
        <v>222</v>
      </c>
      <c r="B46" s="77" t="s">
        <v>66</v>
      </c>
      <c r="C46" s="87" t="s">
        <v>237</v>
      </c>
      <c r="D46" s="87" t="s">
        <v>238</v>
      </c>
      <c r="E46" s="78" t="s">
        <v>78</v>
      </c>
      <c r="F46" s="95" t="s">
        <v>225</v>
      </c>
      <c r="G46" s="114">
        <v>46300.0</v>
      </c>
      <c r="H46" s="114">
        <v>46300.0</v>
      </c>
      <c r="I46" s="87">
        <v>400.0</v>
      </c>
      <c r="J46" s="87">
        <v>400.0</v>
      </c>
      <c r="K46" s="87">
        <v>400.0</v>
      </c>
      <c r="L46" s="73"/>
      <c r="M46" s="73"/>
      <c r="N46" s="73"/>
      <c r="O46" s="74">
        <v>0.0</v>
      </c>
      <c r="P46" s="74">
        <v>0.0</v>
      </c>
      <c r="Q46" s="74">
        <v>0.0</v>
      </c>
    </row>
    <row r="47" ht="15.75" customHeight="1">
      <c r="A47" s="84">
        <v>162023.0</v>
      </c>
      <c r="B47" s="77" t="s">
        <v>66</v>
      </c>
      <c r="C47" s="87" t="s">
        <v>239</v>
      </c>
      <c r="D47" s="86" t="s">
        <v>240</v>
      </c>
      <c r="E47" s="78" t="s">
        <v>78</v>
      </c>
      <c r="F47" s="82" t="s">
        <v>80</v>
      </c>
      <c r="G47" s="114">
        <v>46300.0</v>
      </c>
      <c r="H47" s="114">
        <v>46300.0</v>
      </c>
      <c r="I47" s="87">
        <v>254.0375</v>
      </c>
      <c r="J47" s="87">
        <v>254.0375</v>
      </c>
      <c r="K47" s="87">
        <v>254.0375</v>
      </c>
      <c r="L47" s="73"/>
      <c r="M47" s="73"/>
      <c r="N47" s="73"/>
      <c r="O47" s="74">
        <v>99105.0</v>
      </c>
      <c r="P47" s="75">
        <v>5000.0</v>
      </c>
      <c r="Q47" s="75">
        <v>1000.0</v>
      </c>
    </row>
    <row r="48" ht="15.75" customHeight="1">
      <c r="A48" s="84">
        <v>162024.0</v>
      </c>
      <c r="B48" s="77" t="s">
        <v>66</v>
      </c>
      <c r="C48" s="87" t="s">
        <v>241</v>
      </c>
      <c r="D48" s="86" t="s">
        <v>242</v>
      </c>
      <c r="E48" s="78" t="s">
        <v>78</v>
      </c>
      <c r="F48" s="95" t="s">
        <v>219</v>
      </c>
      <c r="G48" s="114">
        <v>46300.0</v>
      </c>
      <c r="H48" s="114">
        <v>46300.0</v>
      </c>
      <c r="I48" s="87">
        <v>112.05</v>
      </c>
      <c r="J48" s="87">
        <v>112.05</v>
      </c>
      <c r="K48" s="87">
        <v>112.05</v>
      </c>
      <c r="L48" s="73"/>
      <c r="M48" s="73"/>
      <c r="N48" s="73"/>
      <c r="O48" s="74">
        <v>43713.0</v>
      </c>
      <c r="P48" s="75">
        <v>5000.0</v>
      </c>
      <c r="Q48" s="75">
        <v>1000.0</v>
      </c>
    </row>
    <row r="49" ht="15.75" customHeight="1">
      <c r="A49" s="84">
        <v>162025.0</v>
      </c>
      <c r="B49" s="77" t="s">
        <v>66</v>
      </c>
      <c r="C49" s="87" t="s">
        <v>243</v>
      </c>
      <c r="D49" s="86" t="s">
        <v>244</v>
      </c>
      <c r="E49" s="78" t="s">
        <v>78</v>
      </c>
      <c r="F49" s="95" t="s">
        <v>113</v>
      </c>
      <c r="G49" s="114">
        <v>46300.0</v>
      </c>
      <c r="H49" s="114">
        <v>46300.0</v>
      </c>
      <c r="I49" s="87">
        <v>107.5</v>
      </c>
      <c r="J49" s="87">
        <v>107.5</v>
      </c>
      <c r="K49" s="87">
        <v>107.5</v>
      </c>
      <c r="L49" s="73"/>
      <c r="M49" s="73"/>
      <c r="N49" s="73"/>
      <c r="O49" s="74">
        <v>41938.0</v>
      </c>
      <c r="P49" s="75">
        <v>5000.0</v>
      </c>
      <c r="Q49" s="75">
        <v>1000.0</v>
      </c>
    </row>
    <row r="50" ht="15.75" customHeight="1">
      <c r="A50" s="84">
        <v>162026.0</v>
      </c>
      <c r="B50" s="77" t="s">
        <v>66</v>
      </c>
      <c r="C50" s="87" t="s">
        <v>245</v>
      </c>
      <c r="D50" s="86" t="s">
        <v>246</v>
      </c>
      <c r="E50" s="78" t="s">
        <v>78</v>
      </c>
      <c r="F50" s="95" t="s">
        <v>230</v>
      </c>
      <c r="G50" s="114">
        <v>46300.0</v>
      </c>
      <c r="H50" s="114">
        <v>46300.0</v>
      </c>
      <c r="I50" s="87">
        <v>43.0</v>
      </c>
      <c r="J50" s="87">
        <v>43.0</v>
      </c>
      <c r="K50" s="87">
        <v>43.0</v>
      </c>
      <c r="L50" s="73"/>
      <c r="M50" s="73"/>
      <c r="N50" s="73"/>
      <c r="O50" s="74">
        <v>16775.0</v>
      </c>
      <c r="P50" s="75">
        <v>5000.0</v>
      </c>
      <c r="Q50" s="75">
        <v>1000.0</v>
      </c>
    </row>
    <row r="51" ht="15.75" customHeight="1">
      <c r="A51" s="84" t="s">
        <v>222</v>
      </c>
      <c r="B51" s="77" t="s">
        <v>66</v>
      </c>
      <c r="C51" s="87" t="s">
        <v>247</v>
      </c>
      <c r="D51" s="87" t="s">
        <v>248</v>
      </c>
      <c r="E51" s="78" t="s">
        <v>78</v>
      </c>
      <c r="F51" s="95" t="s">
        <v>225</v>
      </c>
      <c r="G51" s="114">
        <v>46331.0</v>
      </c>
      <c r="H51" s="114">
        <v>46331.0</v>
      </c>
      <c r="I51" s="87">
        <v>240.0</v>
      </c>
      <c r="J51" s="87">
        <v>240.0</v>
      </c>
      <c r="K51" s="87">
        <v>240.0</v>
      </c>
      <c r="L51" s="73"/>
      <c r="M51" s="73"/>
      <c r="N51" s="73"/>
      <c r="O51" s="74">
        <v>0.0</v>
      </c>
      <c r="P51" s="74">
        <v>0.0</v>
      </c>
      <c r="Q51" s="74">
        <v>0.0</v>
      </c>
    </row>
    <row r="52" ht="15.75" customHeight="1">
      <c r="A52" s="84">
        <v>162133.0</v>
      </c>
      <c r="B52" s="77" t="s">
        <v>66</v>
      </c>
      <c r="C52" s="87" t="s">
        <v>249</v>
      </c>
      <c r="D52" s="86" t="s">
        <v>250</v>
      </c>
      <c r="E52" s="78" t="s">
        <v>78</v>
      </c>
      <c r="F52" s="95" t="s">
        <v>251</v>
      </c>
      <c r="G52" s="114">
        <v>46331.0</v>
      </c>
      <c r="H52" s="114">
        <v>46331.0</v>
      </c>
      <c r="I52" s="87">
        <v>185.35</v>
      </c>
      <c r="J52" s="87">
        <v>185.35</v>
      </c>
      <c r="K52" s="87">
        <v>185.35</v>
      </c>
      <c r="L52" s="73"/>
      <c r="M52" s="73"/>
      <c r="N52" s="73"/>
      <c r="O52" s="74">
        <v>72309.0</v>
      </c>
      <c r="P52" s="75">
        <v>5000.0</v>
      </c>
      <c r="Q52" s="75">
        <v>1000.0</v>
      </c>
    </row>
    <row r="53" ht="15.75" customHeight="1">
      <c r="A53" s="84">
        <v>162137.0</v>
      </c>
      <c r="B53" s="77" t="s">
        <v>66</v>
      </c>
      <c r="C53" s="87" t="s">
        <v>252</v>
      </c>
      <c r="D53" s="86" t="s">
        <v>253</v>
      </c>
      <c r="E53" s="78" t="s">
        <v>78</v>
      </c>
      <c r="F53" s="95" t="s">
        <v>230</v>
      </c>
      <c r="G53" s="114">
        <v>46331.0</v>
      </c>
      <c r="H53" s="114">
        <v>46331.0</v>
      </c>
      <c r="I53" s="87">
        <v>43.0</v>
      </c>
      <c r="J53" s="87">
        <v>43.0</v>
      </c>
      <c r="K53" s="87">
        <v>43.0</v>
      </c>
      <c r="L53" s="73"/>
      <c r="M53" s="73"/>
      <c r="N53" s="73"/>
      <c r="O53" s="74">
        <v>16775.0</v>
      </c>
      <c r="P53" s="75">
        <v>5000.0</v>
      </c>
      <c r="Q53" s="75">
        <v>1000.0</v>
      </c>
    </row>
    <row r="54" ht="15.75" customHeight="1">
      <c r="A54" s="84">
        <v>162140.0</v>
      </c>
      <c r="B54" s="77" t="s">
        <v>66</v>
      </c>
      <c r="C54" s="87" t="s">
        <v>256</v>
      </c>
      <c r="D54" s="86" t="s">
        <v>257</v>
      </c>
      <c r="E54" s="78" t="s">
        <v>78</v>
      </c>
      <c r="F54" s="95" t="s">
        <v>219</v>
      </c>
      <c r="G54" s="114">
        <v>46331.0</v>
      </c>
      <c r="H54" s="114">
        <v>46331.0</v>
      </c>
      <c r="I54" s="87">
        <v>91.5</v>
      </c>
      <c r="J54" s="87">
        <v>91.5</v>
      </c>
      <c r="K54" s="87">
        <v>91.5</v>
      </c>
      <c r="L54" s="73"/>
      <c r="M54" s="73"/>
      <c r="N54" s="73"/>
      <c r="O54" s="74">
        <v>35696.0</v>
      </c>
      <c r="P54" s="75">
        <v>5000.0</v>
      </c>
      <c r="Q54" s="75">
        <v>1000.0</v>
      </c>
    </row>
    <row r="55" ht="15.75" customHeight="1">
      <c r="A55" s="84" t="s">
        <v>222</v>
      </c>
      <c r="B55" s="77" t="s">
        <v>66</v>
      </c>
      <c r="C55" s="87" t="s">
        <v>259</v>
      </c>
      <c r="D55" s="87" t="s">
        <v>260</v>
      </c>
      <c r="E55" s="78" t="s">
        <v>78</v>
      </c>
      <c r="F55" s="95" t="s">
        <v>225</v>
      </c>
      <c r="G55" s="114">
        <v>46361.0</v>
      </c>
      <c r="H55" s="114">
        <v>46361.0</v>
      </c>
      <c r="I55" s="87">
        <v>240.0</v>
      </c>
      <c r="J55" s="87">
        <v>240.0</v>
      </c>
      <c r="K55" s="87">
        <v>240.0</v>
      </c>
      <c r="L55" s="73"/>
      <c r="M55" s="73"/>
      <c r="N55" s="73"/>
      <c r="O55" s="74">
        <v>0.0</v>
      </c>
      <c r="P55" s="74">
        <v>0.0</v>
      </c>
      <c r="Q55" s="74">
        <v>0.0</v>
      </c>
    </row>
    <row r="56" ht="15.75" customHeight="1">
      <c r="A56" s="84">
        <v>162261.0</v>
      </c>
      <c r="B56" s="77" t="s">
        <v>66</v>
      </c>
      <c r="C56" s="87" t="s">
        <v>262</v>
      </c>
      <c r="D56" s="86" t="s">
        <v>263</v>
      </c>
      <c r="E56" s="78" t="s">
        <v>78</v>
      </c>
      <c r="F56" s="95" t="s">
        <v>230</v>
      </c>
      <c r="G56" s="114">
        <v>46361.0</v>
      </c>
      <c r="H56" s="114">
        <v>46361.0</v>
      </c>
      <c r="I56" s="87">
        <v>42.0</v>
      </c>
      <c r="J56" s="87">
        <v>42.0</v>
      </c>
      <c r="K56" s="87">
        <v>42.0</v>
      </c>
      <c r="L56" s="73"/>
      <c r="M56" s="73"/>
      <c r="N56" s="73"/>
      <c r="O56" s="74">
        <v>16385.0</v>
      </c>
      <c r="P56" s="75">
        <v>5000.0</v>
      </c>
      <c r="Q56" s="75">
        <v>1000.0</v>
      </c>
    </row>
    <row r="57" ht="15.75" customHeight="1">
      <c r="A57" s="84">
        <v>162262.0</v>
      </c>
      <c r="B57" s="77" t="s">
        <v>66</v>
      </c>
      <c r="C57" s="87" t="s">
        <v>266</v>
      </c>
      <c r="D57" s="86" t="s">
        <v>267</v>
      </c>
      <c r="E57" s="78" t="s">
        <v>78</v>
      </c>
      <c r="F57" s="95" t="s">
        <v>113</v>
      </c>
      <c r="G57" s="114">
        <v>46361.0</v>
      </c>
      <c r="H57" s="114">
        <v>46361.0</v>
      </c>
      <c r="I57" s="87">
        <v>126.0</v>
      </c>
      <c r="J57" s="87">
        <v>126.0</v>
      </c>
      <c r="K57" s="87">
        <v>126.0</v>
      </c>
      <c r="L57" s="73"/>
      <c r="M57" s="73"/>
      <c r="N57" s="73"/>
      <c r="O57" s="74">
        <v>49155.0</v>
      </c>
      <c r="P57" s="75">
        <v>5000.0</v>
      </c>
      <c r="Q57" s="75">
        <v>1000.0</v>
      </c>
    </row>
    <row r="58" ht="15.75" customHeight="1">
      <c r="A58" s="84">
        <v>162265.0</v>
      </c>
      <c r="B58" s="77" t="s">
        <v>66</v>
      </c>
      <c r="C58" s="87" t="s">
        <v>269</v>
      </c>
      <c r="D58" s="86" t="s">
        <v>270</v>
      </c>
      <c r="E58" s="78" t="s">
        <v>78</v>
      </c>
      <c r="F58" s="95" t="s">
        <v>251</v>
      </c>
      <c r="G58" s="114">
        <v>46361.0</v>
      </c>
      <c r="H58" s="114">
        <v>46361.0</v>
      </c>
      <c r="I58" s="87">
        <v>195.9</v>
      </c>
      <c r="J58" s="87">
        <v>195.9</v>
      </c>
      <c r="K58" s="87">
        <v>195.9</v>
      </c>
      <c r="L58" s="73"/>
      <c r="M58" s="73"/>
      <c r="N58" s="73"/>
      <c r="O58" s="74">
        <v>76425.0</v>
      </c>
      <c r="P58" s="75">
        <v>5000.0</v>
      </c>
      <c r="Q58" s="75">
        <v>1000.0</v>
      </c>
    </row>
    <row r="59" ht="15.75" customHeight="1">
      <c r="A59" s="84">
        <v>162269.0</v>
      </c>
      <c r="B59" s="77" t="s">
        <v>66</v>
      </c>
      <c r="C59" s="87" t="s">
        <v>272</v>
      </c>
      <c r="D59" s="86" t="s">
        <v>273</v>
      </c>
      <c r="E59" s="78" t="s">
        <v>78</v>
      </c>
      <c r="F59" s="95" t="s">
        <v>219</v>
      </c>
      <c r="G59" s="114">
        <v>46361.0</v>
      </c>
      <c r="H59" s="114">
        <v>46361.0</v>
      </c>
      <c r="I59" s="87">
        <v>88.75</v>
      </c>
      <c r="J59" s="87">
        <v>88.75</v>
      </c>
      <c r="K59" s="87">
        <v>88.75</v>
      </c>
      <c r="L59" s="73"/>
      <c r="M59" s="73"/>
      <c r="N59" s="73"/>
      <c r="O59" s="74">
        <v>34623.0</v>
      </c>
      <c r="P59" s="75">
        <v>5000.0</v>
      </c>
      <c r="Q59" s="75">
        <v>1000.0</v>
      </c>
    </row>
    <row r="60" ht="15.75" customHeight="1">
      <c r="A60" s="84">
        <v>162427.0</v>
      </c>
      <c r="B60" s="77" t="s">
        <v>66</v>
      </c>
      <c r="C60" s="87" t="s">
        <v>275</v>
      </c>
      <c r="D60" s="86" t="s">
        <v>277</v>
      </c>
      <c r="E60" s="78" t="s">
        <v>78</v>
      </c>
      <c r="F60" s="95" t="s">
        <v>251</v>
      </c>
      <c r="G60" s="87" t="s">
        <v>165</v>
      </c>
      <c r="H60" s="87" t="s">
        <v>165</v>
      </c>
      <c r="I60" s="87">
        <v>198.2</v>
      </c>
      <c r="J60" s="87">
        <v>198.2</v>
      </c>
      <c r="K60" s="87">
        <v>165.05</v>
      </c>
      <c r="L60" s="73"/>
      <c r="M60" s="73"/>
      <c r="N60" s="73"/>
      <c r="O60" s="74">
        <v>77322.0</v>
      </c>
      <c r="P60" s="75">
        <v>5000.0</v>
      </c>
      <c r="Q60" s="75">
        <v>1000.0</v>
      </c>
    </row>
    <row r="61" ht="15.75" customHeight="1">
      <c r="A61" s="84">
        <v>162440.0</v>
      </c>
      <c r="B61" s="77" t="s">
        <v>66</v>
      </c>
      <c r="C61" s="87" t="s">
        <v>279</v>
      </c>
      <c r="D61" s="86" t="s">
        <v>280</v>
      </c>
      <c r="E61" s="78" t="s">
        <v>78</v>
      </c>
      <c r="F61" s="95" t="s">
        <v>230</v>
      </c>
      <c r="G61" s="87" t="s">
        <v>165</v>
      </c>
      <c r="H61" s="87" t="s">
        <v>165</v>
      </c>
      <c r="I61" s="87">
        <v>42.0</v>
      </c>
      <c r="J61" s="87">
        <v>42.0</v>
      </c>
      <c r="K61" s="87">
        <v>35.0</v>
      </c>
      <c r="L61" s="73"/>
      <c r="M61" s="73"/>
      <c r="N61" s="73"/>
      <c r="O61" s="74">
        <v>16385.0</v>
      </c>
      <c r="P61" s="75">
        <v>5000.0</v>
      </c>
      <c r="Q61" s="75">
        <v>1000.0</v>
      </c>
    </row>
    <row r="62" ht="15.75" customHeight="1">
      <c r="A62" s="84">
        <v>162443.0</v>
      </c>
      <c r="B62" s="77" t="s">
        <v>66</v>
      </c>
      <c r="C62" s="87" t="s">
        <v>282</v>
      </c>
      <c r="D62" s="86" t="s">
        <v>283</v>
      </c>
      <c r="E62" s="78" t="s">
        <v>78</v>
      </c>
      <c r="F62" s="95" t="s">
        <v>113</v>
      </c>
      <c r="G62" s="87" t="s">
        <v>165</v>
      </c>
      <c r="H62" s="87" t="s">
        <v>165</v>
      </c>
      <c r="I62" s="87">
        <v>141.75</v>
      </c>
      <c r="J62" s="87">
        <v>141.75</v>
      </c>
      <c r="K62" s="87">
        <v>118.125</v>
      </c>
      <c r="L62" s="73"/>
      <c r="M62" s="73"/>
      <c r="N62" s="73"/>
      <c r="O62" s="74">
        <v>55300.0</v>
      </c>
      <c r="P62" s="75">
        <v>5000.0</v>
      </c>
      <c r="Q62" s="75">
        <v>1000.0</v>
      </c>
    </row>
    <row r="63" ht="15.75" customHeight="1">
      <c r="A63" s="84">
        <v>162446.0</v>
      </c>
      <c r="B63" s="77" t="s">
        <v>66</v>
      </c>
      <c r="C63" s="87" t="s">
        <v>285</v>
      </c>
      <c r="D63" s="86" t="s">
        <v>286</v>
      </c>
      <c r="E63" s="78" t="s">
        <v>78</v>
      </c>
      <c r="F63" s="95" t="s">
        <v>219</v>
      </c>
      <c r="G63" s="87" t="s">
        <v>165</v>
      </c>
      <c r="H63" s="87" t="s">
        <v>165</v>
      </c>
      <c r="I63" s="87">
        <v>112.75</v>
      </c>
      <c r="J63" s="87">
        <v>112.75</v>
      </c>
      <c r="K63" s="87">
        <v>74.25</v>
      </c>
      <c r="L63" s="73"/>
      <c r="M63" s="73"/>
      <c r="N63" s="73"/>
      <c r="O63" s="74">
        <v>43986.0</v>
      </c>
      <c r="P63" s="75">
        <v>5000.0</v>
      </c>
      <c r="Q63" s="75">
        <v>1000.0</v>
      </c>
    </row>
    <row r="64" ht="15.75" customHeight="1">
      <c r="A64" s="84">
        <v>162621.0</v>
      </c>
      <c r="B64" s="77" t="s">
        <v>66</v>
      </c>
      <c r="C64" s="87" t="s">
        <v>289</v>
      </c>
      <c r="D64" s="86" t="s">
        <v>290</v>
      </c>
      <c r="E64" s="78" t="s">
        <v>78</v>
      </c>
      <c r="F64" s="95" t="s">
        <v>251</v>
      </c>
      <c r="G64" s="87" t="s">
        <v>168</v>
      </c>
      <c r="H64" s="87" t="s">
        <v>168</v>
      </c>
      <c r="I64" s="87">
        <v>165.4</v>
      </c>
      <c r="J64" s="87">
        <v>165.4</v>
      </c>
      <c r="K64" s="87">
        <v>83.15</v>
      </c>
      <c r="L64" s="73"/>
      <c r="M64" s="73"/>
      <c r="N64" s="73"/>
      <c r="O64" s="74">
        <v>64526.0</v>
      </c>
      <c r="P64" s="75">
        <v>5000.0</v>
      </c>
      <c r="Q64" s="75">
        <v>1000.0</v>
      </c>
    </row>
    <row r="65" ht="15.75" customHeight="1">
      <c r="A65" s="84">
        <v>162622.0</v>
      </c>
      <c r="B65" s="77" t="s">
        <v>66</v>
      </c>
      <c r="C65" s="87" t="s">
        <v>292</v>
      </c>
      <c r="D65" s="86" t="s">
        <v>293</v>
      </c>
      <c r="E65" s="78" t="s">
        <v>78</v>
      </c>
      <c r="F65" s="95" t="s">
        <v>230</v>
      </c>
      <c r="G65" s="87" t="s">
        <v>168</v>
      </c>
      <c r="H65" s="87" t="s">
        <v>168</v>
      </c>
      <c r="I65" s="87">
        <v>41.0</v>
      </c>
      <c r="J65" s="87">
        <v>41.0</v>
      </c>
      <c r="K65" s="87">
        <v>23.0</v>
      </c>
      <c r="L65" s="73"/>
      <c r="M65" s="73"/>
      <c r="N65" s="73"/>
      <c r="O65" s="74">
        <v>15995.0</v>
      </c>
      <c r="P65" s="75">
        <v>5000.0</v>
      </c>
      <c r="Q65" s="75">
        <v>1000.0</v>
      </c>
    </row>
    <row r="66" ht="15.75" customHeight="1">
      <c r="A66" s="84">
        <v>162623.0</v>
      </c>
      <c r="B66" s="77" t="s">
        <v>66</v>
      </c>
      <c r="C66" s="87" t="s">
        <v>296</v>
      </c>
      <c r="D66" s="86" t="s">
        <v>297</v>
      </c>
      <c r="E66" s="78" t="s">
        <v>78</v>
      </c>
      <c r="F66" s="95" t="s">
        <v>113</v>
      </c>
      <c r="G66" s="87" t="s">
        <v>168</v>
      </c>
      <c r="H66" s="87" t="s">
        <v>168</v>
      </c>
      <c r="I66" s="87">
        <v>102.5</v>
      </c>
      <c r="J66" s="87">
        <v>102.5</v>
      </c>
      <c r="K66" s="87">
        <v>57.5</v>
      </c>
      <c r="L66" s="73"/>
      <c r="M66" s="73"/>
      <c r="N66" s="73"/>
      <c r="O66" s="74">
        <v>39987.0</v>
      </c>
      <c r="P66" s="75">
        <v>5000.0</v>
      </c>
      <c r="Q66" s="75">
        <v>1000.0</v>
      </c>
    </row>
    <row r="67" ht="15.75" customHeight="1">
      <c r="A67" s="84">
        <v>162625.0</v>
      </c>
      <c r="B67" s="77" t="s">
        <v>66</v>
      </c>
      <c r="C67" s="87" t="s">
        <v>298</v>
      </c>
      <c r="D67" s="86" t="s">
        <v>299</v>
      </c>
      <c r="E67" s="78" t="s">
        <v>78</v>
      </c>
      <c r="F67" s="95" t="s">
        <v>219</v>
      </c>
      <c r="G67" s="87" t="s">
        <v>168</v>
      </c>
      <c r="H67" s="87" t="s">
        <v>168</v>
      </c>
      <c r="I67" s="87">
        <v>107.5</v>
      </c>
      <c r="J67" s="87">
        <v>107.5</v>
      </c>
      <c r="K67" s="87">
        <v>58.25</v>
      </c>
      <c r="L67" s="73"/>
      <c r="M67" s="73"/>
      <c r="N67" s="73"/>
      <c r="O67" s="74">
        <v>41938.0</v>
      </c>
      <c r="P67" s="75">
        <v>5000.0</v>
      </c>
      <c r="Q67" s="75">
        <v>1000.0</v>
      </c>
    </row>
    <row r="68" ht="15.75" customHeight="1">
      <c r="A68" s="84">
        <v>162838.0</v>
      </c>
      <c r="B68" s="77" t="s">
        <v>66</v>
      </c>
      <c r="C68" s="87" t="s">
        <v>300</v>
      </c>
      <c r="D68" s="86" t="s">
        <v>301</v>
      </c>
      <c r="E68" s="78" t="s">
        <v>78</v>
      </c>
      <c r="F68" s="95" t="s">
        <v>251</v>
      </c>
      <c r="G68" s="87" t="s">
        <v>169</v>
      </c>
      <c r="H68" s="87" t="s">
        <v>169</v>
      </c>
      <c r="I68" s="87">
        <v>183.275</v>
      </c>
      <c r="J68" s="87">
        <v>183.275</v>
      </c>
      <c r="K68" s="87">
        <v>183.275</v>
      </c>
      <c r="L68" s="73"/>
      <c r="M68" s="73"/>
      <c r="N68" s="73"/>
      <c r="O68" s="74">
        <v>71499.0</v>
      </c>
      <c r="P68" s="75">
        <v>5000.0</v>
      </c>
      <c r="Q68" s="75">
        <v>1000.0</v>
      </c>
    </row>
    <row r="69" ht="15.75" customHeight="1">
      <c r="A69" s="84">
        <v>162843.0</v>
      </c>
      <c r="B69" s="77" t="s">
        <v>66</v>
      </c>
      <c r="C69" s="87" t="s">
        <v>302</v>
      </c>
      <c r="D69" s="86" t="s">
        <v>303</v>
      </c>
      <c r="E69" s="78" t="s">
        <v>78</v>
      </c>
      <c r="F69" s="87" t="s">
        <v>304</v>
      </c>
      <c r="G69" s="87" t="s">
        <v>169</v>
      </c>
      <c r="H69" s="87" t="s">
        <v>169</v>
      </c>
      <c r="I69" s="87">
        <v>18.2</v>
      </c>
      <c r="J69" s="87">
        <v>18.2</v>
      </c>
      <c r="K69" s="87">
        <v>18.2</v>
      </c>
      <c r="L69" s="73"/>
      <c r="M69" s="73"/>
      <c r="N69" s="73"/>
      <c r="O69" s="74">
        <v>9262.0</v>
      </c>
      <c r="P69" s="75">
        <v>5000.0</v>
      </c>
      <c r="Q69" s="75">
        <v>1000.0</v>
      </c>
    </row>
    <row r="70" ht="15.75" customHeight="1">
      <c r="A70" s="84">
        <v>162846.0</v>
      </c>
      <c r="B70" s="77" t="s">
        <v>66</v>
      </c>
      <c r="C70" s="87" t="s">
        <v>305</v>
      </c>
      <c r="D70" s="86" t="s">
        <v>306</v>
      </c>
      <c r="E70" s="78" t="s">
        <v>78</v>
      </c>
      <c r="F70" s="95" t="s">
        <v>230</v>
      </c>
      <c r="G70" s="87" t="s">
        <v>169</v>
      </c>
      <c r="H70" s="87" t="s">
        <v>169</v>
      </c>
      <c r="I70" s="87">
        <v>39.0</v>
      </c>
      <c r="J70" s="87">
        <v>39.0</v>
      </c>
      <c r="K70" s="87">
        <v>39.0</v>
      </c>
      <c r="L70" s="73"/>
      <c r="M70" s="73"/>
      <c r="N70" s="73"/>
      <c r="O70" s="74">
        <v>15215.0</v>
      </c>
      <c r="P70" s="75">
        <v>5000.0</v>
      </c>
      <c r="Q70" s="75">
        <v>1000.0</v>
      </c>
    </row>
    <row r="71" ht="15.75" customHeight="1">
      <c r="A71" s="84">
        <v>162849.0</v>
      </c>
      <c r="B71" s="77" t="s">
        <v>66</v>
      </c>
      <c r="C71" s="87" t="s">
        <v>307</v>
      </c>
      <c r="D71" s="86" t="s">
        <v>308</v>
      </c>
      <c r="E71" s="78" t="s">
        <v>78</v>
      </c>
      <c r="F71" s="95" t="s">
        <v>113</v>
      </c>
      <c r="G71" s="87" t="s">
        <v>169</v>
      </c>
      <c r="H71" s="87" t="s">
        <v>169</v>
      </c>
      <c r="I71" s="87">
        <v>39.0</v>
      </c>
      <c r="J71" s="87">
        <v>39.0</v>
      </c>
      <c r="K71" s="87">
        <v>39.0</v>
      </c>
      <c r="L71" s="73"/>
      <c r="M71" s="73"/>
      <c r="N71" s="73"/>
      <c r="O71" s="74">
        <v>15215.0</v>
      </c>
      <c r="P71" s="75">
        <v>5000.0</v>
      </c>
      <c r="Q71" s="75">
        <v>1000.0</v>
      </c>
    </row>
    <row r="72" ht="15.75" customHeight="1">
      <c r="A72" s="84">
        <v>162859.0</v>
      </c>
      <c r="B72" s="77" t="s">
        <v>66</v>
      </c>
      <c r="C72" s="87" t="s">
        <v>309</v>
      </c>
      <c r="D72" s="86" t="s">
        <v>310</v>
      </c>
      <c r="E72" s="78" t="s">
        <v>78</v>
      </c>
      <c r="F72" s="95" t="s">
        <v>219</v>
      </c>
      <c r="G72" s="87" t="s">
        <v>169</v>
      </c>
      <c r="H72" s="87" t="s">
        <v>169</v>
      </c>
      <c r="I72" s="87">
        <v>97.5</v>
      </c>
      <c r="J72" s="87">
        <v>97.5</v>
      </c>
      <c r="K72" s="87">
        <v>97.5</v>
      </c>
      <c r="L72" s="73"/>
      <c r="M72" s="73"/>
      <c r="N72" s="73"/>
      <c r="O72" s="74">
        <v>38037.0</v>
      </c>
      <c r="P72" s="75">
        <v>5000.0</v>
      </c>
      <c r="Q72" s="75">
        <v>1000.0</v>
      </c>
    </row>
    <row r="73" ht="15.75" customHeight="1">
      <c r="A73" s="84">
        <v>162970.0</v>
      </c>
      <c r="B73" s="77" t="s">
        <v>66</v>
      </c>
      <c r="C73" s="87" t="s">
        <v>311</v>
      </c>
      <c r="D73" s="86" t="s">
        <v>312</v>
      </c>
      <c r="E73" s="78" t="s">
        <v>78</v>
      </c>
      <c r="F73" s="95" t="s">
        <v>251</v>
      </c>
      <c r="G73" s="87" t="s">
        <v>172</v>
      </c>
      <c r="H73" s="87" t="s">
        <v>172</v>
      </c>
      <c r="I73" s="87">
        <v>171.5</v>
      </c>
      <c r="J73" s="87">
        <v>171.5</v>
      </c>
      <c r="K73" s="87">
        <v>171.5</v>
      </c>
      <c r="L73" s="73"/>
      <c r="M73" s="73"/>
      <c r="N73" s="73"/>
      <c r="O73" s="74">
        <v>66906.0</v>
      </c>
      <c r="P73" s="75">
        <v>5000.0</v>
      </c>
      <c r="Q73" s="75">
        <v>1000.0</v>
      </c>
    </row>
    <row r="74" ht="15.75" customHeight="1">
      <c r="A74" s="84">
        <v>162972.0</v>
      </c>
      <c r="B74" s="77" t="s">
        <v>66</v>
      </c>
      <c r="C74" s="87" t="s">
        <v>313</v>
      </c>
      <c r="D74" s="86" t="s">
        <v>314</v>
      </c>
      <c r="E74" s="78" t="s">
        <v>78</v>
      </c>
      <c r="F74" s="87" t="s">
        <v>304</v>
      </c>
      <c r="G74" s="87" t="s">
        <v>172</v>
      </c>
      <c r="H74" s="87" t="s">
        <v>172</v>
      </c>
      <c r="I74" s="87">
        <v>16.6</v>
      </c>
      <c r="J74" s="87">
        <v>16.6</v>
      </c>
      <c r="K74" s="87">
        <v>16.6</v>
      </c>
      <c r="L74" s="73"/>
      <c r="M74" s="73"/>
      <c r="N74" s="73"/>
      <c r="O74" s="74">
        <v>8448.0</v>
      </c>
      <c r="P74" s="75">
        <v>5000.0</v>
      </c>
      <c r="Q74" s="75">
        <v>1000.0</v>
      </c>
    </row>
    <row r="75" ht="15.75" customHeight="1">
      <c r="A75" s="84">
        <v>162975.0</v>
      </c>
      <c r="B75" s="77" t="s">
        <v>66</v>
      </c>
      <c r="C75" s="87" t="s">
        <v>315</v>
      </c>
      <c r="D75" s="86" t="s">
        <v>316</v>
      </c>
      <c r="E75" s="78" t="s">
        <v>78</v>
      </c>
      <c r="F75" s="95" t="s">
        <v>230</v>
      </c>
      <c r="G75" s="87" t="s">
        <v>172</v>
      </c>
      <c r="H75" s="87" t="s">
        <v>172</v>
      </c>
      <c r="I75" s="87">
        <v>39.0</v>
      </c>
      <c r="J75" s="87">
        <v>39.0</v>
      </c>
      <c r="K75" s="87">
        <v>39.0</v>
      </c>
      <c r="L75" s="73"/>
      <c r="M75" s="73"/>
      <c r="N75" s="73"/>
      <c r="O75" s="74">
        <v>15215.0</v>
      </c>
      <c r="P75" s="75">
        <v>5000.0</v>
      </c>
      <c r="Q75" s="75">
        <v>1000.0</v>
      </c>
    </row>
    <row r="76" ht="15.75" customHeight="1">
      <c r="A76" s="84">
        <v>162977.0</v>
      </c>
      <c r="B76" s="77" t="s">
        <v>66</v>
      </c>
      <c r="C76" s="87" t="s">
        <v>319</v>
      </c>
      <c r="D76" s="86" t="s">
        <v>320</v>
      </c>
      <c r="E76" s="78" t="s">
        <v>78</v>
      </c>
      <c r="F76" s="95" t="s">
        <v>113</v>
      </c>
      <c r="G76" s="87" t="s">
        <v>172</v>
      </c>
      <c r="H76" s="87" t="s">
        <v>172</v>
      </c>
      <c r="I76" s="87">
        <v>48.75</v>
      </c>
      <c r="J76" s="87">
        <v>48.75</v>
      </c>
      <c r="K76" s="87">
        <v>48.75</v>
      </c>
      <c r="L76" s="73"/>
      <c r="M76" s="73"/>
      <c r="N76" s="73"/>
      <c r="O76" s="74">
        <v>19018.0</v>
      </c>
      <c r="P76" s="75">
        <v>5000.0</v>
      </c>
      <c r="Q76" s="75">
        <v>1000.0</v>
      </c>
    </row>
    <row r="77" ht="15.75" customHeight="1">
      <c r="A77" s="84">
        <v>162978.0</v>
      </c>
      <c r="B77" s="77" t="s">
        <v>66</v>
      </c>
      <c r="C77" s="87" t="s">
        <v>322</v>
      </c>
      <c r="D77" s="86" t="s">
        <v>323</v>
      </c>
      <c r="E77" s="78" t="s">
        <v>78</v>
      </c>
      <c r="F77" s="95" t="s">
        <v>219</v>
      </c>
      <c r="G77" s="87" t="s">
        <v>172</v>
      </c>
      <c r="H77" s="87" t="s">
        <v>172</v>
      </c>
      <c r="I77" s="87">
        <v>39.0</v>
      </c>
      <c r="J77" s="87">
        <v>39.0</v>
      </c>
      <c r="K77" s="87">
        <v>39.0</v>
      </c>
      <c r="L77" s="73"/>
      <c r="M77" s="73"/>
      <c r="N77" s="73"/>
      <c r="O77" s="74">
        <v>15215.0</v>
      </c>
      <c r="P77" s="75">
        <v>5000.0</v>
      </c>
      <c r="Q77" s="75">
        <v>1000.0</v>
      </c>
    </row>
    <row r="78" ht="15.75" customHeight="1">
      <c r="A78" s="84">
        <v>163167.0</v>
      </c>
      <c r="B78" s="77" t="s">
        <v>66</v>
      </c>
      <c r="C78" s="87" t="s">
        <v>326</v>
      </c>
      <c r="D78" s="86" t="s">
        <v>327</v>
      </c>
      <c r="E78" s="78" t="s">
        <v>78</v>
      </c>
      <c r="F78" s="95" t="s">
        <v>251</v>
      </c>
      <c r="G78" s="87" t="s">
        <v>175</v>
      </c>
      <c r="H78" s="87" t="s">
        <v>175</v>
      </c>
      <c r="I78" s="87">
        <v>194.6</v>
      </c>
      <c r="J78" s="87">
        <v>194.6</v>
      </c>
      <c r="K78" s="87">
        <v>190.5</v>
      </c>
      <c r="L78" s="73"/>
      <c r="M78" s="73"/>
      <c r="N78" s="73"/>
      <c r="O78" s="74">
        <v>75917.0</v>
      </c>
      <c r="P78" s="75">
        <v>5000.0</v>
      </c>
      <c r="Q78" s="75">
        <v>1000.0</v>
      </c>
    </row>
    <row r="79" ht="15.75" customHeight="1">
      <c r="A79" s="84">
        <v>163169.0</v>
      </c>
      <c r="B79" s="77" t="s">
        <v>66</v>
      </c>
      <c r="C79" s="87" t="s">
        <v>329</v>
      </c>
      <c r="D79" s="86" t="s">
        <v>330</v>
      </c>
      <c r="E79" s="78" t="s">
        <v>78</v>
      </c>
      <c r="F79" s="95" t="s">
        <v>230</v>
      </c>
      <c r="G79" s="87" t="s">
        <v>175</v>
      </c>
      <c r="H79" s="87" t="s">
        <v>175</v>
      </c>
      <c r="I79" s="87">
        <v>39.0</v>
      </c>
      <c r="J79" s="87">
        <v>39.0</v>
      </c>
      <c r="K79" s="87">
        <v>37.825</v>
      </c>
      <c r="L79" s="73"/>
      <c r="M79" s="73"/>
      <c r="N79" s="73"/>
      <c r="O79" s="74">
        <v>15215.0</v>
      </c>
      <c r="P79" s="75">
        <v>5000.0</v>
      </c>
      <c r="Q79" s="75">
        <v>1000.0</v>
      </c>
    </row>
    <row r="80" ht="15.75" customHeight="1">
      <c r="A80" s="84">
        <v>163172.0</v>
      </c>
      <c r="B80" s="77" t="s">
        <v>66</v>
      </c>
      <c r="C80" s="87" t="s">
        <v>332</v>
      </c>
      <c r="D80" s="86" t="s">
        <v>333</v>
      </c>
      <c r="E80" s="78" t="s">
        <v>78</v>
      </c>
      <c r="F80" s="95" t="s">
        <v>113</v>
      </c>
      <c r="G80" s="87" t="s">
        <v>175</v>
      </c>
      <c r="H80" s="87" t="s">
        <v>175</v>
      </c>
      <c r="I80" s="87">
        <v>107.25</v>
      </c>
      <c r="J80" s="87">
        <v>107.25</v>
      </c>
      <c r="K80" s="87">
        <v>104.25</v>
      </c>
      <c r="L80" s="73"/>
      <c r="M80" s="73"/>
      <c r="N80" s="73"/>
      <c r="O80" s="74">
        <v>41840.0</v>
      </c>
      <c r="P80" s="75">
        <v>5000.0</v>
      </c>
      <c r="Q80" s="75">
        <v>1000.0</v>
      </c>
    </row>
    <row r="81" ht="15.75" customHeight="1">
      <c r="A81" s="84">
        <v>163177.0</v>
      </c>
      <c r="B81" s="77" t="s">
        <v>66</v>
      </c>
      <c r="C81" s="87" t="s">
        <v>336</v>
      </c>
      <c r="D81" s="86" t="s">
        <v>337</v>
      </c>
      <c r="E81" s="78" t="s">
        <v>78</v>
      </c>
      <c r="F81" s="95" t="s">
        <v>219</v>
      </c>
      <c r="G81" s="87" t="s">
        <v>175</v>
      </c>
      <c r="H81" s="87" t="s">
        <v>175</v>
      </c>
      <c r="I81" s="87">
        <v>52.25</v>
      </c>
      <c r="J81" s="87">
        <v>52.25</v>
      </c>
      <c r="K81" s="87">
        <v>45.15</v>
      </c>
      <c r="L81" s="73"/>
      <c r="M81" s="73"/>
      <c r="N81" s="73"/>
      <c r="O81" s="74">
        <v>20384.0</v>
      </c>
      <c r="P81" s="75">
        <v>5000.0</v>
      </c>
      <c r="Q81" s="75">
        <v>1000.0</v>
      </c>
    </row>
    <row r="82" ht="15.75" customHeight="1">
      <c r="A82" s="84">
        <v>163178.0</v>
      </c>
      <c r="B82" s="77" t="s">
        <v>66</v>
      </c>
      <c r="C82" s="87" t="s">
        <v>339</v>
      </c>
      <c r="D82" s="86" t="s">
        <v>340</v>
      </c>
      <c r="E82" s="78" t="s">
        <v>78</v>
      </c>
      <c r="F82" s="87" t="s">
        <v>304</v>
      </c>
      <c r="G82" s="87" t="s">
        <v>175</v>
      </c>
      <c r="H82" s="87" t="s">
        <v>175</v>
      </c>
      <c r="I82" s="87">
        <v>16.5</v>
      </c>
      <c r="J82" s="87">
        <v>16.5</v>
      </c>
      <c r="K82" s="87">
        <v>15.525</v>
      </c>
      <c r="L82" s="73"/>
      <c r="M82" s="73"/>
      <c r="N82" s="73"/>
      <c r="O82" s="74">
        <v>8397.0</v>
      </c>
      <c r="P82" s="75">
        <v>5000.0</v>
      </c>
      <c r="Q82" s="75">
        <v>1000.0</v>
      </c>
    </row>
    <row r="83" ht="15.75" customHeight="1">
      <c r="A83" s="84">
        <v>163293.0</v>
      </c>
      <c r="B83" s="77" t="s">
        <v>66</v>
      </c>
      <c r="C83" s="87" t="s">
        <v>342</v>
      </c>
      <c r="D83" s="86" t="s">
        <v>343</v>
      </c>
      <c r="E83" s="78" t="s">
        <v>78</v>
      </c>
      <c r="F83" s="95" t="s">
        <v>251</v>
      </c>
      <c r="G83" s="87" t="s">
        <v>178</v>
      </c>
      <c r="H83" s="87" t="s">
        <v>178</v>
      </c>
      <c r="I83" s="87">
        <v>191.925</v>
      </c>
      <c r="J83" s="87">
        <v>191.925</v>
      </c>
      <c r="K83" s="87">
        <v>191.925</v>
      </c>
      <c r="L83" s="73"/>
      <c r="M83" s="73"/>
      <c r="N83" s="73"/>
      <c r="O83" s="74">
        <v>74874.0</v>
      </c>
      <c r="P83" s="75">
        <v>5000.0</v>
      </c>
      <c r="Q83" s="75">
        <v>1000.0</v>
      </c>
    </row>
    <row r="84" ht="15.75" customHeight="1">
      <c r="A84" s="84">
        <v>163295.0</v>
      </c>
      <c r="B84" s="77" t="s">
        <v>66</v>
      </c>
      <c r="C84" s="87" t="s">
        <v>346</v>
      </c>
      <c r="D84" s="86" t="s">
        <v>347</v>
      </c>
      <c r="E84" s="78" t="s">
        <v>78</v>
      </c>
      <c r="F84" s="87" t="s">
        <v>304</v>
      </c>
      <c r="G84" s="87" t="s">
        <v>178</v>
      </c>
      <c r="H84" s="87" t="s">
        <v>178</v>
      </c>
      <c r="I84" s="87">
        <v>14.8</v>
      </c>
      <c r="J84" s="87">
        <v>14.8</v>
      </c>
      <c r="K84" s="87">
        <v>14.8</v>
      </c>
      <c r="L84" s="73"/>
      <c r="M84" s="73"/>
      <c r="N84" s="73"/>
      <c r="O84" s="74">
        <v>7532.0</v>
      </c>
      <c r="P84" s="75">
        <v>5000.0</v>
      </c>
      <c r="Q84" s="75">
        <v>1000.0</v>
      </c>
    </row>
    <row r="85" ht="15.75" customHeight="1">
      <c r="A85" s="84">
        <v>163297.0</v>
      </c>
      <c r="B85" s="77" t="s">
        <v>66</v>
      </c>
      <c r="C85" s="87" t="s">
        <v>349</v>
      </c>
      <c r="D85" s="86" t="s">
        <v>350</v>
      </c>
      <c r="E85" s="78" t="s">
        <v>78</v>
      </c>
      <c r="F85" s="95" t="s">
        <v>230</v>
      </c>
      <c r="G85" s="87" t="s">
        <v>178</v>
      </c>
      <c r="H85" s="87" t="s">
        <v>178</v>
      </c>
      <c r="I85" s="87">
        <v>40.0</v>
      </c>
      <c r="J85" s="87">
        <v>40.0</v>
      </c>
      <c r="K85" s="87">
        <v>40.0</v>
      </c>
      <c r="L85" s="73"/>
      <c r="M85" s="73"/>
      <c r="N85" s="73"/>
      <c r="O85" s="74">
        <v>15605.0</v>
      </c>
      <c r="P85" s="75">
        <v>5000.0</v>
      </c>
      <c r="Q85" s="75">
        <v>1000.0</v>
      </c>
    </row>
    <row r="86" ht="15.75" customHeight="1">
      <c r="A86" s="84">
        <v>163299.0</v>
      </c>
      <c r="B86" s="77" t="s">
        <v>66</v>
      </c>
      <c r="C86" s="87" t="s">
        <v>353</v>
      </c>
      <c r="D86" s="86" t="s">
        <v>354</v>
      </c>
      <c r="E86" s="78" t="s">
        <v>78</v>
      </c>
      <c r="F86" s="95" t="s">
        <v>113</v>
      </c>
      <c r="G86" s="87" t="s">
        <v>178</v>
      </c>
      <c r="H86" s="87" t="s">
        <v>178</v>
      </c>
      <c r="I86" s="87">
        <v>120.0</v>
      </c>
      <c r="J86" s="87">
        <v>120.0</v>
      </c>
      <c r="K86" s="87">
        <v>120.0</v>
      </c>
      <c r="L86" s="73"/>
      <c r="M86" s="73"/>
      <c r="N86" s="73"/>
      <c r="O86" s="74">
        <v>46814.0</v>
      </c>
      <c r="P86" s="75">
        <v>5000.0</v>
      </c>
      <c r="Q86" s="75">
        <v>1000.0</v>
      </c>
    </row>
    <row r="87" ht="15.75" customHeight="1">
      <c r="A87" s="84">
        <v>163300.0</v>
      </c>
      <c r="B87" s="77" t="s">
        <v>66</v>
      </c>
      <c r="C87" s="87" t="s">
        <v>356</v>
      </c>
      <c r="D87" s="86" t="s">
        <v>357</v>
      </c>
      <c r="E87" s="78" t="s">
        <v>78</v>
      </c>
      <c r="F87" s="95" t="s">
        <v>219</v>
      </c>
      <c r="G87" s="87" t="s">
        <v>178</v>
      </c>
      <c r="H87" s="87" t="s">
        <v>178</v>
      </c>
      <c r="I87" s="87">
        <v>69.25</v>
      </c>
      <c r="J87" s="87">
        <v>69.25</v>
      </c>
      <c r="K87" s="87">
        <v>69.25</v>
      </c>
      <c r="L87" s="73"/>
      <c r="M87" s="73"/>
      <c r="N87" s="73"/>
      <c r="O87" s="74">
        <v>27016.0</v>
      </c>
      <c r="P87" s="75">
        <v>5000.0</v>
      </c>
      <c r="Q87" s="75">
        <v>1000.0</v>
      </c>
    </row>
    <row r="88" ht="15.75" customHeight="1">
      <c r="A88" s="84">
        <v>163450.0</v>
      </c>
      <c r="B88" s="77" t="s">
        <v>66</v>
      </c>
      <c r="C88" s="87" t="s">
        <v>359</v>
      </c>
      <c r="D88" s="86" t="s">
        <v>360</v>
      </c>
      <c r="E88" s="78" t="s">
        <v>78</v>
      </c>
      <c r="F88" s="95" t="s">
        <v>251</v>
      </c>
      <c r="G88" s="87" t="s">
        <v>182</v>
      </c>
      <c r="H88" s="87" t="s">
        <v>182</v>
      </c>
      <c r="I88" s="87">
        <v>162.7</v>
      </c>
      <c r="J88" s="87">
        <v>162.7</v>
      </c>
      <c r="K88" s="87">
        <v>162.7</v>
      </c>
      <c r="L88" s="73"/>
      <c r="M88" s="73"/>
      <c r="N88" s="73"/>
      <c r="O88" s="74">
        <v>63473.0</v>
      </c>
      <c r="P88" s="75">
        <v>5000.0</v>
      </c>
      <c r="Q88" s="75">
        <v>1000.0</v>
      </c>
    </row>
    <row r="89" ht="15.75" customHeight="1">
      <c r="A89" s="84">
        <v>163451.0</v>
      </c>
      <c r="B89" s="77" t="s">
        <v>66</v>
      </c>
      <c r="C89" s="87" t="s">
        <v>361</v>
      </c>
      <c r="D89" s="86" t="s">
        <v>362</v>
      </c>
      <c r="E89" s="78" t="s">
        <v>78</v>
      </c>
      <c r="F89" s="87" t="s">
        <v>304</v>
      </c>
      <c r="G89" s="87" t="s">
        <v>182</v>
      </c>
      <c r="H89" s="87" t="s">
        <v>182</v>
      </c>
      <c r="I89" s="87">
        <v>14.8</v>
      </c>
      <c r="J89" s="87">
        <v>14.8</v>
      </c>
      <c r="K89" s="87">
        <v>14.8</v>
      </c>
      <c r="L89" s="73"/>
      <c r="M89" s="73"/>
      <c r="N89" s="73"/>
      <c r="O89" s="74">
        <v>7532.0</v>
      </c>
      <c r="P89" s="75">
        <v>5000.0</v>
      </c>
      <c r="Q89" s="75">
        <v>1000.0</v>
      </c>
    </row>
    <row r="90" ht="15.75" customHeight="1">
      <c r="A90" s="84">
        <v>163455.0</v>
      </c>
      <c r="B90" s="77" t="s">
        <v>66</v>
      </c>
      <c r="C90" s="87" t="s">
        <v>363</v>
      </c>
      <c r="D90" s="86" t="s">
        <v>364</v>
      </c>
      <c r="E90" s="78" t="s">
        <v>78</v>
      </c>
      <c r="F90" s="95" t="s">
        <v>230</v>
      </c>
      <c r="G90" s="87" t="s">
        <v>182</v>
      </c>
      <c r="H90" s="87" t="s">
        <v>182</v>
      </c>
      <c r="I90" s="87">
        <v>38.0</v>
      </c>
      <c r="J90" s="87">
        <v>38.0</v>
      </c>
      <c r="K90" s="87">
        <v>38.0</v>
      </c>
      <c r="L90" s="73"/>
      <c r="M90" s="73"/>
      <c r="N90" s="73"/>
      <c r="O90" s="74">
        <v>14825.0</v>
      </c>
      <c r="P90" s="75">
        <v>5000.0</v>
      </c>
      <c r="Q90" s="75">
        <v>1000.0</v>
      </c>
    </row>
    <row r="91" ht="15.75" customHeight="1">
      <c r="A91" s="84">
        <v>163458.0</v>
      </c>
      <c r="B91" s="77" t="s">
        <v>66</v>
      </c>
      <c r="C91" s="87" t="s">
        <v>365</v>
      </c>
      <c r="D91" s="86" t="s">
        <v>366</v>
      </c>
      <c r="E91" s="78" t="s">
        <v>78</v>
      </c>
      <c r="F91" s="95" t="s">
        <v>113</v>
      </c>
      <c r="G91" s="87" t="s">
        <v>182</v>
      </c>
      <c r="H91" s="87" t="s">
        <v>182</v>
      </c>
      <c r="I91" s="87">
        <v>128.25</v>
      </c>
      <c r="J91" s="87">
        <v>128.25</v>
      </c>
      <c r="K91" s="87">
        <v>128.25</v>
      </c>
      <c r="L91" s="73"/>
      <c r="M91" s="73"/>
      <c r="N91" s="73"/>
      <c r="O91" s="74">
        <v>50033.0</v>
      </c>
      <c r="P91" s="75">
        <v>5000.0</v>
      </c>
      <c r="Q91" s="75">
        <v>1000.0</v>
      </c>
    </row>
    <row r="92" ht="15.75" customHeight="1">
      <c r="A92" s="84">
        <v>163465.0</v>
      </c>
      <c r="B92" s="77" t="s">
        <v>66</v>
      </c>
      <c r="C92" s="87" t="s">
        <v>367</v>
      </c>
      <c r="D92" s="86" t="s">
        <v>368</v>
      </c>
      <c r="E92" s="78" t="s">
        <v>78</v>
      </c>
      <c r="F92" s="95" t="s">
        <v>219</v>
      </c>
      <c r="G92" s="87" t="s">
        <v>182</v>
      </c>
      <c r="H92" s="87" t="s">
        <v>182</v>
      </c>
      <c r="I92" s="87">
        <v>30.25</v>
      </c>
      <c r="J92" s="87">
        <v>30.25</v>
      </c>
      <c r="K92" s="87">
        <v>30.25</v>
      </c>
      <c r="L92" s="73"/>
      <c r="M92" s="73"/>
      <c r="N92" s="73"/>
      <c r="O92" s="74">
        <v>11801.0</v>
      </c>
      <c r="P92" s="75">
        <v>5000.0</v>
      </c>
      <c r="Q92" s="75">
        <v>1000.0</v>
      </c>
    </row>
    <row r="93" ht="15.75" customHeight="1">
      <c r="A93" s="84">
        <v>163624.0</v>
      </c>
      <c r="B93" s="77" t="s">
        <v>66</v>
      </c>
      <c r="C93" s="87" t="s">
        <v>370</v>
      </c>
      <c r="D93" s="86" t="s">
        <v>371</v>
      </c>
      <c r="E93" s="66" t="s">
        <v>78</v>
      </c>
      <c r="F93" s="95" t="s">
        <v>251</v>
      </c>
      <c r="G93" s="87" t="s">
        <v>185</v>
      </c>
      <c r="H93" s="87" t="s">
        <v>185</v>
      </c>
      <c r="I93" s="87">
        <v>170.45</v>
      </c>
      <c r="J93" s="87">
        <v>170.45</v>
      </c>
      <c r="K93" s="87">
        <v>170.45</v>
      </c>
      <c r="L93" s="73"/>
      <c r="M93" s="73"/>
      <c r="N93" s="73"/>
      <c r="O93" s="74">
        <v>66496.0</v>
      </c>
      <c r="P93" s="75">
        <v>5000.0</v>
      </c>
      <c r="Q93" s="75">
        <v>1000.0</v>
      </c>
    </row>
    <row r="94" ht="15.75" customHeight="1">
      <c r="A94" s="84">
        <v>163636.0</v>
      </c>
      <c r="B94" s="77" t="s">
        <v>66</v>
      </c>
      <c r="C94" s="87" t="s">
        <v>379</v>
      </c>
      <c r="D94" s="86" t="s">
        <v>380</v>
      </c>
      <c r="E94" s="66" t="s">
        <v>78</v>
      </c>
      <c r="F94" s="95" t="s">
        <v>230</v>
      </c>
      <c r="G94" s="87" t="s">
        <v>185</v>
      </c>
      <c r="H94" s="87" t="s">
        <v>185</v>
      </c>
      <c r="I94" s="87">
        <v>38.0</v>
      </c>
      <c r="J94" s="87">
        <v>38.0</v>
      </c>
      <c r="K94" s="87">
        <v>38.0</v>
      </c>
      <c r="L94" s="73"/>
      <c r="M94" s="73"/>
      <c r="N94" s="73"/>
      <c r="O94" s="74">
        <v>14825.0</v>
      </c>
      <c r="P94" s="75">
        <v>5000.0</v>
      </c>
      <c r="Q94" s="75">
        <v>1000.0</v>
      </c>
    </row>
    <row r="95" ht="15.75" customHeight="1">
      <c r="A95" s="84">
        <v>163639.0</v>
      </c>
      <c r="B95" s="77" t="s">
        <v>66</v>
      </c>
      <c r="C95" s="87" t="s">
        <v>383</v>
      </c>
      <c r="D95" s="86" t="s">
        <v>384</v>
      </c>
      <c r="E95" s="66" t="s">
        <v>78</v>
      </c>
      <c r="F95" s="95" t="s">
        <v>113</v>
      </c>
      <c r="G95" s="87" t="s">
        <v>185</v>
      </c>
      <c r="H95" s="87" t="s">
        <v>185</v>
      </c>
      <c r="I95" s="87">
        <v>128.25</v>
      </c>
      <c r="J95" s="87">
        <v>128.25</v>
      </c>
      <c r="K95" s="87">
        <v>128.25</v>
      </c>
      <c r="L95" s="73"/>
      <c r="M95" s="73"/>
      <c r="N95" s="73"/>
      <c r="O95" s="74">
        <v>50033.0</v>
      </c>
      <c r="P95" s="75">
        <v>5000.0</v>
      </c>
      <c r="Q95" s="75">
        <v>1000.0</v>
      </c>
    </row>
    <row r="96" ht="15.75" customHeight="1">
      <c r="A96" s="84">
        <v>163642.0</v>
      </c>
      <c r="B96" s="77" t="s">
        <v>66</v>
      </c>
      <c r="C96" s="87" t="s">
        <v>387</v>
      </c>
      <c r="D96" s="86" t="s">
        <v>388</v>
      </c>
      <c r="E96" s="66" t="s">
        <v>78</v>
      </c>
      <c r="F96" s="95" t="s">
        <v>219</v>
      </c>
      <c r="G96" s="87" t="s">
        <v>185</v>
      </c>
      <c r="H96" s="87" t="s">
        <v>185</v>
      </c>
      <c r="I96" s="87">
        <v>79.5</v>
      </c>
      <c r="J96" s="87">
        <v>79.5</v>
      </c>
      <c r="K96" s="87">
        <v>79.5</v>
      </c>
      <c r="L96" s="73"/>
      <c r="M96" s="73"/>
      <c r="N96" s="73"/>
      <c r="O96" s="74">
        <v>31015.0</v>
      </c>
      <c r="P96" s="75">
        <v>5000.0</v>
      </c>
      <c r="Q96" s="75">
        <v>1000.0</v>
      </c>
    </row>
    <row r="97" ht="15.75" customHeight="1">
      <c r="A97" s="84"/>
      <c r="B97" s="77" t="s">
        <v>66</v>
      </c>
      <c r="C97" s="87" t="s">
        <v>390</v>
      </c>
      <c r="D97" s="87" t="s">
        <v>391</v>
      </c>
      <c r="E97" s="66" t="s">
        <v>78</v>
      </c>
      <c r="F97" s="87" t="s">
        <v>304</v>
      </c>
      <c r="G97" s="87" t="s">
        <v>185</v>
      </c>
      <c r="H97" s="87" t="s">
        <v>188</v>
      </c>
      <c r="I97" s="87">
        <v>29.6</v>
      </c>
      <c r="J97" s="87">
        <v>29.6</v>
      </c>
      <c r="K97" s="87">
        <v>29.6</v>
      </c>
      <c r="L97" s="73"/>
      <c r="M97" s="73"/>
      <c r="N97" s="73"/>
      <c r="O97" s="74">
        <v>15064.0</v>
      </c>
      <c r="P97" s="75">
        <v>5000.0</v>
      </c>
      <c r="Q97" s="75">
        <v>2000.0</v>
      </c>
    </row>
    <row r="98" ht="15.75" customHeight="1">
      <c r="A98" s="84">
        <v>163825.0</v>
      </c>
      <c r="B98" s="77" t="s">
        <v>66</v>
      </c>
      <c r="C98" s="87" t="s">
        <v>392</v>
      </c>
      <c r="D98" s="86" t="s">
        <v>393</v>
      </c>
      <c r="E98" s="66" t="s">
        <v>78</v>
      </c>
      <c r="F98" s="82" t="s">
        <v>80</v>
      </c>
      <c r="G98" s="87" t="s">
        <v>188</v>
      </c>
      <c r="H98" s="87" t="s">
        <v>188</v>
      </c>
      <c r="I98" s="87">
        <v>284.5</v>
      </c>
      <c r="J98" s="87">
        <v>284.5</v>
      </c>
      <c r="K98" s="87">
        <v>284.5</v>
      </c>
      <c r="L98" s="73"/>
      <c r="M98" s="73"/>
      <c r="N98" s="73"/>
      <c r="O98" s="74">
        <v>110989.0</v>
      </c>
      <c r="P98" s="75">
        <v>5000.0</v>
      </c>
      <c r="Q98" s="75">
        <v>1000.0</v>
      </c>
    </row>
    <row r="99" ht="15.75" customHeight="1">
      <c r="A99" s="84">
        <v>163827.0</v>
      </c>
      <c r="B99" s="77" t="s">
        <v>66</v>
      </c>
      <c r="C99" s="87" t="s">
        <v>394</v>
      </c>
      <c r="D99" s="86" t="s">
        <v>395</v>
      </c>
      <c r="E99" s="66" t="s">
        <v>78</v>
      </c>
      <c r="F99" s="95" t="s">
        <v>230</v>
      </c>
      <c r="G99" s="87" t="s">
        <v>188</v>
      </c>
      <c r="H99" s="87" t="s">
        <v>188</v>
      </c>
      <c r="I99" s="87">
        <v>36.0</v>
      </c>
      <c r="J99" s="87">
        <v>36.0</v>
      </c>
      <c r="K99" s="87">
        <v>36.0</v>
      </c>
      <c r="L99" s="73"/>
      <c r="M99" s="73"/>
      <c r="N99" s="73"/>
      <c r="O99" s="74">
        <v>14044.0</v>
      </c>
      <c r="P99" s="75">
        <v>5000.0</v>
      </c>
      <c r="Q99" s="75">
        <v>1000.0</v>
      </c>
    </row>
    <row r="100" ht="15.75" customHeight="1">
      <c r="A100" s="84">
        <v>163833.0</v>
      </c>
      <c r="B100" s="77" t="s">
        <v>66</v>
      </c>
      <c r="C100" s="87" t="s">
        <v>396</v>
      </c>
      <c r="D100" s="86" t="s">
        <v>397</v>
      </c>
      <c r="E100" s="66" t="s">
        <v>78</v>
      </c>
      <c r="F100" s="95" t="s">
        <v>113</v>
      </c>
      <c r="G100" s="87" t="s">
        <v>188</v>
      </c>
      <c r="H100" s="87" t="s">
        <v>188</v>
      </c>
      <c r="I100" s="87">
        <v>133.0</v>
      </c>
      <c r="J100" s="87">
        <v>133.0</v>
      </c>
      <c r="K100" s="87">
        <v>133.0</v>
      </c>
      <c r="L100" s="73"/>
      <c r="M100" s="73"/>
      <c r="N100" s="73"/>
      <c r="O100" s="74">
        <v>51886.0</v>
      </c>
      <c r="P100" s="75">
        <v>5000.0</v>
      </c>
      <c r="Q100" s="75">
        <v>1000.0</v>
      </c>
    </row>
    <row r="101" ht="15.75" customHeight="1">
      <c r="A101" s="84">
        <v>163835.0</v>
      </c>
      <c r="B101" s="77" t="s">
        <v>66</v>
      </c>
      <c r="C101" s="87" t="s">
        <v>398</v>
      </c>
      <c r="D101" s="86" t="s">
        <v>399</v>
      </c>
      <c r="E101" s="66" t="s">
        <v>78</v>
      </c>
      <c r="F101" s="95" t="s">
        <v>219</v>
      </c>
      <c r="G101" s="87" t="s">
        <v>188</v>
      </c>
      <c r="H101" s="87" t="s">
        <v>188</v>
      </c>
      <c r="I101" s="87">
        <v>88.0</v>
      </c>
      <c r="J101" s="87">
        <v>88.0</v>
      </c>
      <c r="K101" s="87">
        <v>88.0</v>
      </c>
      <c r="L101" s="73"/>
      <c r="M101" s="73"/>
      <c r="N101" s="73"/>
      <c r="O101" s="74">
        <v>34331.0</v>
      </c>
      <c r="P101" s="75">
        <v>5000.0</v>
      </c>
      <c r="Q101" s="75">
        <v>1000.0</v>
      </c>
    </row>
    <row r="102" ht="15.75" customHeight="1">
      <c r="A102" s="84">
        <v>163836.0</v>
      </c>
      <c r="B102" s="77" t="s">
        <v>66</v>
      </c>
      <c r="C102" s="87" t="s">
        <v>400</v>
      </c>
      <c r="D102" s="86" t="s">
        <v>401</v>
      </c>
      <c r="E102" s="66" t="s">
        <v>78</v>
      </c>
      <c r="F102" s="95" t="s">
        <v>251</v>
      </c>
      <c r="G102" s="87" t="s">
        <v>188</v>
      </c>
      <c r="H102" s="87" t="s">
        <v>188</v>
      </c>
      <c r="I102" s="87">
        <v>175.775</v>
      </c>
      <c r="J102" s="87">
        <v>175.775</v>
      </c>
      <c r="K102" s="87">
        <v>175.775</v>
      </c>
      <c r="L102" s="73"/>
      <c r="M102" s="73"/>
      <c r="N102" s="73"/>
      <c r="O102" s="74">
        <v>68573.0</v>
      </c>
      <c r="P102" s="75">
        <v>5000.0</v>
      </c>
      <c r="Q102" s="75">
        <v>1000.0</v>
      </c>
    </row>
    <row r="103" ht="15.75" customHeight="1">
      <c r="A103" s="84">
        <v>164178.0</v>
      </c>
      <c r="B103" s="77" t="s">
        <v>66</v>
      </c>
      <c r="C103" s="87" t="s">
        <v>402</v>
      </c>
      <c r="D103" s="86" t="s">
        <v>403</v>
      </c>
      <c r="E103" s="66" t="s">
        <v>78</v>
      </c>
      <c r="F103" s="95" t="s">
        <v>251</v>
      </c>
      <c r="G103" s="87" t="s">
        <v>191</v>
      </c>
      <c r="H103" s="87" t="s">
        <v>191</v>
      </c>
      <c r="I103" s="87">
        <v>177.05</v>
      </c>
      <c r="J103" s="87">
        <v>177.05</v>
      </c>
      <c r="K103" s="87">
        <v>177.05</v>
      </c>
      <c r="L103" s="73"/>
      <c r="M103" s="73"/>
      <c r="N103" s="73"/>
      <c r="O103" s="74">
        <v>69071.0</v>
      </c>
      <c r="P103" s="75">
        <v>5000.0</v>
      </c>
      <c r="Q103" s="75">
        <v>1000.0</v>
      </c>
    </row>
    <row r="104" ht="15.75" customHeight="1">
      <c r="A104" s="84">
        <v>164186.0</v>
      </c>
      <c r="B104" s="77" t="s">
        <v>66</v>
      </c>
      <c r="C104" s="87" t="s">
        <v>404</v>
      </c>
      <c r="D104" s="86" t="s">
        <v>405</v>
      </c>
      <c r="E104" s="66" t="s">
        <v>78</v>
      </c>
      <c r="F104" s="87" t="s">
        <v>304</v>
      </c>
      <c r="G104" s="87" t="s">
        <v>191</v>
      </c>
      <c r="H104" s="87" t="s">
        <v>191</v>
      </c>
      <c r="I104" s="87">
        <v>14.8</v>
      </c>
      <c r="J104" s="87">
        <v>14.8</v>
      </c>
      <c r="K104" s="87">
        <v>14.8</v>
      </c>
      <c r="L104" s="73"/>
      <c r="M104" s="73"/>
      <c r="N104" s="73"/>
      <c r="O104" s="74">
        <v>7532.0</v>
      </c>
      <c r="P104" s="75">
        <v>5000.0</v>
      </c>
      <c r="Q104" s="75">
        <v>1000.0</v>
      </c>
    </row>
    <row r="105" ht="15.75" customHeight="1">
      <c r="A105" s="84">
        <v>164204.0</v>
      </c>
      <c r="B105" s="77" t="s">
        <v>66</v>
      </c>
      <c r="C105" s="87" t="s">
        <v>406</v>
      </c>
      <c r="D105" s="86" t="s">
        <v>407</v>
      </c>
      <c r="E105" s="66" t="s">
        <v>78</v>
      </c>
      <c r="F105" s="82" t="s">
        <v>80</v>
      </c>
      <c r="G105" s="87" t="s">
        <v>191</v>
      </c>
      <c r="H105" s="87" t="s">
        <v>191</v>
      </c>
      <c r="I105" s="87">
        <v>332.5</v>
      </c>
      <c r="J105" s="87">
        <v>332.5</v>
      </c>
      <c r="K105" s="87">
        <v>332.5</v>
      </c>
      <c r="L105" s="73"/>
      <c r="M105" s="73"/>
      <c r="N105" s="73"/>
      <c r="O105" s="74">
        <v>129715.0</v>
      </c>
      <c r="P105" s="75">
        <v>5000.0</v>
      </c>
      <c r="Q105" s="75">
        <v>1000.0</v>
      </c>
    </row>
    <row r="106" ht="15.75" customHeight="1">
      <c r="A106" s="84">
        <v>164210.0</v>
      </c>
      <c r="B106" s="77" t="s">
        <v>66</v>
      </c>
      <c r="C106" s="87" t="s">
        <v>408</v>
      </c>
      <c r="D106" s="86" t="s">
        <v>409</v>
      </c>
      <c r="E106" s="66" t="s">
        <v>78</v>
      </c>
      <c r="F106" s="95" t="s">
        <v>230</v>
      </c>
      <c r="G106" s="87" t="s">
        <v>191</v>
      </c>
      <c r="H106" s="87" t="s">
        <v>191</v>
      </c>
      <c r="I106" s="87">
        <v>36.0</v>
      </c>
      <c r="J106" s="87">
        <v>36.0</v>
      </c>
      <c r="K106" s="87">
        <v>36.0</v>
      </c>
      <c r="L106" s="73"/>
      <c r="M106" s="73"/>
      <c r="N106" s="73"/>
      <c r="O106" s="74">
        <v>14044.0</v>
      </c>
      <c r="P106" s="75">
        <v>5000.0</v>
      </c>
      <c r="Q106" s="75">
        <v>1000.0</v>
      </c>
    </row>
    <row r="107" ht="15.75" customHeight="1">
      <c r="A107" s="84">
        <v>164216.0</v>
      </c>
      <c r="B107" s="77" t="s">
        <v>66</v>
      </c>
      <c r="C107" s="87" t="s">
        <v>410</v>
      </c>
      <c r="D107" s="86" t="s">
        <v>411</v>
      </c>
      <c r="E107" s="66" t="s">
        <v>78</v>
      </c>
      <c r="F107" s="95" t="s">
        <v>113</v>
      </c>
      <c r="G107" s="87" t="s">
        <v>191</v>
      </c>
      <c r="H107" s="87" t="s">
        <v>191</v>
      </c>
      <c r="I107" s="87">
        <v>133.0</v>
      </c>
      <c r="J107" s="87">
        <v>133.0</v>
      </c>
      <c r="K107" s="87">
        <v>133.0</v>
      </c>
      <c r="L107" s="73"/>
      <c r="M107" s="73"/>
      <c r="N107" s="73"/>
      <c r="O107" s="74">
        <v>51886.0</v>
      </c>
      <c r="P107" s="75">
        <v>5000.0</v>
      </c>
      <c r="Q107" s="75">
        <v>1000.0</v>
      </c>
    </row>
    <row r="108" ht="15.75" customHeight="1">
      <c r="A108" s="84">
        <v>164221.0</v>
      </c>
      <c r="B108" s="77" t="s">
        <v>66</v>
      </c>
      <c r="C108" s="87" t="s">
        <v>412</v>
      </c>
      <c r="D108" s="86" t="s">
        <v>413</v>
      </c>
      <c r="E108" s="66" t="s">
        <v>78</v>
      </c>
      <c r="F108" s="95" t="s">
        <v>219</v>
      </c>
      <c r="G108" s="87" t="s">
        <v>191</v>
      </c>
      <c r="H108" s="87" t="s">
        <v>191</v>
      </c>
      <c r="I108" s="87">
        <v>94.25</v>
      </c>
      <c r="J108" s="87">
        <v>94.25</v>
      </c>
      <c r="K108" s="87">
        <v>94.25</v>
      </c>
      <c r="L108" s="73"/>
      <c r="M108" s="73"/>
      <c r="N108" s="73"/>
      <c r="O108" s="74">
        <v>36769.0</v>
      </c>
      <c r="P108" s="75">
        <v>5000.0</v>
      </c>
      <c r="Q108" s="75">
        <v>1000.0</v>
      </c>
    </row>
    <row r="109" ht="15.75" customHeight="1">
      <c r="A109" s="84">
        <v>164448.0</v>
      </c>
      <c r="B109" s="77" t="s">
        <v>66</v>
      </c>
      <c r="C109" s="87" t="s">
        <v>414</v>
      </c>
      <c r="D109" s="86" t="s">
        <v>415</v>
      </c>
      <c r="E109" s="66" t="s">
        <v>78</v>
      </c>
      <c r="F109" s="95" t="s">
        <v>251</v>
      </c>
      <c r="G109" s="87" t="s">
        <v>194</v>
      </c>
      <c r="H109" s="87" t="s">
        <v>194</v>
      </c>
      <c r="I109" s="87">
        <v>177.2</v>
      </c>
      <c r="J109" s="87">
        <v>177.2</v>
      </c>
      <c r="K109" s="87">
        <v>177.2</v>
      </c>
      <c r="L109" s="73"/>
      <c r="M109" s="73"/>
      <c r="N109" s="73"/>
      <c r="O109" s="74">
        <v>69129.0</v>
      </c>
      <c r="P109" s="75">
        <v>5000.0</v>
      </c>
      <c r="Q109" s="75">
        <v>1000.0</v>
      </c>
    </row>
    <row r="110" ht="15.75" customHeight="1">
      <c r="A110" s="84">
        <v>164452.0</v>
      </c>
      <c r="B110" s="77" t="s">
        <v>66</v>
      </c>
      <c r="C110" s="87" t="s">
        <v>416</v>
      </c>
      <c r="D110" s="86" t="s">
        <v>417</v>
      </c>
      <c r="E110" s="66" t="s">
        <v>78</v>
      </c>
      <c r="F110" s="87" t="s">
        <v>304</v>
      </c>
      <c r="G110" s="87" t="s">
        <v>194</v>
      </c>
      <c r="H110" s="87" t="s">
        <v>194</v>
      </c>
      <c r="I110" s="87">
        <v>14.8</v>
      </c>
      <c r="J110" s="87">
        <v>14.8</v>
      </c>
      <c r="K110" s="87">
        <v>14.8</v>
      </c>
      <c r="L110" s="73"/>
      <c r="M110" s="73"/>
      <c r="N110" s="73"/>
      <c r="O110" s="74">
        <v>7532.0</v>
      </c>
      <c r="P110" s="75">
        <v>5000.0</v>
      </c>
      <c r="Q110" s="75">
        <v>1000.0</v>
      </c>
    </row>
    <row r="111" ht="15.75" customHeight="1">
      <c r="A111" s="84">
        <v>164456.0</v>
      </c>
      <c r="B111" s="77" t="s">
        <v>66</v>
      </c>
      <c r="C111" s="87" t="s">
        <v>418</v>
      </c>
      <c r="D111" s="86" t="s">
        <v>419</v>
      </c>
      <c r="E111" s="66" t="s">
        <v>78</v>
      </c>
      <c r="F111" s="82" t="s">
        <v>80</v>
      </c>
      <c r="G111" s="87" t="s">
        <v>194</v>
      </c>
      <c r="H111" s="87" t="s">
        <v>194</v>
      </c>
      <c r="I111" s="87">
        <v>350.0</v>
      </c>
      <c r="J111" s="87">
        <v>350.0</v>
      </c>
      <c r="K111" s="87">
        <v>350.0</v>
      </c>
      <c r="L111" s="73"/>
      <c r="M111" s="73"/>
      <c r="N111" s="73"/>
      <c r="O111" s="74">
        <v>136542.0</v>
      </c>
      <c r="P111" s="75">
        <v>5000.0</v>
      </c>
      <c r="Q111" s="75">
        <v>1000.0</v>
      </c>
    </row>
    <row r="112" ht="15.75" customHeight="1">
      <c r="A112" s="84">
        <v>164459.0</v>
      </c>
      <c r="B112" s="77" t="s">
        <v>66</v>
      </c>
      <c r="C112" s="87" t="s">
        <v>420</v>
      </c>
      <c r="D112" s="86" t="s">
        <v>421</v>
      </c>
      <c r="E112" s="66" t="s">
        <v>78</v>
      </c>
      <c r="F112" s="95" t="s">
        <v>230</v>
      </c>
      <c r="G112" s="87" t="s">
        <v>194</v>
      </c>
      <c r="H112" s="87" t="s">
        <v>194</v>
      </c>
      <c r="I112" s="87">
        <v>36.0</v>
      </c>
      <c r="J112" s="87">
        <v>36.0</v>
      </c>
      <c r="K112" s="87">
        <v>36.0</v>
      </c>
      <c r="L112" s="73"/>
      <c r="M112" s="73"/>
      <c r="N112" s="73"/>
      <c r="O112" s="74">
        <v>14044.0</v>
      </c>
      <c r="P112" s="75">
        <v>5000.0</v>
      </c>
      <c r="Q112" s="75">
        <v>1000.0</v>
      </c>
    </row>
    <row r="113" ht="15.75" customHeight="1">
      <c r="A113" s="84">
        <v>164460.0</v>
      </c>
      <c r="B113" s="77" t="s">
        <v>66</v>
      </c>
      <c r="C113" s="87" t="s">
        <v>422</v>
      </c>
      <c r="D113" s="86" t="s">
        <v>423</v>
      </c>
      <c r="E113" s="66" t="s">
        <v>78</v>
      </c>
      <c r="F113" s="95" t="s">
        <v>113</v>
      </c>
      <c r="G113" s="87" t="s">
        <v>194</v>
      </c>
      <c r="H113" s="87" t="s">
        <v>194</v>
      </c>
      <c r="I113" s="87">
        <v>128.25</v>
      </c>
      <c r="J113" s="87">
        <v>128.25</v>
      </c>
      <c r="K113" s="87">
        <v>128.25</v>
      </c>
      <c r="L113" s="73"/>
      <c r="M113" s="73"/>
      <c r="N113" s="73"/>
      <c r="O113" s="74">
        <v>50033.0</v>
      </c>
      <c r="P113" s="75">
        <v>5000.0</v>
      </c>
      <c r="Q113" s="75">
        <v>1000.0</v>
      </c>
    </row>
    <row r="114" ht="15.75" customHeight="1">
      <c r="A114" s="84">
        <v>164462.0</v>
      </c>
      <c r="B114" s="77" t="s">
        <v>66</v>
      </c>
      <c r="C114" s="87" t="s">
        <v>424</v>
      </c>
      <c r="D114" s="86" t="s">
        <v>425</v>
      </c>
      <c r="E114" s="66" t="s">
        <v>78</v>
      </c>
      <c r="F114" s="95" t="s">
        <v>219</v>
      </c>
      <c r="G114" s="87" t="s">
        <v>194</v>
      </c>
      <c r="H114" s="87" t="s">
        <v>194</v>
      </c>
      <c r="I114" s="87">
        <v>152.0</v>
      </c>
      <c r="J114" s="87">
        <v>152.0</v>
      </c>
      <c r="K114" s="87">
        <v>152.0</v>
      </c>
      <c r="L114" s="73"/>
      <c r="M114" s="73"/>
      <c r="N114" s="73"/>
      <c r="O114" s="74">
        <v>59298.0</v>
      </c>
      <c r="P114" s="75">
        <v>5000.0</v>
      </c>
      <c r="Q114" s="75">
        <v>1000.0</v>
      </c>
    </row>
    <row r="115" ht="15.75" customHeight="1">
      <c r="A115" s="84">
        <v>164677.0</v>
      </c>
      <c r="B115" s="77" t="s">
        <v>66</v>
      </c>
      <c r="C115" s="87" t="s">
        <v>426</v>
      </c>
      <c r="D115" s="86" t="s">
        <v>427</v>
      </c>
      <c r="E115" s="78" t="s">
        <v>78</v>
      </c>
      <c r="F115" s="95" t="s">
        <v>251</v>
      </c>
      <c r="G115" s="87" t="s">
        <v>197</v>
      </c>
      <c r="H115" s="87" t="s">
        <v>197</v>
      </c>
      <c r="I115" s="87">
        <v>259.5</v>
      </c>
      <c r="J115" s="87">
        <v>259.5</v>
      </c>
      <c r="K115" s="87">
        <v>259.5</v>
      </c>
      <c r="L115" s="73"/>
      <c r="M115" s="73"/>
      <c r="N115" s="73"/>
      <c r="O115" s="74">
        <v>101236.0</v>
      </c>
      <c r="P115" s="75">
        <v>5000.0</v>
      </c>
      <c r="Q115" s="75">
        <v>1000.0</v>
      </c>
    </row>
    <row r="116" ht="15.75" customHeight="1">
      <c r="A116" s="84">
        <v>164680.0</v>
      </c>
      <c r="B116" s="77" t="s">
        <v>66</v>
      </c>
      <c r="C116" s="87" t="s">
        <v>428</v>
      </c>
      <c r="D116" s="86" t="s">
        <v>429</v>
      </c>
      <c r="E116" s="78" t="s">
        <v>78</v>
      </c>
      <c r="F116" s="82" t="s">
        <v>80</v>
      </c>
      <c r="G116" s="87" t="s">
        <v>197</v>
      </c>
      <c r="H116" s="87" t="s">
        <v>197</v>
      </c>
      <c r="I116" s="87">
        <v>358.75</v>
      </c>
      <c r="J116" s="87">
        <v>358.75</v>
      </c>
      <c r="K116" s="87">
        <v>358.75</v>
      </c>
      <c r="L116" s="73"/>
      <c r="M116" s="73"/>
      <c r="N116" s="73"/>
      <c r="O116" s="74">
        <v>139956.0</v>
      </c>
      <c r="P116" s="75">
        <v>5000.0</v>
      </c>
      <c r="Q116" s="75">
        <v>1000.0</v>
      </c>
    </row>
    <row r="117" ht="15.75" customHeight="1">
      <c r="A117" s="84">
        <v>164682.0</v>
      </c>
      <c r="B117" s="77" t="s">
        <v>66</v>
      </c>
      <c r="C117" s="87" t="s">
        <v>430</v>
      </c>
      <c r="D117" s="86" t="s">
        <v>431</v>
      </c>
      <c r="E117" s="78" t="s">
        <v>78</v>
      </c>
      <c r="F117" s="95" t="s">
        <v>230</v>
      </c>
      <c r="G117" s="87" t="s">
        <v>197</v>
      </c>
      <c r="H117" s="87" t="s">
        <v>197</v>
      </c>
      <c r="I117" s="87">
        <v>36.0</v>
      </c>
      <c r="J117" s="87">
        <v>36.0</v>
      </c>
      <c r="K117" s="87">
        <v>36.0</v>
      </c>
      <c r="L117" s="73"/>
      <c r="M117" s="73"/>
      <c r="N117" s="73"/>
      <c r="O117" s="74">
        <v>14044.0</v>
      </c>
      <c r="P117" s="75">
        <v>5000.0</v>
      </c>
      <c r="Q117" s="75">
        <v>1000.0</v>
      </c>
    </row>
    <row r="118" ht="15.75" customHeight="1">
      <c r="A118" s="84">
        <v>164684.0</v>
      </c>
      <c r="B118" s="77" t="s">
        <v>66</v>
      </c>
      <c r="C118" s="87" t="s">
        <v>432</v>
      </c>
      <c r="D118" s="86" t="s">
        <v>433</v>
      </c>
      <c r="E118" s="78" t="s">
        <v>78</v>
      </c>
      <c r="F118" s="95" t="s">
        <v>113</v>
      </c>
      <c r="G118" s="87" t="s">
        <v>197</v>
      </c>
      <c r="H118" s="87" t="s">
        <v>197</v>
      </c>
      <c r="I118" s="87">
        <v>128.25</v>
      </c>
      <c r="J118" s="87">
        <v>128.25</v>
      </c>
      <c r="K118" s="87">
        <v>128.25</v>
      </c>
      <c r="L118" s="73"/>
      <c r="M118" s="73"/>
      <c r="N118" s="73"/>
      <c r="O118" s="74">
        <v>50033.0</v>
      </c>
      <c r="P118" s="75">
        <v>5000.0</v>
      </c>
      <c r="Q118" s="75">
        <v>1000.0</v>
      </c>
    </row>
    <row r="119" ht="15.75" customHeight="1">
      <c r="A119" s="84">
        <v>164685.0</v>
      </c>
      <c r="B119" s="77" t="s">
        <v>66</v>
      </c>
      <c r="C119" s="87" t="s">
        <v>434</v>
      </c>
      <c r="D119" s="86" t="s">
        <v>435</v>
      </c>
      <c r="E119" s="78" t="s">
        <v>78</v>
      </c>
      <c r="F119" s="95" t="s">
        <v>219</v>
      </c>
      <c r="G119" s="87" t="s">
        <v>197</v>
      </c>
      <c r="H119" s="87" t="s">
        <v>197</v>
      </c>
      <c r="I119" s="87">
        <v>105.0</v>
      </c>
      <c r="J119" s="87">
        <v>105.0</v>
      </c>
      <c r="K119" s="87">
        <v>105.0</v>
      </c>
      <c r="L119" s="73"/>
      <c r="M119" s="73"/>
      <c r="N119" s="73"/>
      <c r="O119" s="74">
        <v>40963.0</v>
      </c>
      <c r="P119" s="75">
        <v>5000.0</v>
      </c>
      <c r="Q119" s="75">
        <v>1000.0</v>
      </c>
    </row>
    <row r="120" ht="15.75" customHeight="1">
      <c r="A120" s="84"/>
      <c r="B120" s="77" t="s">
        <v>66</v>
      </c>
      <c r="C120" s="87" t="s">
        <v>437</v>
      </c>
      <c r="D120" s="87" t="s">
        <v>438</v>
      </c>
      <c r="E120" s="78" t="s">
        <v>78</v>
      </c>
      <c r="F120" s="87" t="s">
        <v>304</v>
      </c>
      <c r="G120" s="87" t="s">
        <v>197</v>
      </c>
      <c r="H120" s="87" t="s">
        <v>216</v>
      </c>
      <c r="I120" s="87">
        <v>118.4</v>
      </c>
      <c r="J120" s="87">
        <v>118.4</v>
      </c>
      <c r="K120" s="87">
        <v>118.4</v>
      </c>
      <c r="L120" s="73"/>
      <c r="M120" s="73"/>
      <c r="N120" s="73"/>
      <c r="O120" s="74">
        <v>60256.0</v>
      </c>
      <c r="P120" s="75">
        <v>5000.0</v>
      </c>
      <c r="Q120" s="75">
        <v>8000.0</v>
      </c>
    </row>
    <row r="121" ht="15.75" customHeight="1">
      <c r="A121" s="84">
        <v>164866.0</v>
      </c>
      <c r="B121" s="77" t="s">
        <v>66</v>
      </c>
      <c r="C121" s="87" t="s">
        <v>443</v>
      </c>
      <c r="D121" s="86" t="s">
        <v>444</v>
      </c>
      <c r="E121" s="66" t="s">
        <v>78</v>
      </c>
      <c r="F121" s="95" t="s">
        <v>251</v>
      </c>
      <c r="G121" s="87" t="s">
        <v>200</v>
      </c>
      <c r="H121" s="87" t="s">
        <v>200</v>
      </c>
      <c r="I121" s="87">
        <v>248.1</v>
      </c>
      <c r="J121" s="87">
        <v>248.1</v>
      </c>
      <c r="K121" s="87">
        <v>248.1</v>
      </c>
      <c r="L121" s="73"/>
      <c r="M121" s="73"/>
      <c r="N121" s="73"/>
      <c r="O121" s="74">
        <v>96789.0</v>
      </c>
      <c r="P121" s="75">
        <v>5000.0</v>
      </c>
      <c r="Q121" s="75">
        <v>1000.0</v>
      </c>
    </row>
    <row r="122" ht="15.75" customHeight="1">
      <c r="A122" s="84">
        <v>164873.0</v>
      </c>
      <c r="B122" s="77" t="s">
        <v>66</v>
      </c>
      <c r="C122" s="87" t="s">
        <v>449</v>
      </c>
      <c r="D122" s="86" t="s">
        <v>450</v>
      </c>
      <c r="E122" s="66" t="s">
        <v>78</v>
      </c>
      <c r="F122" s="82" t="s">
        <v>80</v>
      </c>
      <c r="G122" s="87" t="s">
        <v>200</v>
      </c>
      <c r="H122" s="87" t="s">
        <v>200</v>
      </c>
      <c r="I122" s="87">
        <v>332.5</v>
      </c>
      <c r="J122" s="87">
        <v>332.5</v>
      </c>
      <c r="K122" s="87">
        <v>332.5</v>
      </c>
      <c r="L122" s="159"/>
      <c r="M122" s="73"/>
      <c r="N122" s="73"/>
      <c r="O122" s="74">
        <v>129715.0</v>
      </c>
      <c r="P122" s="75">
        <v>5000.0</v>
      </c>
      <c r="Q122" s="75">
        <v>1000.0</v>
      </c>
    </row>
    <row r="123" ht="15.75" customHeight="1">
      <c r="A123" s="84">
        <v>164877.0</v>
      </c>
      <c r="B123" s="77" t="s">
        <v>66</v>
      </c>
      <c r="C123" s="87" t="s">
        <v>456</v>
      </c>
      <c r="D123" s="86" t="s">
        <v>457</v>
      </c>
      <c r="E123" s="66" t="s">
        <v>78</v>
      </c>
      <c r="F123" s="95" t="s">
        <v>230</v>
      </c>
      <c r="G123" s="87" t="s">
        <v>200</v>
      </c>
      <c r="H123" s="87" t="s">
        <v>200</v>
      </c>
      <c r="I123" s="87">
        <v>36.0</v>
      </c>
      <c r="J123" s="87">
        <v>36.0</v>
      </c>
      <c r="K123" s="87">
        <v>36.0</v>
      </c>
      <c r="L123" s="73"/>
      <c r="M123" s="73"/>
      <c r="N123" s="73"/>
      <c r="O123" s="74">
        <v>14044.0</v>
      </c>
      <c r="P123" s="75">
        <v>5000.0</v>
      </c>
      <c r="Q123" s="75">
        <v>1000.0</v>
      </c>
    </row>
    <row r="124" ht="15.75" customHeight="1">
      <c r="A124" s="84">
        <v>164881.0</v>
      </c>
      <c r="B124" s="77" t="s">
        <v>66</v>
      </c>
      <c r="C124" s="87" t="s">
        <v>462</v>
      </c>
      <c r="D124" s="86" t="s">
        <v>463</v>
      </c>
      <c r="E124" s="66" t="s">
        <v>78</v>
      </c>
      <c r="F124" s="95" t="s">
        <v>113</v>
      </c>
      <c r="G124" s="87" t="s">
        <v>200</v>
      </c>
      <c r="H124" s="87" t="s">
        <v>200</v>
      </c>
      <c r="I124" s="87">
        <v>128.25</v>
      </c>
      <c r="J124" s="87">
        <v>128.25</v>
      </c>
      <c r="K124" s="87">
        <v>128.25</v>
      </c>
      <c r="L124" s="73"/>
      <c r="M124" s="73"/>
      <c r="N124" s="73"/>
      <c r="O124" s="74">
        <v>50033.0</v>
      </c>
      <c r="P124" s="75">
        <v>5000.0</v>
      </c>
      <c r="Q124" s="75">
        <v>1000.0</v>
      </c>
    </row>
    <row r="125" ht="15.75" customHeight="1">
      <c r="A125" s="84">
        <v>164885.0</v>
      </c>
      <c r="B125" s="77" t="s">
        <v>66</v>
      </c>
      <c r="C125" s="87" t="s">
        <v>466</v>
      </c>
      <c r="D125" s="86" t="s">
        <v>467</v>
      </c>
      <c r="E125" s="66" t="s">
        <v>78</v>
      </c>
      <c r="F125" s="95" t="s">
        <v>219</v>
      </c>
      <c r="G125" s="87" t="s">
        <v>200</v>
      </c>
      <c r="H125" s="87" t="s">
        <v>200</v>
      </c>
      <c r="I125" s="87">
        <v>89.75</v>
      </c>
      <c r="J125" s="87">
        <v>89.75</v>
      </c>
      <c r="K125" s="87">
        <v>89.75</v>
      </c>
      <c r="L125" s="73"/>
      <c r="M125" s="73"/>
      <c r="N125" s="73"/>
      <c r="O125" s="74">
        <v>35013.0</v>
      </c>
      <c r="P125" s="75">
        <v>5000.0</v>
      </c>
      <c r="Q125" s="75">
        <v>1000.0</v>
      </c>
    </row>
    <row r="126" ht="15.75" customHeight="1">
      <c r="A126" s="84">
        <v>165097.0</v>
      </c>
      <c r="B126" s="77" t="s">
        <v>66</v>
      </c>
      <c r="C126" s="87" t="s">
        <v>473</v>
      </c>
      <c r="D126" s="86" t="s">
        <v>474</v>
      </c>
      <c r="E126" s="66" t="s">
        <v>78</v>
      </c>
      <c r="F126" s="95" t="s">
        <v>219</v>
      </c>
      <c r="G126" s="87" t="s">
        <v>203</v>
      </c>
      <c r="H126" s="87" t="s">
        <v>203</v>
      </c>
      <c r="I126" s="87">
        <v>72.25</v>
      </c>
      <c r="J126" s="87">
        <v>72.25</v>
      </c>
      <c r="K126" s="87">
        <v>72.25</v>
      </c>
      <c r="L126" s="73"/>
      <c r="M126" s="73"/>
      <c r="N126" s="73"/>
      <c r="O126" s="74">
        <v>28186.0</v>
      </c>
      <c r="P126" s="75">
        <v>5000.0</v>
      </c>
      <c r="Q126" s="75">
        <v>1000.0</v>
      </c>
    </row>
    <row r="127" ht="15.75" customHeight="1">
      <c r="A127" s="84">
        <v>165113.0</v>
      </c>
      <c r="B127" s="77" t="s">
        <v>66</v>
      </c>
      <c r="C127" s="87" t="s">
        <v>476</v>
      </c>
      <c r="D127" s="86" t="s">
        <v>477</v>
      </c>
      <c r="E127" s="66" t="s">
        <v>78</v>
      </c>
      <c r="F127" s="95" t="s">
        <v>251</v>
      </c>
      <c r="G127" s="87" t="s">
        <v>203</v>
      </c>
      <c r="H127" s="87" t="s">
        <v>203</v>
      </c>
      <c r="I127" s="87">
        <v>247.275</v>
      </c>
      <c r="J127" s="87">
        <v>247.275</v>
      </c>
      <c r="K127" s="87">
        <v>247.275</v>
      </c>
      <c r="L127" s="73"/>
      <c r="M127" s="73"/>
      <c r="N127" s="73"/>
      <c r="O127" s="74">
        <v>96467.0</v>
      </c>
      <c r="P127" s="75">
        <v>5000.0</v>
      </c>
      <c r="Q127" s="75">
        <v>1000.0</v>
      </c>
    </row>
    <row r="128" ht="15.75" customHeight="1">
      <c r="A128" s="84">
        <v>165117.0</v>
      </c>
      <c r="B128" s="77" t="s">
        <v>66</v>
      </c>
      <c r="C128" s="87" t="s">
        <v>481</v>
      </c>
      <c r="D128" s="86" t="s">
        <v>482</v>
      </c>
      <c r="E128" s="66" t="s">
        <v>78</v>
      </c>
      <c r="F128" s="82" t="s">
        <v>80</v>
      </c>
      <c r="G128" s="87" t="s">
        <v>203</v>
      </c>
      <c r="H128" s="87" t="s">
        <v>203</v>
      </c>
      <c r="I128" s="87">
        <v>162.5</v>
      </c>
      <c r="J128" s="87">
        <v>162.5</v>
      </c>
      <c r="K128" s="87">
        <v>162.5</v>
      </c>
      <c r="L128" s="73"/>
      <c r="M128" s="73"/>
      <c r="N128" s="73"/>
      <c r="O128" s="74">
        <v>63394.0</v>
      </c>
      <c r="P128" s="75">
        <v>5000.0</v>
      </c>
      <c r="Q128" s="75">
        <v>1000.0</v>
      </c>
    </row>
    <row r="129" ht="15.75" customHeight="1">
      <c r="A129" s="84">
        <v>165119.0</v>
      </c>
      <c r="B129" s="77" t="s">
        <v>66</v>
      </c>
      <c r="C129" s="87" t="s">
        <v>485</v>
      </c>
      <c r="D129" s="86" t="s">
        <v>486</v>
      </c>
      <c r="E129" s="66" t="s">
        <v>78</v>
      </c>
      <c r="F129" s="95" t="s">
        <v>230</v>
      </c>
      <c r="G129" s="87" t="s">
        <v>203</v>
      </c>
      <c r="H129" s="87" t="s">
        <v>203</v>
      </c>
      <c r="I129" s="87">
        <v>36.0</v>
      </c>
      <c r="J129" s="87">
        <v>36.0</v>
      </c>
      <c r="K129" s="87">
        <v>36.0</v>
      </c>
      <c r="L129" s="73"/>
      <c r="M129" s="73"/>
      <c r="N129" s="73"/>
      <c r="O129" s="74">
        <v>14044.0</v>
      </c>
      <c r="P129" s="75">
        <v>5000.0</v>
      </c>
      <c r="Q129" s="75">
        <v>1000.0</v>
      </c>
    </row>
    <row r="130" ht="15.75" customHeight="1">
      <c r="A130" s="84">
        <v>165122.0</v>
      </c>
      <c r="B130" s="77" t="s">
        <v>66</v>
      </c>
      <c r="C130" s="87" t="s">
        <v>489</v>
      </c>
      <c r="D130" s="86" t="s">
        <v>490</v>
      </c>
      <c r="E130" s="66" t="s">
        <v>78</v>
      </c>
      <c r="F130" s="95" t="s">
        <v>113</v>
      </c>
      <c r="G130" s="87" t="s">
        <v>203</v>
      </c>
      <c r="H130" s="87" t="s">
        <v>203</v>
      </c>
      <c r="I130" s="87">
        <v>128.25</v>
      </c>
      <c r="J130" s="87">
        <v>128.25</v>
      </c>
      <c r="K130" s="87">
        <v>128.25</v>
      </c>
      <c r="L130" s="73"/>
      <c r="M130" s="73"/>
      <c r="N130" s="73"/>
      <c r="O130" s="74">
        <v>50033.0</v>
      </c>
      <c r="P130" s="75">
        <v>5000.0</v>
      </c>
      <c r="Q130" s="75">
        <v>1000.0</v>
      </c>
    </row>
    <row r="131" ht="15.75" customHeight="1">
      <c r="A131" s="84">
        <v>165386.0</v>
      </c>
      <c r="B131" s="77" t="s">
        <v>66</v>
      </c>
      <c r="C131" s="87" t="s">
        <v>499</v>
      </c>
      <c r="D131" s="86" t="s">
        <v>500</v>
      </c>
      <c r="E131" s="66" t="s">
        <v>78</v>
      </c>
      <c r="F131" s="95" t="s">
        <v>251</v>
      </c>
      <c r="G131" s="87" t="s">
        <v>206</v>
      </c>
      <c r="H131" s="87" t="s">
        <v>206</v>
      </c>
      <c r="I131" s="87">
        <v>234.925</v>
      </c>
      <c r="J131" s="87">
        <v>234.925</v>
      </c>
      <c r="K131" s="87">
        <v>234.925</v>
      </c>
      <c r="L131" s="73"/>
      <c r="M131" s="73"/>
      <c r="N131" s="73"/>
      <c r="O131" s="74">
        <v>84385.0</v>
      </c>
      <c r="P131" s="75">
        <v>5000.0</v>
      </c>
      <c r="Q131" s="75">
        <v>1000.0</v>
      </c>
    </row>
    <row r="132" ht="15.75" customHeight="1">
      <c r="A132" s="84">
        <v>165388.0</v>
      </c>
      <c r="B132" s="77" t="s">
        <v>66</v>
      </c>
      <c r="C132" s="87" t="s">
        <v>504</v>
      </c>
      <c r="D132" s="86" t="s">
        <v>505</v>
      </c>
      <c r="E132" s="66" t="s">
        <v>78</v>
      </c>
      <c r="F132" s="82" t="s">
        <v>80</v>
      </c>
      <c r="G132" s="87" t="s">
        <v>206</v>
      </c>
      <c r="H132" s="87" t="s">
        <v>206</v>
      </c>
      <c r="I132" s="87">
        <v>162.5</v>
      </c>
      <c r="J132" s="87">
        <v>162.5</v>
      </c>
      <c r="K132" s="87">
        <v>162.5</v>
      </c>
      <c r="L132" s="73"/>
      <c r="M132" s="73"/>
      <c r="N132" s="73"/>
      <c r="O132" s="74">
        <v>58370.0</v>
      </c>
      <c r="P132" s="75">
        <v>5000.0</v>
      </c>
      <c r="Q132" s="75">
        <v>1000.0</v>
      </c>
    </row>
    <row r="133" ht="15.75" customHeight="1">
      <c r="A133" s="84">
        <v>165389.0</v>
      </c>
      <c r="B133" s="77" t="s">
        <v>66</v>
      </c>
      <c r="C133" s="87" t="s">
        <v>515</v>
      </c>
      <c r="D133" s="86" t="s">
        <v>517</v>
      </c>
      <c r="E133" s="66" t="s">
        <v>78</v>
      </c>
      <c r="F133" s="95" t="s">
        <v>230</v>
      </c>
      <c r="G133" s="87" t="s">
        <v>206</v>
      </c>
      <c r="H133" s="87" t="s">
        <v>206</v>
      </c>
      <c r="I133" s="87">
        <v>35.0</v>
      </c>
      <c r="J133" s="87">
        <v>35.0</v>
      </c>
      <c r="K133" s="87">
        <v>35.0</v>
      </c>
      <c r="L133" s="159"/>
      <c r="M133" s="73"/>
      <c r="N133" s="73"/>
      <c r="O133" s="74">
        <v>12572.0</v>
      </c>
      <c r="P133" s="75">
        <v>5000.0</v>
      </c>
      <c r="Q133" s="75">
        <v>1000.0</v>
      </c>
    </row>
    <row r="134" ht="15.75" customHeight="1">
      <c r="A134" s="84">
        <v>165390.0</v>
      </c>
      <c r="B134" s="77" t="s">
        <v>66</v>
      </c>
      <c r="C134" s="87" t="s">
        <v>524</v>
      </c>
      <c r="D134" s="86" t="s">
        <v>525</v>
      </c>
      <c r="E134" s="66" t="s">
        <v>78</v>
      </c>
      <c r="F134" s="95" t="s">
        <v>113</v>
      </c>
      <c r="G134" s="87" t="s">
        <v>206</v>
      </c>
      <c r="H134" s="87" t="s">
        <v>206</v>
      </c>
      <c r="I134" s="87">
        <v>121.5</v>
      </c>
      <c r="J134" s="87">
        <v>121.5</v>
      </c>
      <c r="K134" s="87">
        <v>121.5</v>
      </c>
      <c r="L134" s="73"/>
      <c r="M134" s="73"/>
      <c r="N134" s="73"/>
      <c r="O134" s="74">
        <v>43643.0</v>
      </c>
      <c r="P134" s="75">
        <v>5000.0</v>
      </c>
      <c r="Q134" s="75">
        <v>1000.0</v>
      </c>
    </row>
    <row r="135" ht="15.75" customHeight="1">
      <c r="A135" s="84">
        <v>165391.0</v>
      </c>
      <c r="B135" s="77" t="s">
        <v>66</v>
      </c>
      <c r="C135" s="87" t="s">
        <v>529</v>
      </c>
      <c r="D135" s="86" t="s">
        <v>531</v>
      </c>
      <c r="E135" s="66" t="s">
        <v>78</v>
      </c>
      <c r="F135" s="184" t="s">
        <v>532</v>
      </c>
      <c r="G135" s="87" t="s">
        <v>206</v>
      </c>
      <c r="H135" s="87" t="s">
        <v>206</v>
      </c>
      <c r="I135" s="87">
        <v>46.0</v>
      </c>
      <c r="J135" s="87">
        <v>46.0</v>
      </c>
      <c r="K135" s="87">
        <v>46.0</v>
      </c>
      <c r="L135" s="73"/>
      <c r="M135" s="73"/>
      <c r="N135" s="73"/>
      <c r="O135" s="74">
        <v>16523.0</v>
      </c>
      <c r="P135" s="75">
        <v>5000.0</v>
      </c>
      <c r="Q135" s="75">
        <v>1000.0</v>
      </c>
    </row>
    <row r="136" ht="15.75" customHeight="1">
      <c r="A136" s="84">
        <v>165630.0</v>
      </c>
      <c r="B136" s="77" t="s">
        <v>66</v>
      </c>
      <c r="C136" s="87" t="s">
        <v>535</v>
      </c>
      <c r="D136" s="86" t="s">
        <v>536</v>
      </c>
      <c r="E136" s="66" t="s">
        <v>78</v>
      </c>
      <c r="F136" s="95" t="s">
        <v>251</v>
      </c>
      <c r="G136" s="87" t="s">
        <v>209</v>
      </c>
      <c r="H136" s="87" t="s">
        <v>209</v>
      </c>
      <c r="I136" s="87">
        <v>291.375</v>
      </c>
      <c r="J136" s="87">
        <v>291.375</v>
      </c>
      <c r="K136" s="87">
        <v>291.375</v>
      </c>
      <c r="L136" s="73"/>
      <c r="M136" s="73"/>
      <c r="N136" s="73"/>
      <c r="O136" s="74">
        <v>104662.0</v>
      </c>
      <c r="P136" s="75">
        <v>5000.0</v>
      </c>
      <c r="Q136" s="75">
        <v>1000.0</v>
      </c>
    </row>
    <row r="137" ht="15.75" customHeight="1">
      <c r="A137" s="84">
        <v>165633.0</v>
      </c>
      <c r="B137" s="77" t="s">
        <v>66</v>
      </c>
      <c r="C137" s="87" t="s">
        <v>541</v>
      </c>
      <c r="D137" s="86" t="s">
        <v>542</v>
      </c>
      <c r="E137" s="66" t="s">
        <v>78</v>
      </c>
      <c r="F137" s="82" t="s">
        <v>80</v>
      </c>
      <c r="G137" s="87" t="s">
        <v>209</v>
      </c>
      <c r="H137" s="87" t="s">
        <v>209</v>
      </c>
      <c r="I137" s="87">
        <v>162.5</v>
      </c>
      <c r="J137" s="87">
        <v>162.5</v>
      </c>
      <c r="K137" s="87">
        <v>162.5</v>
      </c>
      <c r="L137" s="73"/>
      <c r="M137" s="73"/>
      <c r="N137" s="73"/>
      <c r="O137" s="74">
        <v>58370.0</v>
      </c>
      <c r="P137" s="75">
        <v>5000.0</v>
      </c>
      <c r="Q137" s="75">
        <v>1000.0</v>
      </c>
    </row>
    <row r="138" ht="15.75" customHeight="1">
      <c r="A138" s="84">
        <v>165637.0</v>
      </c>
      <c r="B138" s="77" t="s">
        <v>66</v>
      </c>
      <c r="C138" s="87" t="s">
        <v>549</v>
      </c>
      <c r="D138" s="86" t="s">
        <v>551</v>
      </c>
      <c r="E138" s="66" t="s">
        <v>78</v>
      </c>
      <c r="F138" s="95" t="s">
        <v>230</v>
      </c>
      <c r="G138" s="87" t="s">
        <v>209</v>
      </c>
      <c r="H138" s="87" t="s">
        <v>209</v>
      </c>
      <c r="I138" s="87">
        <v>35.0</v>
      </c>
      <c r="J138" s="87">
        <v>35.0</v>
      </c>
      <c r="K138" s="87">
        <v>35.0</v>
      </c>
      <c r="L138" s="73"/>
      <c r="M138" s="73"/>
      <c r="N138" s="73"/>
      <c r="O138" s="74">
        <v>12572.0</v>
      </c>
      <c r="P138" s="75">
        <v>5000.0</v>
      </c>
      <c r="Q138" s="75">
        <v>1000.0</v>
      </c>
    </row>
    <row r="139" ht="15.75" customHeight="1">
      <c r="A139" s="84">
        <v>165642.0</v>
      </c>
      <c r="B139" s="77" t="s">
        <v>66</v>
      </c>
      <c r="C139" s="87" t="s">
        <v>560</v>
      </c>
      <c r="D139" s="86" t="s">
        <v>561</v>
      </c>
      <c r="E139" s="66" t="s">
        <v>78</v>
      </c>
      <c r="F139" s="95" t="s">
        <v>113</v>
      </c>
      <c r="G139" s="87" t="s">
        <v>209</v>
      </c>
      <c r="H139" s="87" t="s">
        <v>209</v>
      </c>
      <c r="I139" s="87">
        <v>73.275</v>
      </c>
      <c r="J139" s="87">
        <v>73.275</v>
      </c>
      <c r="K139" s="87">
        <v>73.275</v>
      </c>
      <c r="L139" s="73"/>
      <c r="M139" s="73"/>
      <c r="N139" s="73"/>
      <c r="O139" s="74">
        <v>26320.0</v>
      </c>
      <c r="P139" s="75">
        <v>5000.0</v>
      </c>
      <c r="Q139" s="75">
        <v>1000.0</v>
      </c>
    </row>
    <row r="140" ht="15.75" customHeight="1">
      <c r="A140" s="84">
        <v>165645.0</v>
      </c>
      <c r="B140" s="77" t="s">
        <v>66</v>
      </c>
      <c r="C140" s="87" t="s">
        <v>570</v>
      </c>
      <c r="D140" s="86" t="s">
        <v>571</v>
      </c>
      <c r="E140" s="66" t="s">
        <v>78</v>
      </c>
      <c r="F140" s="184" t="s">
        <v>532</v>
      </c>
      <c r="G140" s="87" t="s">
        <v>209</v>
      </c>
      <c r="H140" s="87" t="s">
        <v>209</v>
      </c>
      <c r="I140" s="87">
        <v>42.25</v>
      </c>
      <c r="J140" s="87">
        <v>42.25</v>
      </c>
      <c r="K140" s="87">
        <v>42.25</v>
      </c>
      <c r="L140" s="73"/>
      <c r="M140" s="73"/>
      <c r="N140" s="73"/>
      <c r="O140" s="74">
        <v>15176.0</v>
      </c>
      <c r="P140" s="75">
        <v>5000.0</v>
      </c>
      <c r="Q140" s="75">
        <v>1000.0</v>
      </c>
    </row>
    <row r="141" ht="15.75" customHeight="1">
      <c r="A141" s="84">
        <v>165894.0</v>
      </c>
      <c r="B141" s="77" t="s">
        <v>66</v>
      </c>
      <c r="C141" s="87" t="s">
        <v>580</v>
      </c>
      <c r="D141" s="86" t="s">
        <v>581</v>
      </c>
      <c r="E141" s="66" t="s">
        <v>78</v>
      </c>
      <c r="F141" s="95" t="s">
        <v>251</v>
      </c>
      <c r="G141" s="87" t="s">
        <v>212</v>
      </c>
      <c r="H141" s="87" t="s">
        <v>212</v>
      </c>
      <c r="I141" s="87">
        <v>215.55</v>
      </c>
      <c r="J141" s="87">
        <v>215.55</v>
      </c>
      <c r="K141" s="87">
        <v>215.55</v>
      </c>
      <c r="L141" s="73"/>
      <c r="M141" s="73"/>
      <c r="N141" s="73"/>
      <c r="O141" s="74">
        <v>77426.0</v>
      </c>
      <c r="P141" s="75">
        <v>5000.0</v>
      </c>
      <c r="Q141" s="75">
        <v>1000.0</v>
      </c>
    </row>
    <row r="142" ht="15.75" customHeight="1">
      <c r="A142" s="84">
        <v>165898.0</v>
      </c>
      <c r="B142" s="77" t="s">
        <v>66</v>
      </c>
      <c r="C142" s="87" t="s">
        <v>584</v>
      </c>
      <c r="D142" s="86" t="s">
        <v>585</v>
      </c>
      <c r="E142" s="66" t="s">
        <v>78</v>
      </c>
      <c r="F142" s="82" t="s">
        <v>80</v>
      </c>
      <c r="G142" s="87" t="s">
        <v>212</v>
      </c>
      <c r="H142" s="87" t="s">
        <v>212</v>
      </c>
      <c r="I142" s="87">
        <v>206.25</v>
      </c>
      <c r="J142" s="87">
        <v>206.25</v>
      </c>
      <c r="K142" s="87">
        <v>206.25</v>
      </c>
      <c r="L142" s="159"/>
      <c r="M142" s="73"/>
      <c r="N142" s="73"/>
      <c r="O142" s="74">
        <v>74085.0</v>
      </c>
      <c r="P142" s="75">
        <v>5000.0</v>
      </c>
      <c r="Q142" s="75">
        <v>1000.0</v>
      </c>
    </row>
    <row r="143" ht="15.75" customHeight="1">
      <c r="A143" s="84">
        <v>165904.0</v>
      </c>
      <c r="B143" s="77" t="s">
        <v>66</v>
      </c>
      <c r="C143" s="87" t="s">
        <v>590</v>
      </c>
      <c r="D143" s="86" t="s">
        <v>591</v>
      </c>
      <c r="E143" s="66" t="s">
        <v>78</v>
      </c>
      <c r="F143" s="95" t="s">
        <v>113</v>
      </c>
      <c r="G143" s="87" t="s">
        <v>212</v>
      </c>
      <c r="H143" s="87" t="s">
        <v>212</v>
      </c>
      <c r="I143" s="87">
        <v>80.875</v>
      </c>
      <c r="J143" s="87">
        <v>80.875</v>
      </c>
      <c r="K143" s="87">
        <v>80.875</v>
      </c>
      <c r="L143" s="73"/>
      <c r="M143" s="73"/>
      <c r="N143" s="73"/>
      <c r="O143" s="74">
        <v>29050.0</v>
      </c>
      <c r="P143" s="75">
        <v>5000.0</v>
      </c>
      <c r="Q143" s="75">
        <v>1000.0</v>
      </c>
    </row>
    <row r="144" ht="15.75" customHeight="1">
      <c r="A144" s="84">
        <v>165907.0</v>
      </c>
      <c r="B144" s="77" t="s">
        <v>66</v>
      </c>
      <c r="C144" s="87" t="s">
        <v>595</v>
      </c>
      <c r="D144" s="86" t="s">
        <v>596</v>
      </c>
      <c r="E144" s="66" t="s">
        <v>78</v>
      </c>
      <c r="F144" s="184" t="s">
        <v>532</v>
      </c>
      <c r="G144" s="87" t="s">
        <v>212</v>
      </c>
      <c r="H144" s="87" t="s">
        <v>212</v>
      </c>
      <c r="I144" s="87">
        <v>77.0</v>
      </c>
      <c r="J144" s="87">
        <v>77.0</v>
      </c>
      <c r="K144" s="87">
        <v>77.0</v>
      </c>
      <c r="L144" s="73"/>
      <c r="M144" s="73"/>
      <c r="N144" s="73"/>
      <c r="O144" s="74">
        <v>27658.0</v>
      </c>
      <c r="P144" s="75">
        <v>5000.0</v>
      </c>
      <c r="Q144" s="75">
        <v>1000.0</v>
      </c>
    </row>
    <row r="145" ht="15.75" customHeight="1">
      <c r="A145" s="84">
        <v>166093.0</v>
      </c>
      <c r="B145" s="77" t="s">
        <v>66</v>
      </c>
      <c r="C145" s="87" t="s">
        <v>602</v>
      </c>
      <c r="D145" s="86" t="s">
        <v>603</v>
      </c>
      <c r="E145" s="66" t="s">
        <v>78</v>
      </c>
      <c r="F145" s="95" t="s">
        <v>251</v>
      </c>
      <c r="G145" s="87" t="s">
        <v>215</v>
      </c>
      <c r="H145" s="87" t="s">
        <v>215</v>
      </c>
      <c r="I145" s="87">
        <v>284.175</v>
      </c>
      <c r="J145" s="87">
        <v>284.175</v>
      </c>
      <c r="K145" s="87">
        <v>284.175</v>
      </c>
      <c r="L145" s="73"/>
      <c r="M145" s="73"/>
      <c r="N145" s="73"/>
      <c r="O145" s="74">
        <v>102076.0</v>
      </c>
      <c r="P145" s="75">
        <v>5000.0</v>
      </c>
      <c r="Q145" s="75">
        <v>1000.0</v>
      </c>
    </row>
    <row r="146" ht="15.75" customHeight="1">
      <c r="A146" s="84">
        <v>166101.0</v>
      </c>
      <c r="B146" s="77" t="s">
        <v>66</v>
      </c>
      <c r="C146" s="87" t="s">
        <v>612</v>
      </c>
      <c r="D146" s="86" t="s">
        <v>613</v>
      </c>
      <c r="E146" s="66" t="s">
        <v>78</v>
      </c>
      <c r="F146" s="82" t="s">
        <v>80</v>
      </c>
      <c r="G146" s="87" t="s">
        <v>215</v>
      </c>
      <c r="H146" s="87" t="s">
        <v>215</v>
      </c>
      <c r="I146" s="87">
        <v>225.0</v>
      </c>
      <c r="J146" s="87">
        <v>225.0</v>
      </c>
      <c r="K146" s="87">
        <v>225.0</v>
      </c>
      <c r="L146" s="73"/>
      <c r="M146" s="73"/>
      <c r="N146" s="73"/>
      <c r="O146" s="74">
        <v>80820.0</v>
      </c>
      <c r="P146" s="75">
        <v>5000.0</v>
      </c>
      <c r="Q146" s="75">
        <v>1000.0</v>
      </c>
    </row>
    <row r="147" ht="15.75" customHeight="1">
      <c r="A147" s="84">
        <v>166104.0</v>
      </c>
      <c r="B147" s="77" t="s">
        <v>66</v>
      </c>
      <c r="C147" s="87" t="s">
        <v>619</v>
      </c>
      <c r="D147" s="86" t="s">
        <v>621</v>
      </c>
      <c r="E147" s="66" t="s">
        <v>78</v>
      </c>
      <c r="F147" s="95" t="s">
        <v>230</v>
      </c>
      <c r="G147" s="87" t="s">
        <v>215</v>
      </c>
      <c r="H147" s="87" t="s">
        <v>215</v>
      </c>
      <c r="I147" s="87">
        <v>35.0</v>
      </c>
      <c r="J147" s="87">
        <v>35.0</v>
      </c>
      <c r="K147" s="87">
        <v>35.0</v>
      </c>
      <c r="L147" s="73"/>
      <c r="M147" s="73"/>
      <c r="N147" s="73"/>
      <c r="O147" s="74">
        <v>12572.0</v>
      </c>
      <c r="P147" s="75">
        <v>5000.0</v>
      </c>
      <c r="Q147" s="75">
        <v>1000.0</v>
      </c>
    </row>
    <row r="148" ht="15.75" customHeight="1">
      <c r="A148" s="84">
        <v>166107.0</v>
      </c>
      <c r="B148" s="77" t="s">
        <v>66</v>
      </c>
      <c r="C148" s="87" t="s">
        <v>630</v>
      </c>
      <c r="D148" s="86" t="s">
        <v>632</v>
      </c>
      <c r="E148" s="66" t="s">
        <v>78</v>
      </c>
      <c r="F148" s="95" t="s">
        <v>113</v>
      </c>
      <c r="G148" s="87" t="s">
        <v>215</v>
      </c>
      <c r="H148" s="87" t="s">
        <v>215</v>
      </c>
      <c r="I148" s="87">
        <v>75.5</v>
      </c>
      <c r="J148" s="87">
        <v>75.5</v>
      </c>
      <c r="K148" s="87">
        <v>75.5</v>
      </c>
      <c r="L148" s="73"/>
      <c r="M148" s="73"/>
      <c r="N148" s="73"/>
      <c r="O148" s="74">
        <v>27120.0</v>
      </c>
      <c r="P148" s="75">
        <v>5000.0</v>
      </c>
      <c r="Q148" s="75">
        <v>1000.0</v>
      </c>
    </row>
    <row r="149" ht="15.75" customHeight="1">
      <c r="A149" s="84">
        <v>166111.0</v>
      </c>
      <c r="B149" s="77" t="s">
        <v>66</v>
      </c>
      <c r="C149" s="87" t="s">
        <v>639</v>
      </c>
      <c r="D149" s="86" t="s">
        <v>640</v>
      </c>
      <c r="E149" s="66" t="s">
        <v>78</v>
      </c>
      <c r="F149" s="184" t="s">
        <v>532</v>
      </c>
      <c r="G149" s="87" t="s">
        <v>215</v>
      </c>
      <c r="H149" s="87" t="s">
        <v>215</v>
      </c>
      <c r="I149" s="87">
        <v>37.25</v>
      </c>
      <c r="J149" s="87">
        <v>37.25</v>
      </c>
      <c r="K149" s="87">
        <v>37.25</v>
      </c>
      <c r="L149" s="73"/>
      <c r="M149" s="73"/>
      <c r="N149" s="73"/>
      <c r="O149" s="74">
        <v>13380.0</v>
      </c>
      <c r="P149" s="75">
        <v>5000.0</v>
      </c>
      <c r="Q149" s="75">
        <v>1000.0</v>
      </c>
    </row>
    <row r="150" ht="15.75" customHeight="1">
      <c r="A150" s="84">
        <v>166304.0</v>
      </c>
      <c r="B150" s="77" t="s">
        <v>66</v>
      </c>
      <c r="C150" s="87" t="s">
        <v>648</v>
      </c>
      <c r="D150" s="86" t="s">
        <v>649</v>
      </c>
      <c r="E150" s="66" t="s">
        <v>78</v>
      </c>
      <c r="F150" s="95" t="s">
        <v>251</v>
      </c>
      <c r="G150" s="87" t="s">
        <v>216</v>
      </c>
      <c r="H150" s="87" t="s">
        <v>216</v>
      </c>
      <c r="I150" s="87">
        <v>289.1</v>
      </c>
      <c r="J150" s="87">
        <v>289.1</v>
      </c>
      <c r="K150" s="87">
        <v>289.1</v>
      </c>
      <c r="L150" s="73"/>
      <c r="M150" s="73"/>
      <c r="N150" s="73"/>
      <c r="O150" s="74">
        <v>103845.0</v>
      </c>
      <c r="P150" s="75">
        <v>5000.0</v>
      </c>
      <c r="Q150" s="75">
        <v>1000.0</v>
      </c>
    </row>
    <row r="151" ht="15.75" customHeight="1">
      <c r="A151" s="84">
        <v>166306.0</v>
      </c>
      <c r="B151" s="77" t="s">
        <v>66</v>
      </c>
      <c r="C151" s="87" t="s">
        <v>666</v>
      </c>
      <c r="D151" s="86" t="s">
        <v>667</v>
      </c>
      <c r="E151" s="66" t="s">
        <v>78</v>
      </c>
      <c r="F151" s="82" t="s">
        <v>80</v>
      </c>
      <c r="G151" s="87" t="s">
        <v>216</v>
      </c>
      <c r="H151" s="87" t="s">
        <v>216</v>
      </c>
      <c r="I151" s="87">
        <v>282.0</v>
      </c>
      <c r="J151" s="87">
        <v>282.0</v>
      </c>
      <c r="K151" s="87">
        <v>282.0</v>
      </c>
      <c r="L151" s="73"/>
      <c r="M151" s="73"/>
      <c r="N151" s="73"/>
      <c r="O151" s="74">
        <v>101294.0</v>
      </c>
      <c r="P151" s="75">
        <v>5000.0</v>
      </c>
      <c r="Q151" s="75">
        <v>1000.0</v>
      </c>
    </row>
    <row r="152" ht="15.75" customHeight="1">
      <c r="A152" s="84">
        <v>166310.0</v>
      </c>
      <c r="B152" s="77" t="s">
        <v>66</v>
      </c>
      <c r="C152" s="87" t="s">
        <v>679</v>
      </c>
      <c r="D152" s="86" t="s">
        <v>680</v>
      </c>
      <c r="E152" s="66" t="s">
        <v>78</v>
      </c>
      <c r="F152" s="95" t="s">
        <v>230</v>
      </c>
      <c r="G152" s="87" t="s">
        <v>216</v>
      </c>
      <c r="H152" s="87" t="s">
        <v>216</v>
      </c>
      <c r="I152" s="87">
        <v>35.0</v>
      </c>
      <c r="J152" s="87">
        <v>35.0</v>
      </c>
      <c r="K152" s="87">
        <v>35.0</v>
      </c>
      <c r="L152" s="73"/>
      <c r="M152" s="73"/>
      <c r="N152" s="73"/>
      <c r="O152" s="74">
        <v>12572.0</v>
      </c>
      <c r="P152" s="75">
        <v>5000.0</v>
      </c>
      <c r="Q152" s="75">
        <v>1000.0</v>
      </c>
    </row>
    <row r="153" ht="15.75" customHeight="1">
      <c r="A153" s="84">
        <v>166314.0</v>
      </c>
      <c r="B153" s="77" t="s">
        <v>66</v>
      </c>
      <c r="C153" s="87" t="s">
        <v>691</v>
      </c>
      <c r="D153" s="86" t="s">
        <v>692</v>
      </c>
      <c r="E153" s="66" t="s">
        <v>78</v>
      </c>
      <c r="F153" s="95" t="s">
        <v>113</v>
      </c>
      <c r="G153" s="87" t="s">
        <v>216</v>
      </c>
      <c r="H153" s="87" t="s">
        <v>216</v>
      </c>
      <c r="I153" s="87">
        <v>117.0</v>
      </c>
      <c r="J153" s="87">
        <v>117.0</v>
      </c>
      <c r="K153" s="87">
        <v>117.0</v>
      </c>
      <c r="L153" s="73"/>
      <c r="M153" s="73"/>
      <c r="N153" s="73"/>
      <c r="O153" s="74">
        <v>42026.0</v>
      </c>
      <c r="P153" s="75">
        <v>5000.0</v>
      </c>
      <c r="Q153" s="75">
        <v>1000.0</v>
      </c>
    </row>
    <row r="154" ht="15.75" customHeight="1">
      <c r="A154" s="84">
        <v>166317.0</v>
      </c>
      <c r="B154" s="77" t="s">
        <v>66</v>
      </c>
      <c r="C154" s="87" t="s">
        <v>702</v>
      </c>
      <c r="D154" s="86" t="s">
        <v>703</v>
      </c>
      <c r="E154" s="66" t="s">
        <v>78</v>
      </c>
      <c r="F154" s="184" t="s">
        <v>532</v>
      </c>
      <c r="G154" s="87" t="s">
        <v>216</v>
      </c>
      <c r="H154" s="87" t="s">
        <v>216</v>
      </c>
      <c r="I154" s="87">
        <v>52.5</v>
      </c>
      <c r="J154" s="87">
        <v>52.5</v>
      </c>
      <c r="K154" s="87">
        <v>52.5</v>
      </c>
      <c r="L154" s="73"/>
      <c r="M154" s="73"/>
      <c r="N154" s="73"/>
      <c r="O154" s="74">
        <v>18858.0</v>
      </c>
      <c r="P154" s="75">
        <v>5000.0</v>
      </c>
      <c r="Q154" s="75">
        <v>1000.0</v>
      </c>
    </row>
    <row r="155">
      <c r="A155" s="264"/>
      <c r="B155" s="264"/>
      <c r="C155" s="265"/>
      <c r="D155" s="265"/>
      <c r="E155" s="266">
        <v>46174.0</v>
      </c>
      <c r="F155" s="267"/>
      <c r="G155" s="269"/>
      <c r="H155" s="269"/>
      <c r="I155" s="265"/>
      <c r="J155" s="265"/>
      <c r="K155" s="270"/>
      <c r="L155" s="271"/>
      <c r="M155" s="271"/>
      <c r="N155" s="271"/>
      <c r="O155" s="272"/>
      <c r="P155" s="272"/>
      <c r="Q155" s="273"/>
    </row>
    <row r="156" ht="15.75" customHeight="1">
      <c r="A156" s="84">
        <v>166584.0</v>
      </c>
      <c r="B156" s="77" t="s">
        <v>66</v>
      </c>
      <c r="C156" s="87" t="s">
        <v>439</v>
      </c>
      <c r="D156" s="86" t="s">
        <v>723</v>
      </c>
      <c r="E156" s="66" t="s">
        <v>78</v>
      </c>
      <c r="F156" s="95" t="s">
        <v>251</v>
      </c>
      <c r="G156" s="114">
        <v>46028.0</v>
      </c>
      <c r="H156" s="114">
        <v>46028.0</v>
      </c>
      <c r="I156" s="87">
        <v>311.975</v>
      </c>
      <c r="J156" s="87">
        <v>311.975</v>
      </c>
      <c r="K156" s="87">
        <v>311.975</v>
      </c>
      <c r="L156" s="73"/>
      <c r="M156" s="73"/>
      <c r="N156" s="73"/>
      <c r="O156" s="74">
        <v>112061.0</v>
      </c>
      <c r="P156" s="75">
        <v>5000.0</v>
      </c>
      <c r="Q156" s="75">
        <v>1000.0</v>
      </c>
    </row>
    <row r="157" ht="15.75" customHeight="1">
      <c r="A157" s="84">
        <v>166588.0</v>
      </c>
      <c r="B157" s="77" t="s">
        <v>66</v>
      </c>
      <c r="C157" s="87" t="s">
        <v>442</v>
      </c>
      <c r="D157" s="86" t="s">
        <v>735</v>
      </c>
      <c r="E157" s="66" t="s">
        <v>78</v>
      </c>
      <c r="F157" s="82" t="s">
        <v>80</v>
      </c>
      <c r="G157" s="114">
        <v>46028.0</v>
      </c>
      <c r="H157" s="114">
        <v>46028.0</v>
      </c>
      <c r="I157" s="87">
        <v>269.8</v>
      </c>
      <c r="J157" s="87">
        <v>269.8</v>
      </c>
      <c r="K157" s="87">
        <v>269.8</v>
      </c>
      <c r="L157" s="73"/>
      <c r="M157" s="73"/>
      <c r="N157" s="73"/>
      <c r="O157" s="74">
        <v>96912.0</v>
      </c>
      <c r="P157" s="75">
        <v>5000.0</v>
      </c>
      <c r="Q157" s="75">
        <v>1000.0</v>
      </c>
    </row>
    <row r="158" ht="15.75" customHeight="1">
      <c r="A158" s="84">
        <v>166591.0</v>
      </c>
      <c r="B158" s="77" t="s">
        <v>66</v>
      </c>
      <c r="C158" s="87" t="s">
        <v>445</v>
      </c>
      <c r="D158" s="86" t="s">
        <v>743</v>
      </c>
      <c r="E158" s="66" t="s">
        <v>78</v>
      </c>
      <c r="F158" s="95" t="s">
        <v>230</v>
      </c>
      <c r="G158" s="114">
        <v>46028.0</v>
      </c>
      <c r="H158" s="114">
        <v>46028.0</v>
      </c>
      <c r="I158" s="87">
        <v>35.0</v>
      </c>
      <c r="J158" s="87">
        <v>35.0</v>
      </c>
      <c r="K158" s="87">
        <v>35.0</v>
      </c>
      <c r="L158" s="73"/>
      <c r="M158" s="73"/>
      <c r="N158" s="73"/>
      <c r="O158" s="74">
        <v>12572.0</v>
      </c>
      <c r="P158" s="75">
        <v>5000.0</v>
      </c>
      <c r="Q158" s="75">
        <v>1000.0</v>
      </c>
    </row>
    <row r="159" ht="15.75" customHeight="1">
      <c r="A159" s="84">
        <v>166595.0</v>
      </c>
      <c r="B159" s="77" t="s">
        <v>66</v>
      </c>
      <c r="C159" s="87" t="s">
        <v>446</v>
      </c>
      <c r="D159" s="86" t="s">
        <v>753</v>
      </c>
      <c r="E159" s="66" t="s">
        <v>78</v>
      </c>
      <c r="F159" s="95" t="s">
        <v>113</v>
      </c>
      <c r="G159" s="114">
        <v>46028.0</v>
      </c>
      <c r="H159" s="114">
        <v>46028.0</v>
      </c>
      <c r="I159" s="87">
        <v>117.0</v>
      </c>
      <c r="J159" s="87">
        <v>117.0</v>
      </c>
      <c r="K159" s="87">
        <v>117.0</v>
      </c>
      <c r="L159" s="73"/>
      <c r="M159" s="73"/>
      <c r="N159" s="73"/>
      <c r="O159" s="74">
        <v>42026.0</v>
      </c>
      <c r="P159" s="75">
        <v>5000.0</v>
      </c>
      <c r="Q159" s="75">
        <v>1000.0</v>
      </c>
    </row>
    <row r="160" ht="15.75" customHeight="1">
      <c r="A160" s="84">
        <v>166598.0</v>
      </c>
      <c r="B160" s="77" t="s">
        <v>66</v>
      </c>
      <c r="C160" s="87" t="s">
        <v>447</v>
      </c>
      <c r="D160" s="86" t="s">
        <v>765</v>
      </c>
      <c r="E160" s="66" t="s">
        <v>78</v>
      </c>
      <c r="F160" s="184" t="s">
        <v>532</v>
      </c>
      <c r="G160" s="114">
        <v>46028.0</v>
      </c>
      <c r="H160" s="114">
        <v>46028.0</v>
      </c>
      <c r="I160" s="87">
        <v>86.75</v>
      </c>
      <c r="J160" s="87">
        <v>86.75</v>
      </c>
      <c r="K160" s="87">
        <v>86.75</v>
      </c>
      <c r="L160" s="73"/>
      <c r="M160" s="73"/>
      <c r="N160" s="73"/>
      <c r="O160" s="74">
        <v>31161.0</v>
      </c>
      <c r="P160" s="75">
        <v>5000.0</v>
      </c>
      <c r="Q160" s="75">
        <v>1000.0</v>
      </c>
    </row>
    <row r="161" ht="15.75" customHeight="1">
      <c r="A161" s="84">
        <v>166843.0</v>
      </c>
      <c r="B161" s="77" t="s">
        <v>66</v>
      </c>
      <c r="C161" s="87" t="s">
        <v>451</v>
      </c>
      <c r="D161" s="86" t="s">
        <v>810</v>
      </c>
      <c r="E161" s="66" t="s">
        <v>78</v>
      </c>
      <c r="F161" s="95" t="s">
        <v>251</v>
      </c>
      <c r="G161" s="114">
        <v>46059.0</v>
      </c>
      <c r="H161" s="114">
        <v>46059.0</v>
      </c>
      <c r="I161" s="87">
        <v>333.225</v>
      </c>
      <c r="J161" s="87">
        <v>333.225</v>
      </c>
      <c r="K161" s="87">
        <v>333.225</v>
      </c>
      <c r="L161" s="73"/>
      <c r="M161" s="73"/>
      <c r="N161" s="73"/>
      <c r="O161" s="74">
        <v>119694.0</v>
      </c>
      <c r="P161" s="75">
        <v>5000.0</v>
      </c>
      <c r="Q161" s="75">
        <v>1000.0</v>
      </c>
    </row>
    <row r="162" ht="15.75" customHeight="1">
      <c r="A162" s="84">
        <v>166845.0</v>
      </c>
      <c r="B162" s="77" t="s">
        <v>66</v>
      </c>
      <c r="C162" s="87" t="s">
        <v>452</v>
      </c>
      <c r="D162" s="86" t="s">
        <v>850</v>
      </c>
      <c r="E162" s="66" t="s">
        <v>78</v>
      </c>
      <c r="F162" s="82" t="s">
        <v>80</v>
      </c>
      <c r="G162" s="114">
        <v>46059.0</v>
      </c>
      <c r="H162" s="114">
        <v>46059.0</v>
      </c>
      <c r="I162" s="87">
        <v>288.8</v>
      </c>
      <c r="J162" s="87">
        <v>288.8</v>
      </c>
      <c r="K162" s="87">
        <v>288.8</v>
      </c>
      <c r="L162" s="73"/>
      <c r="M162" s="73"/>
      <c r="N162" s="73"/>
      <c r="O162" s="74">
        <v>103737.0</v>
      </c>
      <c r="P162" s="75">
        <v>5000.0</v>
      </c>
      <c r="Q162" s="75">
        <v>1000.0</v>
      </c>
    </row>
    <row r="163" ht="15.75" customHeight="1">
      <c r="A163" s="84">
        <v>166849.0</v>
      </c>
      <c r="B163" s="77" t="s">
        <v>66</v>
      </c>
      <c r="C163" s="87" t="s">
        <v>453</v>
      </c>
      <c r="D163" s="86" t="s">
        <v>874</v>
      </c>
      <c r="E163" s="66" t="s">
        <v>78</v>
      </c>
      <c r="F163" s="95" t="s">
        <v>230</v>
      </c>
      <c r="G163" s="114">
        <v>46059.0</v>
      </c>
      <c r="H163" s="114">
        <v>46059.0</v>
      </c>
      <c r="I163" s="87">
        <v>35.0</v>
      </c>
      <c r="J163" s="87">
        <v>35.0</v>
      </c>
      <c r="K163" s="87">
        <v>35.0</v>
      </c>
      <c r="L163" s="73"/>
      <c r="M163" s="73"/>
      <c r="N163" s="73"/>
      <c r="O163" s="74">
        <v>12572.0</v>
      </c>
      <c r="P163" s="75">
        <v>5000.0</v>
      </c>
      <c r="Q163" s="75">
        <v>1000.0</v>
      </c>
    </row>
    <row r="164" ht="15.75" customHeight="1">
      <c r="A164" s="84">
        <v>166850.0</v>
      </c>
      <c r="B164" s="77" t="s">
        <v>66</v>
      </c>
      <c r="C164" s="87" t="s">
        <v>454</v>
      </c>
      <c r="D164" s="86" t="s">
        <v>895</v>
      </c>
      <c r="E164" s="66" t="s">
        <v>78</v>
      </c>
      <c r="F164" s="95" t="s">
        <v>113</v>
      </c>
      <c r="G164" s="114">
        <v>46059.0</v>
      </c>
      <c r="H164" s="114">
        <v>46059.0</v>
      </c>
      <c r="I164" s="87">
        <v>99.0</v>
      </c>
      <c r="J164" s="87">
        <v>99.0</v>
      </c>
      <c r="K164" s="87">
        <v>99.0</v>
      </c>
      <c r="L164" s="73"/>
      <c r="M164" s="73"/>
      <c r="N164" s="73"/>
      <c r="O164" s="74">
        <v>35561.0</v>
      </c>
      <c r="P164" s="75">
        <v>5000.0</v>
      </c>
      <c r="Q164" s="75">
        <v>1000.0</v>
      </c>
    </row>
    <row r="165" ht="15.75" customHeight="1">
      <c r="A165" s="84">
        <v>166854.0</v>
      </c>
      <c r="B165" s="77" t="s">
        <v>66</v>
      </c>
      <c r="C165" s="87" t="s">
        <v>455</v>
      </c>
      <c r="D165" s="86" t="s">
        <v>927</v>
      </c>
      <c r="E165" s="66" t="s">
        <v>78</v>
      </c>
      <c r="F165" s="184" t="s">
        <v>532</v>
      </c>
      <c r="G165" s="114">
        <v>46059.0</v>
      </c>
      <c r="H165" s="114">
        <v>46059.0</v>
      </c>
      <c r="I165" s="87">
        <v>99.25</v>
      </c>
      <c r="J165" s="87">
        <v>99.25</v>
      </c>
      <c r="K165" s="87">
        <v>99.25</v>
      </c>
      <c r="L165" s="73"/>
      <c r="M165" s="73"/>
      <c r="N165" s="73"/>
      <c r="O165" s="74">
        <v>35651.0</v>
      </c>
      <c r="P165" s="75">
        <v>5000.0</v>
      </c>
      <c r="Q165" s="75">
        <v>1000.0</v>
      </c>
    </row>
    <row r="166" ht="15.75" customHeight="1">
      <c r="A166" s="84">
        <v>167096.0</v>
      </c>
      <c r="B166" s="77" t="s">
        <v>66</v>
      </c>
      <c r="C166" s="87" t="s">
        <v>458</v>
      </c>
      <c r="D166" s="86" t="s">
        <v>957</v>
      </c>
      <c r="E166" s="66" t="s">
        <v>78</v>
      </c>
      <c r="F166" s="95" t="s">
        <v>230</v>
      </c>
      <c r="G166" s="114">
        <v>46087.0</v>
      </c>
      <c r="H166" s="114">
        <v>46087.0</v>
      </c>
      <c r="I166" s="87">
        <v>41.0</v>
      </c>
      <c r="J166" s="87">
        <v>41.0</v>
      </c>
      <c r="K166" s="87">
        <v>41.0</v>
      </c>
      <c r="L166" s="73"/>
      <c r="M166" s="73"/>
      <c r="N166" s="73"/>
      <c r="O166" s="294">
        <v>14727.0</v>
      </c>
      <c r="P166" s="75">
        <v>5000.0</v>
      </c>
      <c r="Q166" s="75">
        <v>1000.0</v>
      </c>
    </row>
    <row r="167" ht="15.75" customHeight="1">
      <c r="A167" s="84">
        <v>167097.0</v>
      </c>
      <c r="B167" s="77" t="s">
        <v>66</v>
      </c>
      <c r="C167" s="87" t="s">
        <v>459</v>
      </c>
      <c r="D167" s="86" t="s">
        <v>986</v>
      </c>
      <c r="E167" s="66" t="s">
        <v>78</v>
      </c>
      <c r="F167" s="95" t="s">
        <v>113</v>
      </c>
      <c r="G167" s="114">
        <v>46087.0</v>
      </c>
      <c r="H167" s="114">
        <v>46087.0</v>
      </c>
      <c r="I167" s="87">
        <v>112.75</v>
      </c>
      <c r="J167" s="87">
        <v>112.75</v>
      </c>
      <c r="K167" s="87">
        <v>112.75</v>
      </c>
      <c r="L167" s="73"/>
      <c r="M167" s="73"/>
      <c r="N167" s="73"/>
      <c r="O167" s="74">
        <v>40500.0</v>
      </c>
      <c r="P167" s="75">
        <v>5000.0</v>
      </c>
      <c r="Q167" s="75">
        <v>1000.0</v>
      </c>
    </row>
    <row r="168" ht="15.75" customHeight="1">
      <c r="A168" s="84">
        <v>167100.0</v>
      </c>
      <c r="B168" s="77" t="s">
        <v>66</v>
      </c>
      <c r="C168" s="87" t="s">
        <v>460</v>
      </c>
      <c r="D168" s="86" t="s">
        <v>1010</v>
      </c>
      <c r="E168" s="66" t="s">
        <v>78</v>
      </c>
      <c r="F168" s="184" t="s">
        <v>532</v>
      </c>
      <c r="G168" s="114">
        <v>46087.0</v>
      </c>
      <c r="H168" s="114">
        <v>46087.0</v>
      </c>
      <c r="I168" s="87">
        <v>31.25</v>
      </c>
      <c r="J168" s="87">
        <v>31.25</v>
      </c>
      <c r="K168" s="87">
        <v>31.25</v>
      </c>
      <c r="L168" s="73"/>
      <c r="M168" s="73"/>
      <c r="N168" s="73"/>
      <c r="O168" s="74">
        <v>11225.0</v>
      </c>
      <c r="P168" s="75">
        <v>5000.0</v>
      </c>
      <c r="Q168" s="75">
        <v>1000.0</v>
      </c>
    </row>
    <row r="169" ht="15.75" customHeight="1">
      <c r="A169" s="84">
        <v>167092.0</v>
      </c>
      <c r="B169" s="77" t="s">
        <v>66</v>
      </c>
      <c r="C169" s="87" t="s">
        <v>461</v>
      </c>
      <c r="D169" s="86" t="s">
        <v>1091</v>
      </c>
      <c r="E169" s="66" t="s">
        <v>78</v>
      </c>
      <c r="F169" s="95" t="s">
        <v>251</v>
      </c>
      <c r="G169" s="114">
        <v>46087.0</v>
      </c>
      <c r="H169" s="114">
        <v>46087.0</v>
      </c>
      <c r="I169" s="87">
        <v>221.35</v>
      </c>
      <c r="J169" s="87">
        <v>221.35</v>
      </c>
      <c r="K169" s="87">
        <v>221.35</v>
      </c>
      <c r="L169" s="73"/>
      <c r="M169" s="73"/>
      <c r="N169" s="73"/>
      <c r="O169" s="74">
        <v>79509.0</v>
      </c>
      <c r="P169" s="75">
        <v>5000.0</v>
      </c>
      <c r="Q169" s="75">
        <v>1000.0</v>
      </c>
    </row>
    <row r="170" ht="15.75" customHeight="1">
      <c r="A170" s="84">
        <v>167094.0</v>
      </c>
      <c r="B170" s="77" t="s">
        <v>66</v>
      </c>
      <c r="C170" s="87" t="s">
        <v>464</v>
      </c>
      <c r="D170" s="86" t="s">
        <v>1124</v>
      </c>
      <c r="E170" s="66" t="s">
        <v>78</v>
      </c>
      <c r="F170" s="82" t="s">
        <v>80</v>
      </c>
      <c r="G170" s="114">
        <v>46087.0</v>
      </c>
      <c r="H170" s="114">
        <v>46087.0</v>
      </c>
      <c r="I170" s="87">
        <v>269.8</v>
      </c>
      <c r="J170" s="87">
        <v>269.8</v>
      </c>
      <c r="K170" s="87">
        <v>269.8</v>
      </c>
      <c r="L170" s="73"/>
      <c r="M170" s="73"/>
      <c r="N170" s="73"/>
      <c r="O170" s="74">
        <v>96912.0</v>
      </c>
      <c r="P170" s="75">
        <v>5000.0</v>
      </c>
      <c r="Q170" s="75">
        <v>1000.0</v>
      </c>
    </row>
    <row r="171" ht="15.75" customHeight="1">
      <c r="A171" s="84">
        <v>167381.0</v>
      </c>
      <c r="B171" s="77" t="s">
        <v>66</v>
      </c>
      <c r="C171" s="87" t="s">
        <v>465</v>
      </c>
      <c r="D171" s="86" t="s">
        <v>1150</v>
      </c>
      <c r="E171" s="66" t="s">
        <v>78</v>
      </c>
      <c r="F171" s="95" t="s">
        <v>251</v>
      </c>
      <c r="G171" s="114">
        <v>46118.0</v>
      </c>
      <c r="H171" s="114">
        <v>46118.0</v>
      </c>
      <c r="I171" s="87">
        <v>283.1</v>
      </c>
      <c r="J171" s="87">
        <v>283.1</v>
      </c>
      <c r="K171" s="87">
        <v>283.1</v>
      </c>
      <c r="L171" s="73"/>
      <c r="M171" s="73"/>
      <c r="N171" s="73"/>
      <c r="O171" s="74">
        <v>101690.0</v>
      </c>
      <c r="P171" s="75">
        <v>5000.0</v>
      </c>
      <c r="Q171" s="75">
        <v>1000.0</v>
      </c>
    </row>
    <row r="172" ht="15.75" customHeight="1">
      <c r="A172" s="84">
        <v>167383.0</v>
      </c>
      <c r="B172" s="77" t="s">
        <v>66</v>
      </c>
      <c r="C172" s="87" t="s">
        <v>469</v>
      </c>
      <c r="D172" s="86" t="s">
        <v>1167</v>
      </c>
      <c r="E172" s="66" t="s">
        <v>78</v>
      </c>
      <c r="F172" s="82" t="s">
        <v>80</v>
      </c>
      <c r="G172" s="114">
        <v>46118.0</v>
      </c>
      <c r="H172" s="114">
        <v>46118.0</v>
      </c>
      <c r="I172" s="87">
        <v>326.5</v>
      </c>
      <c r="J172" s="87">
        <v>326.5</v>
      </c>
      <c r="K172" s="87">
        <v>326.5</v>
      </c>
      <c r="L172" s="73"/>
      <c r="M172" s="73"/>
      <c r="N172" s="73"/>
      <c r="O172" s="74">
        <v>117279.0</v>
      </c>
      <c r="P172" s="75">
        <v>5000.0</v>
      </c>
      <c r="Q172" s="75">
        <v>1000.0</v>
      </c>
    </row>
    <row r="173" ht="15.75" customHeight="1">
      <c r="A173" s="84">
        <v>167386.0</v>
      </c>
      <c r="B173" s="77" t="s">
        <v>66</v>
      </c>
      <c r="C173" s="87" t="s">
        <v>470</v>
      </c>
      <c r="D173" s="86" t="s">
        <v>1186</v>
      </c>
      <c r="E173" s="66" t="s">
        <v>78</v>
      </c>
      <c r="F173" s="95" t="s">
        <v>230</v>
      </c>
      <c r="G173" s="114">
        <v>46118.0</v>
      </c>
      <c r="H173" s="114">
        <v>46118.0</v>
      </c>
      <c r="I173" s="87">
        <v>40.0</v>
      </c>
      <c r="J173" s="87">
        <v>40.0</v>
      </c>
      <c r="K173" s="87">
        <v>40.0</v>
      </c>
      <c r="L173" s="73"/>
      <c r="M173" s="73"/>
      <c r="N173" s="73"/>
      <c r="O173" s="74">
        <v>14368.0</v>
      </c>
      <c r="P173" s="75">
        <v>5000.0</v>
      </c>
      <c r="Q173" s="75">
        <v>1000.0</v>
      </c>
    </row>
    <row r="174" ht="15.75" customHeight="1">
      <c r="A174" s="84">
        <v>167389.0</v>
      </c>
      <c r="B174" s="77" t="s">
        <v>66</v>
      </c>
      <c r="C174" s="87" t="s">
        <v>471</v>
      </c>
      <c r="D174" s="86" t="s">
        <v>1211</v>
      </c>
      <c r="E174" s="66" t="s">
        <v>78</v>
      </c>
      <c r="F174" s="95" t="s">
        <v>113</v>
      </c>
      <c r="G174" s="114">
        <v>46118.0</v>
      </c>
      <c r="H174" s="114">
        <v>46118.0</v>
      </c>
      <c r="I174" s="87">
        <v>130.0</v>
      </c>
      <c r="J174" s="87">
        <v>130.0</v>
      </c>
      <c r="K174" s="87">
        <v>130.0</v>
      </c>
      <c r="L174" s="73"/>
      <c r="M174" s="73"/>
      <c r="N174" s="73"/>
      <c r="O174" s="74">
        <v>46696.0</v>
      </c>
      <c r="P174" s="75">
        <v>5000.0</v>
      </c>
      <c r="Q174" s="75">
        <v>1000.0</v>
      </c>
    </row>
    <row r="175" ht="15.75" customHeight="1">
      <c r="A175" s="84">
        <v>167390.0</v>
      </c>
      <c r="B175" s="77" t="s">
        <v>66</v>
      </c>
      <c r="C175" s="87" t="s">
        <v>472</v>
      </c>
      <c r="D175" s="86" t="s">
        <v>1234</v>
      </c>
      <c r="E175" s="66" t="s">
        <v>78</v>
      </c>
      <c r="F175" s="184" t="s">
        <v>532</v>
      </c>
      <c r="G175" s="114">
        <v>46118.0</v>
      </c>
      <c r="H175" s="114">
        <v>46118.0</v>
      </c>
      <c r="I175" s="87">
        <v>78.0</v>
      </c>
      <c r="J175" s="87">
        <v>78.0</v>
      </c>
      <c r="K175" s="87">
        <v>78.0</v>
      </c>
      <c r="L175" s="73"/>
      <c r="M175" s="73"/>
      <c r="N175" s="73"/>
      <c r="O175" s="74">
        <v>28018.0</v>
      </c>
      <c r="P175" s="75">
        <v>5000.0</v>
      </c>
      <c r="Q175" s="75">
        <v>1000.0</v>
      </c>
    </row>
    <row r="176" ht="15.75" customHeight="1">
      <c r="A176" s="84">
        <v>167651.0</v>
      </c>
      <c r="B176" s="77" t="s">
        <v>66</v>
      </c>
      <c r="C176" s="87" t="s">
        <v>475</v>
      </c>
      <c r="D176" s="86" t="s">
        <v>1252</v>
      </c>
      <c r="E176" s="66" t="s">
        <v>78</v>
      </c>
      <c r="F176" s="95" t="s">
        <v>251</v>
      </c>
      <c r="G176" s="114">
        <v>46148.0</v>
      </c>
      <c r="H176" s="114">
        <v>46148.0</v>
      </c>
      <c r="I176" s="87">
        <v>283.1</v>
      </c>
      <c r="J176" s="87">
        <v>283.1</v>
      </c>
      <c r="K176" s="87">
        <v>283.1</v>
      </c>
      <c r="L176" s="73"/>
      <c r="M176" s="73"/>
      <c r="N176" s="73"/>
      <c r="O176" s="74">
        <v>101690.0</v>
      </c>
      <c r="P176" s="75">
        <v>5000.0</v>
      </c>
      <c r="Q176" s="75">
        <v>1000.0</v>
      </c>
    </row>
    <row r="177" ht="15.75" customHeight="1">
      <c r="A177" s="84">
        <v>167655.0</v>
      </c>
      <c r="B177" s="77" t="s">
        <v>66</v>
      </c>
      <c r="C177" s="87" t="s">
        <v>478</v>
      </c>
      <c r="D177" s="86" t="s">
        <v>1271</v>
      </c>
      <c r="E177" s="66" t="s">
        <v>78</v>
      </c>
      <c r="F177" s="82" t="s">
        <v>80</v>
      </c>
      <c r="G177" s="114">
        <v>46148.0</v>
      </c>
      <c r="H177" s="114">
        <v>46148.0</v>
      </c>
      <c r="I177" s="87">
        <v>326.5</v>
      </c>
      <c r="J177" s="87">
        <v>326.5</v>
      </c>
      <c r="K177" s="87">
        <v>326.5</v>
      </c>
      <c r="L177" s="73"/>
      <c r="M177" s="73"/>
      <c r="N177" s="73"/>
      <c r="O177" s="74">
        <v>117279.0</v>
      </c>
      <c r="P177" s="75">
        <v>5000.0</v>
      </c>
      <c r="Q177" s="75">
        <v>1000.0</v>
      </c>
    </row>
    <row r="178" ht="15.75" customHeight="1">
      <c r="A178" s="84">
        <v>167660.0</v>
      </c>
      <c r="B178" s="77" t="s">
        <v>66</v>
      </c>
      <c r="C178" s="87" t="s">
        <v>479</v>
      </c>
      <c r="D178" s="86" t="s">
        <v>1291</v>
      </c>
      <c r="E178" s="66" t="s">
        <v>78</v>
      </c>
      <c r="F178" s="95" t="s">
        <v>113</v>
      </c>
      <c r="G178" s="114">
        <v>46148.0</v>
      </c>
      <c r="H178" s="114">
        <v>46148.0</v>
      </c>
      <c r="I178" s="87">
        <v>120.0</v>
      </c>
      <c r="J178" s="87">
        <v>120.0</v>
      </c>
      <c r="K178" s="87">
        <v>120.0</v>
      </c>
      <c r="L178" s="73"/>
      <c r="M178" s="73"/>
      <c r="N178" s="73"/>
      <c r="O178" s="74">
        <v>43104.0</v>
      </c>
      <c r="P178" s="75">
        <v>5000.0</v>
      </c>
      <c r="Q178" s="75">
        <v>1000.0</v>
      </c>
    </row>
    <row r="179" ht="15.75" customHeight="1">
      <c r="A179" s="84">
        <v>167662.0</v>
      </c>
      <c r="B179" s="77" t="s">
        <v>66</v>
      </c>
      <c r="C179" s="87" t="s">
        <v>480</v>
      </c>
      <c r="D179" s="86" t="s">
        <v>1316</v>
      </c>
      <c r="E179" s="66" t="s">
        <v>78</v>
      </c>
      <c r="F179" s="184" t="s">
        <v>532</v>
      </c>
      <c r="G179" s="114">
        <v>46148.0</v>
      </c>
      <c r="H179" s="114">
        <v>46148.0</v>
      </c>
      <c r="I179" s="87">
        <v>62.0</v>
      </c>
      <c r="J179" s="87">
        <v>62.0</v>
      </c>
      <c r="K179" s="87">
        <v>62.0</v>
      </c>
      <c r="L179" s="73"/>
      <c r="M179" s="73"/>
      <c r="N179" s="73"/>
      <c r="O179" s="74">
        <v>22270.0</v>
      </c>
      <c r="P179" s="75">
        <v>5000.0</v>
      </c>
      <c r="Q179" s="75">
        <v>1000.0</v>
      </c>
    </row>
    <row r="180" ht="15.75" customHeight="1">
      <c r="A180" s="84">
        <v>167970.0</v>
      </c>
      <c r="B180" s="77" t="s">
        <v>66</v>
      </c>
      <c r="C180" s="87" t="s">
        <v>483</v>
      </c>
      <c r="D180" s="86" t="s">
        <v>1342</v>
      </c>
      <c r="E180" s="66" t="s">
        <v>78</v>
      </c>
      <c r="F180" s="95" t="s">
        <v>251</v>
      </c>
      <c r="G180" s="114">
        <v>46179.0</v>
      </c>
      <c r="H180" s="114">
        <v>46179.0</v>
      </c>
      <c r="I180" s="87">
        <v>233.2675</v>
      </c>
      <c r="J180" s="87">
        <v>233.2675</v>
      </c>
      <c r="K180" s="87">
        <v>233.2675</v>
      </c>
      <c r="L180" s="73"/>
      <c r="M180" s="73"/>
      <c r="N180" s="73"/>
      <c r="O180" s="74">
        <v>83790.0</v>
      </c>
      <c r="P180" s="75">
        <v>5000.0</v>
      </c>
      <c r="Q180" s="75">
        <v>1000.0</v>
      </c>
    </row>
    <row r="181" ht="15.75" customHeight="1">
      <c r="A181" s="84">
        <v>167971.0</v>
      </c>
      <c r="B181" s="77" t="s">
        <v>66</v>
      </c>
      <c r="C181" s="87" t="s">
        <v>484</v>
      </c>
      <c r="D181" s="86" t="s">
        <v>1371</v>
      </c>
      <c r="E181" s="66" t="s">
        <v>78</v>
      </c>
      <c r="F181" s="82" t="s">
        <v>80</v>
      </c>
      <c r="G181" s="114">
        <v>46179.0</v>
      </c>
      <c r="H181" s="114">
        <v>46179.0</v>
      </c>
      <c r="I181" s="87">
        <v>337.0</v>
      </c>
      <c r="J181" s="87">
        <v>337.0</v>
      </c>
      <c r="K181" s="87">
        <v>337.0</v>
      </c>
      <c r="L181" s="73"/>
      <c r="M181" s="73"/>
      <c r="N181" s="73"/>
      <c r="O181" s="74">
        <v>121050.0</v>
      </c>
      <c r="P181" s="75">
        <v>5000.0</v>
      </c>
      <c r="Q181" s="75">
        <v>1000.0</v>
      </c>
    </row>
    <row r="182" ht="15.75" customHeight="1">
      <c r="A182" s="84">
        <v>167972.0</v>
      </c>
      <c r="B182" s="77" t="s">
        <v>66</v>
      </c>
      <c r="C182" s="87" t="s">
        <v>487</v>
      </c>
      <c r="D182" s="86" t="s">
        <v>1377</v>
      </c>
      <c r="E182" s="66" t="s">
        <v>78</v>
      </c>
      <c r="F182" s="95" t="s">
        <v>113</v>
      </c>
      <c r="G182" s="114">
        <v>46179.0</v>
      </c>
      <c r="H182" s="114">
        <v>46179.0</v>
      </c>
      <c r="I182" s="87">
        <v>114.0</v>
      </c>
      <c r="J182" s="87">
        <v>114.0</v>
      </c>
      <c r="K182" s="87">
        <v>114.0</v>
      </c>
      <c r="L182" s="73"/>
      <c r="M182" s="73"/>
      <c r="N182" s="73"/>
      <c r="O182" s="74">
        <v>40949.0</v>
      </c>
      <c r="P182" s="75">
        <v>5000.0</v>
      </c>
      <c r="Q182" s="75">
        <v>1000.0</v>
      </c>
    </row>
    <row r="183" ht="15.75" customHeight="1">
      <c r="A183" s="84">
        <v>167973.0</v>
      </c>
      <c r="B183" s="77" t="s">
        <v>66</v>
      </c>
      <c r="C183" s="87" t="s">
        <v>488</v>
      </c>
      <c r="D183" s="86" t="s">
        <v>1389</v>
      </c>
      <c r="E183" s="66" t="s">
        <v>78</v>
      </c>
      <c r="F183" s="184" t="s">
        <v>532</v>
      </c>
      <c r="G183" s="114">
        <v>46179.0</v>
      </c>
      <c r="H183" s="114">
        <v>46179.0</v>
      </c>
      <c r="I183" s="87">
        <v>160.75</v>
      </c>
      <c r="J183" s="87">
        <v>160.75</v>
      </c>
      <c r="K183" s="87">
        <v>160.75</v>
      </c>
      <c r="L183" s="73"/>
      <c r="M183" s="73"/>
      <c r="N183" s="73"/>
      <c r="O183" s="74">
        <v>57741.0</v>
      </c>
      <c r="P183" s="75">
        <v>5000.0</v>
      </c>
      <c r="Q183" s="75">
        <v>1000.0</v>
      </c>
    </row>
    <row r="184" ht="15.75" customHeight="1">
      <c r="A184" s="84">
        <v>168252.0</v>
      </c>
      <c r="B184" s="77" t="s">
        <v>66</v>
      </c>
      <c r="C184" s="87" t="s">
        <v>491</v>
      </c>
      <c r="D184" s="86" t="s">
        <v>1398</v>
      </c>
      <c r="E184" s="66" t="s">
        <v>78</v>
      </c>
      <c r="F184" s="95" t="s">
        <v>251</v>
      </c>
      <c r="G184" s="114">
        <v>46209.0</v>
      </c>
      <c r="H184" s="114">
        <v>46209.0</v>
      </c>
      <c r="I184" s="87">
        <v>269.4</v>
      </c>
      <c r="J184" s="87">
        <v>269.4</v>
      </c>
      <c r="K184" s="87">
        <v>269.4</v>
      </c>
      <c r="L184" s="73"/>
      <c r="M184" s="73"/>
      <c r="N184" s="73"/>
      <c r="O184" s="74">
        <v>96768.0</v>
      </c>
      <c r="P184" s="75">
        <v>5000.0</v>
      </c>
      <c r="Q184" s="75">
        <v>1000.0</v>
      </c>
    </row>
    <row r="185" ht="15.75" customHeight="1">
      <c r="A185" s="84">
        <v>168253.0</v>
      </c>
      <c r="B185" s="77" t="s">
        <v>66</v>
      </c>
      <c r="C185" s="87" t="s">
        <v>492</v>
      </c>
      <c r="D185" s="86" t="s">
        <v>1412</v>
      </c>
      <c r="E185" s="66" t="s">
        <v>78</v>
      </c>
      <c r="F185" s="82" t="s">
        <v>80</v>
      </c>
      <c r="G185" s="114">
        <v>46209.0</v>
      </c>
      <c r="H185" s="114">
        <v>46209.0</v>
      </c>
      <c r="I185" s="87">
        <v>357.0</v>
      </c>
      <c r="J185" s="87">
        <v>357.0</v>
      </c>
      <c r="K185" s="87">
        <v>357.0</v>
      </c>
      <c r="L185" s="73"/>
      <c r="M185" s="73"/>
      <c r="N185" s="73"/>
      <c r="O185" s="74">
        <v>128234.0</v>
      </c>
      <c r="P185" s="75">
        <v>5000.0</v>
      </c>
      <c r="Q185" s="75">
        <v>1000.0</v>
      </c>
    </row>
    <row r="186" ht="15.75" customHeight="1">
      <c r="A186" s="84">
        <v>168254.0</v>
      </c>
      <c r="B186" s="77" t="s">
        <v>66</v>
      </c>
      <c r="C186" s="87" t="s">
        <v>493</v>
      </c>
      <c r="D186" s="86" t="s">
        <v>1428</v>
      </c>
      <c r="E186" s="66" t="s">
        <v>78</v>
      </c>
      <c r="F186" s="95" t="s">
        <v>113</v>
      </c>
      <c r="G186" s="114">
        <v>46209.0</v>
      </c>
      <c r="H186" s="114">
        <v>46209.0</v>
      </c>
      <c r="I186" s="87">
        <v>128.825</v>
      </c>
      <c r="J186" s="87">
        <v>128.825</v>
      </c>
      <c r="K186" s="87">
        <v>128.825</v>
      </c>
      <c r="L186" s="73"/>
      <c r="M186" s="73"/>
      <c r="N186" s="73"/>
      <c r="O186" s="74">
        <v>46274.0</v>
      </c>
      <c r="P186" s="75">
        <v>5000.0</v>
      </c>
      <c r="Q186" s="75">
        <v>1000.0</v>
      </c>
    </row>
    <row r="187" ht="15.75" customHeight="1">
      <c r="A187" s="84">
        <v>168255.0</v>
      </c>
      <c r="B187" s="77" t="s">
        <v>66</v>
      </c>
      <c r="C187" s="87" t="s">
        <v>494</v>
      </c>
      <c r="D187" s="86" t="s">
        <v>1444</v>
      </c>
      <c r="E187" s="66" t="s">
        <v>78</v>
      </c>
      <c r="F187" s="184" t="s">
        <v>532</v>
      </c>
      <c r="G187" s="114">
        <v>46209.0</v>
      </c>
      <c r="H187" s="114">
        <v>46209.0</v>
      </c>
      <c r="I187" s="87">
        <v>113.75</v>
      </c>
      <c r="J187" s="87">
        <v>113.75</v>
      </c>
      <c r="K187" s="87">
        <v>113.75</v>
      </c>
      <c r="L187" s="73"/>
      <c r="M187" s="73"/>
      <c r="N187" s="73"/>
      <c r="O187" s="74">
        <v>40859.0</v>
      </c>
      <c r="P187" s="75">
        <v>5000.0</v>
      </c>
      <c r="Q187" s="75">
        <v>1000.0</v>
      </c>
    </row>
    <row r="188" ht="15.75" customHeight="1">
      <c r="A188" s="84">
        <v>168501.0</v>
      </c>
      <c r="B188" s="77" t="s">
        <v>66</v>
      </c>
      <c r="C188" s="87" t="s">
        <v>495</v>
      </c>
      <c r="D188" s="86" t="s">
        <v>1456</v>
      </c>
      <c r="E188" s="66" t="s">
        <v>78</v>
      </c>
      <c r="F188" s="95" t="s">
        <v>251</v>
      </c>
      <c r="G188" s="114">
        <v>46240.0</v>
      </c>
      <c r="H188" s="114">
        <v>46240.0</v>
      </c>
      <c r="I188" s="87">
        <v>246.65</v>
      </c>
      <c r="J188" s="87">
        <v>246.65</v>
      </c>
      <c r="K188" s="87">
        <v>246.65</v>
      </c>
      <c r="L188" s="73"/>
      <c r="M188" s="73"/>
      <c r="N188" s="73"/>
      <c r="O188" s="74">
        <v>88597.0</v>
      </c>
      <c r="P188" s="75">
        <v>5000.0</v>
      </c>
      <c r="Q188" s="75">
        <v>1000.0</v>
      </c>
    </row>
    <row r="189" ht="15.75" customHeight="1">
      <c r="A189" s="84">
        <v>168504.0</v>
      </c>
      <c r="B189" s="77" t="s">
        <v>66</v>
      </c>
      <c r="C189" s="87" t="s">
        <v>496</v>
      </c>
      <c r="D189" s="86" t="s">
        <v>1468</v>
      </c>
      <c r="E189" s="66" t="s">
        <v>78</v>
      </c>
      <c r="F189" s="82" t="s">
        <v>80</v>
      </c>
      <c r="G189" s="114">
        <v>46240.0</v>
      </c>
      <c r="H189" s="114">
        <v>46240.0</v>
      </c>
      <c r="I189" s="87">
        <v>339.0</v>
      </c>
      <c r="J189" s="87">
        <v>339.0</v>
      </c>
      <c r="K189" s="87">
        <v>339.0</v>
      </c>
      <c r="L189" s="73"/>
      <c r="M189" s="73"/>
      <c r="N189" s="73"/>
      <c r="O189" s="74">
        <v>121769.0</v>
      </c>
      <c r="P189" s="75">
        <v>5000.0</v>
      </c>
      <c r="Q189" s="75">
        <v>1000.0</v>
      </c>
    </row>
    <row r="190" ht="15.75" customHeight="1">
      <c r="A190" s="84">
        <v>168512.0</v>
      </c>
      <c r="B190" s="77" t="s">
        <v>66</v>
      </c>
      <c r="C190" s="87" t="s">
        <v>497</v>
      </c>
      <c r="D190" s="86" t="s">
        <v>1480</v>
      </c>
      <c r="E190" s="66" t="s">
        <v>78</v>
      </c>
      <c r="F190" s="95" t="s">
        <v>113</v>
      </c>
      <c r="G190" s="114">
        <v>46240.0</v>
      </c>
      <c r="H190" s="114">
        <v>46240.0</v>
      </c>
      <c r="I190" s="87">
        <v>123.0</v>
      </c>
      <c r="J190" s="87">
        <v>123.0</v>
      </c>
      <c r="K190" s="87">
        <v>123.0</v>
      </c>
      <c r="L190" s="73"/>
      <c r="M190" s="73"/>
      <c r="N190" s="73"/>
      <c r="O190" s="74">
        <v>44182.0</v>
      </c>
      <c r="P190" s="75">
        <v>5000.0</v>
      </c>
      <c r="Q190" s="75">
        <v>1000.0</v>
      </c>
    </row>
    <row r="191" ht="15.75" customHeight="1">
      <c r="A191" s="84">
        <v>168514.0</v>
      </c>
      <c r="B191" s="77" t="s">
        <v>66</v>
      </c>
      <c r="C191" s="87" t="s">
        <v>498</v>
      </c>
      <c r="D191" s="86" t="s">
        <v>1495</v>
      </c>
      <c r="E191" s="66" t="s">
        <v>78</v>
      </c>
      <c r="F191" s="184" t="s">
        <v>532</v>
      </c>
      <c r="G191" s="114">
        <v>46240.0</v>
      </c>
      <c r="H191" s="114">
        <v>46240.0</v>
      </c>
      <c r="I191" s="87">
        <v>104.75</v>
      </c>
      <c r="J191" s="87">
        <v>104.75</v>
      </c>
      <c r="K191" s="87">
        <v>104.75</v>
      </c>
      <c r="L191" s="73"/>
      <c r="M191" s="73"/>
      <c r="N191" s="73"/>
      <c r="O191" s="74">
        <v>37626.0</v>
      </c>
      <c r="P191" s="75">
        <v>5000.0</v>
      </c>
      <c r="Q191" s="75">
        <v>1000.0</v>
      </c>
    </row>
    <row r="192" ht="15.75" customHeight="1">
      <c r="A192" s="84">
        <v>168743.0</v>
      </c>
      <c r="B192" s="77" t="s">
        <v>66</v>
      </c>
      <c r="C192" s="87" t="s">
        <v>502</v>
      </c>
      <c r="D192" s="86" t="s">
        <v>1508</v>
      </c>
      <c r="E192" s="66" t="s">
        <v>78</v>
      </c>
      <c r="F192" s="95" t="s">
        <v>251</v>
      </c>
      <c r="G192" s="114">
        <v>46271.0</v>
      </c>
      <c r="H192" s="114">
        <v>46271.0</v>
      </c>
      <c r="I192" s="87">
        <v>297.85</v>
      </c>
      <c r="J192" s="87">
        <v>297.85</v>
      </c>
      <c r="K192" s="87">
        <v>297.85</v>
      </c>
      <c r="L192" s="73"/>
      <c r="M192" s="73"/>
      <c r="N192" s="73"/>
      <c r="O192" s="74">
        <v>106988.0</v>
      </c>
      <c r="P192" s="75">
        <v>5000.0</v>
      </c>
      <c r="Q192" s="75">
        <v>1000.0</v>
      </c>
    </row>
    <row r="193" ht="15.75" customHeight="1">
      <c r="A193" s="84">
        <v>168745.0</v>
      </c>
      <c r="B193" s="77" t="s">
        <v>66</v>
      </c>
      <c r="C193" s="87" t="s">
        <v>507</v>
      </c>
      <c r="D193" s="86" t="s">
        <v>1522</v>
      </c>
      <c r="E193" s="66" t="s">
        <v>78</v>
      </c>
      <c r="F193" s="82" t="s">
        <v>80</v>
      </c>
      <c r="G193" s="114">
        <v>46271.0</v>
      </c>
      <c r="H193" s="114">
        <v>46271.0</v>
      </c>
      <c r="I193" s="87">
        <v>339.0</v>
      </c>
      <c r="J193" s="87">
        <v>339.0</v>
      </c>
      <c r="K193" s="87">
        <v>339.0</v>
      </c>
      <c r="L193" s="73"/>
      <c r="M193" s="73"/>
      <c r="N193" s="73"/>
      <c r="O193" s="74">
        <v>121769.0</v>
      </c>
      <c r="P193" s="75">
        <v>5000.0</v>
      </c>
      <c r="Q193" s="75">
        <v>1000.0</v>
      </c>
    </row>
    <row r="194" ht="15.75" customHeight="1">
      <c r="A194" s="84">
        <v>168746.0</v>
      </c>
      <c r="B194" s="77" t="s">
        <v>66</v>
      </c>
      <c r="C194" s="87" t="s">
        <v>509</v>
      </c>
      <c r="D194" s="86" t="s">
        <v>1528</v>
      </c>
      <c r="E194" s="66" t="s">
        <v>78</v>
      </c>
      <c r="F194" s="95" t="s">
        <v>113</v>
      </c>
      <c r="G194" s="114">
        <v>46271.0</v>
      </c>
      <c r="H194" s="114">
        <v>46271.0</v>
      </c>
      <c r="I194" s="87">
        <v>123.0</v>
      </c>
      <c r="J194" s="87">
        <v>123.0</v>
      </c>
      <c r="K194" s="87">
        <v>123.0</v>
      </c>
      <c r="L194" s="73"/>
      <c r="M194" s="73"/>
      <c r="N194" s="73"/>
      <c r="O194" s="74">
        <v>44182.0</v>
      </c>
      <c r="P194" s="75">
        <v>5000.0</v>
      </c>
      <c r="Q194" s="75">
        <v>1000.0</v>
      </c>
    </row>
    <row r="195" ht="15.75" customHeight="1">
      <c r="A195" s="84">
        <v>168747.0</v>
      </c>
      <c r="B195" s="77" t="s">
        <v>66</v>
      </c>
      <c r="C195" s="87" t="s">
        <v>512</v>
      </c>
      <c r="D195" s="86" t="s">
        <v>1535</v>
      </c>
      <c r="E195" s="66" t="s">
        <v>78</v>
      </c>
      <c r="F195" s="184" t="s">
        <v>532</v>
      </c>
      <c r="G195" s="114">
        <v>46271.0</v>
      </c>
      <c r="H195" s="114">
        <v>46271.0</v>
      </c>
      <c r="I195" s="87">
        <v>163.25</v>
      </c>
      <c r="J195" s="87">
        <v>163.25</v>
      </c>
      <c r="K195" s="87">
        <v>163.25</v>
      </c>
      <c r="L195" s="73"/>
      <c r="M195" s="73"/>
      <c r="N195" s="73"/>
      <c r="O195" s="74">
        <v>58639.0</v>
      </c>
      <c r="P195" s="75">
        <v>5000.0</v>
      </c>
      <c r="Q195" s="75">
        <v>1000.0</v>
      </c>
    </row>
    <row r="196" ht="15.75" customHeight="1">
      <c r="A196" s="84">
        <v>169059.0</v>
      </c>
      <c r="B196" s="77" t="s">
        <v>66</v>
      </c>
      <c r="C196" s="87" t="s">
        <v>526</v>
      </c>
      <c r="D196" s="86" t="s">
        <v>1541</v>
      </c>
      <c r="E196" s="66" t="s">
        <v>78</v>
      </c>
      <c r="F196" s="95" t="s">
        <v>251</v>
      </c>
      <c r="G196" s="114">
        <v>46301.0</v>
      </c>
      <c r="H196" s="114">
        <v>46301.0</v>
      </c>
      <c r="I196" s="87">
        <v>287.15</v>
      </c>
      <c r="J196" s="87">
        <v>287.15</v>
      </c>
      <c r="K196" s="87">
        <v>287.15</v>
      </c>
      <c r="L196" s="73"/>
      <c r="M196" s="73"/>
      <c r="N196" s="73"/>
      <c r="O196" s="74">
        <v>103144.0</v>
      </c>
      <c r="P196" s="75">
        <v>5000.0</v>
      </c>
      <c r="Q196" s="75">
        <v>1000.0</v>
      </c>
    </row>
    <row r="197" ht="15.75" customHeight="1">
      <c r="A197" s="84">
        <v>169063.0</v>
      </c>
      <c r="B197" s="77" t="s">
        <v>66</v>
      </c>
      <c r="C197" s="87" t="s">
        <v>527</v>
      </c>
      <c r="D197" s="86" t="s">
        <v>1552</v>
      </c>
      <c r="E197" s="66" t="s">
        <v>78</v>
      </c>
      <c r="F197" s="82" t="s">
        <v>80</v>
      </c>
      <c r="G197" s="114">
        <v>46301.0</v>
      </c>
      <c r="H197" s="114">
        <v>46301.0</v>
      </c>
      <c r="I197" s="87">
        <v>165.0</v>
      </c>
      <c r="J197" s="87">
        <v>165.0</v>
      </c>
      <c r="K197" s="87">
        <v>165.0</v>
      </c>
      <c r="L197" s="73"/>
      <c r="M197" s="73"/>
      <c r="N197" s="73"/>
      <c r="O197" s="74">
        <v>59268.0</v>
      </c>
      <c r="P197" s="75">
        <v>5000.0</v>
      </c>
      <c r="Q197" s="75">
        <v>1000.0</v>
      </c>
    </row>
    <row r="198" ht="15.75" customHeight="1">
      <c r="A198" s="84">
        <v>169066.0</v>
      </c>
      <c r="B198" s="77" t="s">
        <v>66</v>
      </c>
      <c r="C198" s="87" t="s">
        <v>528</v>
      </c>
      <c r="D198" s="86" t="s">
        <v>1553</v>
      </c>
      <c r="E198" s="66" t="s">
        <v>78</v>
      </c>
      <c r="F198" s="95" t="s">
        <v>113</v>
      </c>
      <c r="G198" s="114">
        <v>46301.0</v>
      </c>
      <c r="H198" s="114">
        <v>46301.0</v>
      </c>
      <c r="I198" s="87">
        <v>61.5</v>
      </c>
      <c r="J198" s="87">
        <v>61.5</v>
      </c>
      <c r="K198" s="87">
        <v>61.5</v>
      </c>
      <c r="L198" s="73"/>
      <c r="M198" s="73"/>
      <c r="N198" s="73"/>
      <c r="O198" s="74">
        <v>22091.0</v>
      </c>
      <c r="P198" s="75">
        <v>5000.0</v>
      </c>
      <c r="Q198" s="75">
        <v>1000.0</v>
      </c>
    </row>
    <row r="199" ht="15.75" customHeight="1">
      <c r="A199" s="84">
        <v>169067.0</v>
      </c>
      <c r="B199" s="77" t="s">
        <v>66</v>
      </c>
      <c r="C199" s="87" t="s">
        <v>530</v>
      </c>
      <c r="D199" s="86" t="s">
        <v>1554</v>
      </c>
      <c r="E199" s="66" t="s">
        <v>78</v>
      </c>
      <c r="F199" s="184" t="s">
        <v>532</v>
      </c>
      <c r="G199" s="114">
        <v>46301.0</v>
      </c>
      <c r="H199" s="114">
        <v>46301.0</v>
      </c>
      <c r="I199" s="87">
        <v>163.25</v>
      </c>
      <c r="J199" s="87">
        <v>163.25</v>
      </c>
      <c r="K199" s="87">
        <v>163.25</v>
      </c>
      <c r="L199" s="73"/>
      <c r="M199" s="73"/>
      <c r="N199" s="73"/>
      <c r="O199" s="74">
        <v>58639.0</v>
      </c>
      <c r="P199" s="75">
        <v>5000.0</v>
      </c>
      <c r="Q199" s="75">
        <v>1000.0</v>
      </c>
    </row>
    <row r="200" ht="15.75" customHeight="1">
      <c r="A200" s="84">
        <v>169370.0</v>
      </c>
      <c r="B200" s="77" t="s">
        <v>66</v>
      </c>
      <c r="C200" s="87" t="s">
        <v>534</v>
      </c>
      <c r="D200" s="86" t="s">
        <v>1557</v>
      </c>
      <c r="E200" s="66" t="s">
        <v>78</v>
      </c>
      <c r="F200" s="95" t="s">
        <v>251</v>
      </c>
      <c r="G200" s="114">
        <v>46332.0</v>
      </c>
      <c r="H200" s="114">
        <v>46332.0</v>
      </c>
      <c r="I200" s="87">
        <v>264.1</v>
      </c>
      <c r="J200" s="87">
        <v>264.1</v>
      </c>
      <c r="K200" s="87">
        <v>264.1</v>
      </c>
      <c r="L200" s="73"/>
      <c r="M200" s="73"/>
      <c r="N200" s="73"/>
      <c r="O200" s="74">
        <v>94865.0</v>
      </c>
      <c r="P200" s="75">
        <v>5000.0</v>
      </c>
      <c r="Q200" s="75">
        <v>1000.0</v>
      </c>
    </row>
    <row r="201" ht="15.75" customHeight="1">
      <c r="A201" s="84">
        <v>169372.0</v>
      </c>
      <c r="B201" s="77" t="s">
        <v>66</v>
      </c>
      <c r="C201" s="87" t="s">
        <v>537</v>
      </c>
      <c r="D201" s="86" t="s">
        <v>1563</v>
      </c>
      <c r="E201" s="66" t="s">
        <v>78</v>
      </c>
      <c r="F201" s="82" t="s">
        <v>80</v>
      </c>
      <c r="G201" s="114">
        <v>46332.0</v>
      </c>
      <c r="H201" s="114">
        <v>46332.0</v>
      </c>
      <c r="I201" s="87">
        <v>165.0</v>
      </c>
      <c r="J201" s="87">
        <v>165.0</v>
      </c>
      <c r="K201" s="87">
        <v>165.0</v>
      </c>
      <c r="L201" s="73"/>
      <c r="M201" s="73"/>
      <c r="N201" s="73"/>
      <c r="O201" s="74">
        <v>59268.0</v>
      </c>
      <c r="P201" s="75">
        <v>5000.0</v>
      </c>
      <c r="Q201" s="75">
        <v>1000.0</v>
      </c>
    </row>
    <row r="202" ht="15.75" customHeight="1">
      <c r="A202" s="84">
        <v>169375.0</v>
      </c>
      <c r="B202" s="77" t="s">
        <v>66</v>
      </c>
      <c r="C202" s="87" t="s">
        <v>538</v>
      </c>
      <c r="D202" s="86" t="s">
        <v>1571</v>
      </c>
      <c r="E202" s="66" t="s">
        <v>78</v>
      </c>
      <c r="F202" s="95" t="s">
        <v>113</v>
      </c>
      <c r="G202" s="114">
        <v>46332.0</v>
      </c>
      <c r="H202" s="114">
        <v>46332.0</v>
      </c>
      <c r="I202" s="87">
        <v>133.25</v>
      </c>
      <c r="J202" s="87">
        <v>133.25</v>
      </c>
      <c r="K202" s="87">
        <v>133.25</v>
      </c>
      <c r="L202" s="73"/>
      <c r="M202" s="73"/>
      <c r="N202" s="73"/>
      <c r="O202" s="74">
        <v>47863.0</v>
      </c>
      <c r="P202" s="75">
        <v>5000.0</v>
      </c>
      <c r="Q202" s="75">
        <v>1000.0</v>
      </c>
    </row>
    <row r="203" ht="15.75" customHeight="1">
      <c r="A203" s="84">
        <v>169377.0</v>
      </c>
      <c r="B203" s="77" t="s">
        <v>66</v>
      </c>
      <c r="C203" s="87" t="s">
        <v>539</v>
      </c>
      <c r="D203" s="86" t="s">
        <v>1576</v>
      </c>
      <c r="E203" s="66" t="s">
        <v>78</v>
      </c>
      <c r="F203" s="184" t="s">
        <v>532</v>
      </c>
      <c r="G203" s="114">
        <v>46332.0</v>
      </c>
      <c r="H203" s="114">
        <v>46332.0</v>
      </c>
      <c r="I203" s="87">
        <v>163.25</v>
      </c>
      <c r="J203" s="87">
        <v>163.25</v>
      </c>
      <c r="K203" s="87">
        <v>163.25</v>
      </c>
      <c r="L203" s="73"/>
      <c r="M203" s="73"/>
      <c r="N203" s="73"/>
      <c r="O203" s="74">
        <v>58639.0</v>
      </c>
      <c r="P203" s="75">
        <v>5000.0</v>
      </c>
      <c r="Q203" s="75">
        <v>1000.0</v>
      </c>
    </row>
    <row r="204" ht="15.75" customHeight="1">
      <c r="A204" s="84">
        <v>169640.0</v>
      </c>
      <c r="B204" s="77" t="s">
        <v>66</v>
      </c>
      <c r="C204" s="87" t="s">
        <v>543</v>
      </c>
      <c r="D204" s="86" t="s">
        <v>1579</v>
      </c>
      <c r="E204" s="66" t="s">
        <v>78</v>
      </c>
      <c r="F204" s="95" t="s">
        <v>251</v>
      </c>
      <c r="G204" s="114">
        <v>46362.0</v>
      </c>
      <c r="H204" s="114">
        <v>46362.0</v>
      </c>
      <c r="I204" s="87">
        <v>263.8</v>
      </c>
      <c r="J204" s="87">
        <v>263.8</v>
      </c>
      <c r="K204" s="87">
        <v>263.8</v>
      </c>
      <c r="L204" s="73"/>
      <c r="M204" s="73"/>
      <c r="N204" s="73"/>
      <c r="O204" s="74">
        <v>94757.0</v>
      </c>
      <c r="P204" s="75">
        <v>5000.0</v>
      </c>
      <c r="Q204" s="75">
        <v>1000.0</v>
      </c>
    </row>
    <row r="205" ht="15.75" customHeight="1">
      <c r="A205" s="84">
        <v>169644.0</v>
      </c>
      <c r="B205" s="77" t="s">
        <v>66</v>
      </c>
      <c r="C205" s="87" t="s">
        <v>546</v>
      </c>
      <c r="D205" s="86" t="s">
        <v>1594</v>
      </c>
      <c r="E205" s="66" t="s">
        <v>78</v>
      </c>
      <c r="F205" s="82" t="s">
        <v>80</v>
      </c>
      <c r="G205" s="114">
        <v>46362.0</v>
      </c>
      <c r="H205" s="114">
        <v>46362.0</v>
      </c>
      <c r="I205" s="87">
        <v>349.0</v>
      </c>
      <c r="J205" s="87">
        <v>349.0</v>
      </c>
      <c r="K205" s="87">
        <v>349.0</v>
      </c>
      <c r="L205" s="73"/>
      <c r="M205" s="73"/>
      <c r="N205" s="73"/>
      <c r="O205" s="74">
        <v>125361.0</v>
      </c>
      <c r="P205" s="75">
        <v>5000.0</v>
      </c>
      <c r="Q205" s="75">
        <v>1000.0</v>
      </c>
    </row>
    <row r="206" ht="15.75" customHeight="1">
      <c r="A206" s="84">
        <v>169649.0</v>
      </c>
      <c r="B206" s="77" t="s">
        <v>66</v>
      </c>
      <c r="C206" s="87" t="s">
        <v>547</v>
      </c>
      <c r="D206" s="86" t="s">
        <v>1598</v>
      </c>
      <c r="E206" s="66" t="s">
        <v>78</v>
      </c>
      <c r="F206" s="95" t="s">
        <v>113</v>
      </c>
      <c r="G206" s="114">
        <v>46362.0</v>
      </c>
      <c r="H206" s="114">
        <v>46362.0</v>
      </c>
      <c r="I206" s="87">
        <v>138.375</v>
      </c>
      <c r="J206" s="87">
        <v>138.375</v>
      </c>
      <c r="K206" s="87">
        <v>138.375</v>
      </c>
      <c r="L206" s="73"/>
      <c r="M206" s="73"/>
      <c r="N206" s="73"/>
      <c r="O206" s="74">
        <v>49704.0</v>
      </c>
      <c r="P206" s="75">
        <v>5000.0</v>
      </c>
      <c r="Q206" s="75">
        <v>1000.0</v>
      </c>
    </row>
    <row r="207" ht="15.75" customHeight="1">
      <c r="A207" s="84">
        <v>169651.0</v>
      </c>
      <c r="B207" s="77" t="s">
        <v>66</v>
      </c>
      <c r="C207" s="87" t="s">
        <v>552</v>
      </c>
      <c r="D207" s="86" t="s">
        <v>1604</v>
      </c>
      <c r="E207" s="66" t="s">
        <v>78</v>
      </c>
      <c r="F207" s="184" t="s">
        <v>532</v>
      </c>
      <c r="G207" s="114">
        <v>46362.0</v>
      </c>
      <c r="H207" s="114">
        <v>46362.0</v>
      </c>
      <c r="I207" s="87">
        <v>156.25</v>
      </c>
      <c r="J207" s="87">
        <v>156.25</v>
      </c>
      <c r="K207" s="87">
        <v>156.25</v>
      </c>
      <c r="L207" s="73"/>
      <c r="M207" s="73"/>
      <c r="N207" s="73"/>
      <c r="O207" s="74">
        <v>56125.0</v>
      </c>
      <c r="P207" s="75">
        <v>5000.0</v>
      </c>
      <c r="Q207" s="75">
        <v>1000.0</v>
      </c>
    </row>
    <row r="208" ht="15.75" customHeight="1">
      <c r="A208" s="84">
        <v>169946.0</v>
      </c>
      <c r="B208" s="77" t="s">
        <v>66</v>
      </c>
      <c r="C208" s="87" t="s">
        <v>558</v>
      </c>
      <c r="D208" s="86" t="s">
        <v>1609</v>
      </c>
      <c r="E208" s="66" t="s">
        <v>78</v>
      </c>
      <c r="F208" s="95" t="s">
        <v>251</v>
      </c>
      <c r="G208" s="87" t="s">
        <v>254</v>
      </c>
      <c r="H208" s="87" t="s">
        <v>254</v>
      </c>
      <c r="I208" s="87">
        <v>319.25</v>
      </c>
      <c r="J208" s="87">
        <v>319.25</v>
      </c>
      <c r="K208" s="87">
        <v>319.25</v>
      </c>
      <c r="L208" s="73"/>
      <c r="M208" s="73"/>
      <c r="N208" s="73"/>
      <c r="O208" s="74">
        <v>114675.0</v>
      </c>
      <c r="P208" s="75">
        <v>5000.0</v>
      </c>
      <c r="Q208" s="75">
        <v>1000.0</v>
      </c>
    </row>
    <row r="209" ht="15.75" customHeight="1">
      <c r="A209" s="84">
        <v>169948.0</v>
      </c>
      <c r="B209" s="77" t="s">
        <v>66</v>
      </c>
      <c r="C209" s="87" t="s">
        <v>564</v>
      </c>
      <c r="D209" s="86" t="s">
        <v>1625</v>
      </c>
      <c r="E209" s="66" t="s">
        <v>78</v>
      </c>
      <c r="F209" s="82" t="s">
        <v>80</v>
      </c>
      <c r="G209" s="87" t="s">
        <v>254</v>
      </c>
      <c r="H209" s="87" t="s">
        <v>254</v>
      </c>
      <c r="I209" s="87">
        <v>376.5</v>
      </c>
      <c r="J209" s="87">
        <v>376.5</v>
      </c>
      <c r="K209" s="87">
        <v>376.5</v>
      </c>
      <c r="L209" s="73"/>
      <c r="M209" s="73"/>
      <c r="N209" s="73"/>
      <c r="O209" s="74">
        <v>135239.0</v>
      </c>
      <c r="P209" s="75">
        <v>5000.0</v>
      </c>
      <c r="Q209" s="75">
        <v>1000.0</v>
      </c>
    </row>
    <row r="210" ht="15.75" customHeight="1">
      <c r="A210" s="84">
        <v>169951.0</v>
      </c>
      <c r="B210" s="77" t="s">
        <v>66</v>
      </c>
      <c r="C210" s="87" t="s">
        <v>568</v>
      </c>
      <c r="D210" s="86" t="s">
        <v>1635</v>
      </c>
      <c r="E210" s="66" t="s">
        <v>78</v>
      </c>
      <c r="F210" s="95" t="s">
        <v>113</v>
      </c>
      <c r="G210" s="87" t="s">
        <v>254</v>
      </c>
      <c r="H210" s="87" t="s">
        <v>254</v>
      </c>
      <c r="I210" s="87">
        <v>148.5</v>
      </c>
      <c r="J210" s="87">
        <v>148.5</v>
      </c>
      <c r="K210" s="87">
        <v>148.5</v>
      </c>
      <c r="L210" s="73"/>
      <c r="M210" s="73"/>
      <c r="N210" s="73"/>
      <c r="O210" s="74">
        <v>53341.0</v>
      </c>
      <c r="P210" s="75">
        <v>5000.0</v>
      </c>
      <c r="Q210" s="75">
        <v>1000.0</v>
      </c>
    </row>
    <row r="211" ht="15.75" customHeight="1">
      <c r="A211" s="84">
        <v>169954.0</v>
      </c>
      <c r="B211" s="77" t="s">
        <v>66</v>
      </c>
      <c r="C211" s="87" t="s">
        <v>569</v>
      </c>
      <c r="D211" s="86" t="s">
        <v>1642</v>
      </c>
      <c r="E211" s="66" t="s">
        <v>78</v>
      </c>
      <c r="F211" s="184" t="s">
        <v>532</v>
      </c>
      <c r="G211" s="87" t="s">
        <v>254</v>
      </c>
      <c r="H211" s="87" t="s">
        <v>254</v>
      </c>
      <c r="I211" s="87">
        <v>187.5</v>
      </c>
      <c r="J211" s="87">
        <v>187.5</v>
      </c>
      <c r="K211" s="87">
        <v>187.5</v>
      </c>
      <c r="L211" s="73"/>
      <c r="M211" s="73"/>
      <c r="N211" s="73"/>
      <c r="O211" s="74">
        <v>67350.0</v>
      </c>
      <c r="P211" s="75">
        <v>5000.0</v>
      </c>
      <c r="Q211" s="75">
        <v>1000.0</v>
      </c>
    </row>
    <row r="212" ht="15.75" customHeight="1">
      <c r="A212" s="84">
        <v>170211.0</v>
      </c>
      <c r="B212" s="77" t="s">
        <v>66</v>
      </c>
      <c r="C212" s="87" t="s">
        <v>575</v>
      </c>
      <c r="D212" s="86" t="s">
        <v>1647</v>
      </c>
      <c r="E212" s="66" t="s">
        <v>78</v>
      </c>
      <c r="F212" s="95" t="s">
        <v>251</v>
      </c>
      <c r="G212" s="87" t="s">
        <v>255</v>
      </c>
      <c r="H212" s="87" t="s">
        <v>255</v>
      </c>
      <c r="I212" s="87">
        <v>353.4</v>
      </c>
      <c r="J212" s="87">
        <v>353.4</v>
      </c>
      <c r="K212" s="87">
        <v>353.4</v>
      </c>
      <c r="L212" s="73"/>
      <c r="M212" s="73"/>
      <c r="N212" s="73"/>
      <c r="O212" s="74">
        <v>126941.0</v>
      </c>
      <c r="P212" s="75">
        <v>5000.0</v>
      </c>
      <c r="Q212" s="75">
        <v>1000.0</v>
      </c>
    </row>
    <row r="213" ht="15.75" customHeight="1">
      <c r="A213" s="84">
        <v>170213.0</v>
      </c>
      <c r="B213" s="77" t="s">
        <v>66</v>
      </c>
      <c r="C213" s="87" t="s">
        <v>576</v>
      </c>
      <c r="D213" s="86" t="s">
        <v>1652</v>
      </c>
      <c r="E213" s="66" t="s">
        <v>78</v>
      </c>
      <c r="F213" s="82" t="s">
        <v>80</v>
      </c>
      <c r="G213" s="87" t="s">
        <v>255</v>
      </c>
      <c r="H213" s="87" t="s">
        <v>255</v>
      </c>
      <c r="I213" s="87">
        <v>390.85</v>
      </c>
      <c r="J213" s="87">
        <v>390.85</v>
      </c>
      <c r="K213" s="87">
        <v>390.85</v>
      </c>
      <c r="L213" s="73"/>
      <c r="M213" s="73"/>
      <c r="N213" s="73"/>
      <c r="O213" s="74">
        <v>140393.0</v>
      </c>
      <c r="P213" s="75">
        <v>5000.0</v>
      </c>
      <c r="Q213" s="75">
        <v>1000.0</v>
      </c>
    </row>
    <row r="214" ht="15.75" customHeight="1">
      <c r="A214" s="84">
        <v>170216.0</v>
      </c>
      <c r="B214" s="77" t="s">
        <v>66</v>
      </c>
      <c r="C214" s="87" t="s">
        <v>579</v>
      </c>
      <c r="D214" s="86" t="s">
        <v>1655</v>
      </c>
      <c r="E214" s="66" t="s">
        <v>78</v>
      </c>
      <c r="F214" s="95" t="s">
        <v>113</v>
      </c>
      <c r="G214" s="87" t="s">
        <v>255</v>
      </c>
      <c r="H214" s="87" t="s">
        <v>255</v>
      </c>
      <c r="I214" s="87">
        <v>148.5</v>
      </c>
      <c r="J214" s="87">
        <v>148.5</v>
      </c>
      <c r="K214" s="87">
        <v>148.5</v>
      </c>
      <c r="L214" s="73"/>
      <c r="M214" s="73"/>
      <c r="N214" s="73"/>
      <c r="O214" s="74">
        <v>53341.0</v>
      </c>
      <c r="P214" s="75">
        <v>5000.0</v>
      </c>
      <c r="Q214" s="75">
        <v>1000.0</v>
      </c>
    </row>
    <row r="215" ht="15.75" customHeight="1">
      <c r="A215" s="84">
        <v>170219.0</v>
      </c>
      <c r="B215" s="77" t="s">
        <v>66</v>
      </c>
      <c r="C215" s="87" t="s">
        <v>582</v>
      </c>
      <c r="D215" s="86" t="s">
        <v>1656</v>
      </c>
      <c r="E215" s="66" t="s">
        <v>78</v>
      </c>
      <c r="F215" s="184" t="s">
        <v>532</v>
      </c>
      <c r="G215" s="87" t="s">
        <v>255</v>
      </c>
      <c r="H215" s="87" t="s">
        <v>255</v>
      </c>
      <c r="I215" s="87">
        <v>212.725</v>
      </c>
      <c r="J215" s="87">
        <v>212.725</v>
      </c>
      <c r="K215" s="87">
        <v>212.725</v>
      </c>
      <c r="L215" s="73"/>
      <c r="M215" s="73"/>
      <c r="N215" s="73"/>
      <c r="O215" s="74">
        <v>76411.0</v>
      </c>
      <c r="P215" s="75">
        <v>5000.0</v>
      </c>
      <c r="Q215" s="75">
        <v>1000.0</v>
      </c>
    </row>
    <row r="216" ht="15.75" customHeight="1">
      <c r="A216" s="84">
        <v>170428.0</v>
      </c>
      <c r="B216" s="77" t="s">
        <v>66</v>
      </c>
      <c r="C216" s="87" t="s">
        <v>586</v>
      </c>
      <c r="D216" s="86" t="s">
        <v>1657</v>
      </c>
      <c r="E216" s="66" t="s">
        <v>78</v>
      </c>
      <c r="F216" s="95" t="s">
        <v>251</v>
      </c>
      <c r="G216" s="87" t="s">
        <v>258</v>
      </c>
      <c r="H216" s="87" t="s">
        <v>258</v>
      </c>
      <c r="I216" s="87">
        <v>350.375</v>
      </c>
      <c r="J216" s="87">
        <v>350.375</v>
      </c>
      <c r="K216" s="87">
        <v>350.375</v>
      </c>
      <c r="L216" s="73"/>
      <c r="M216" s="73"/>
      <c r="N216" s="73"/>
      <c r="O216" s="74">
        <v>125855.0</v>
      </c>
      <c r="P216" s="75">
        <v>5000.0</v>
      </c>
      <c r="Q216" s="75">
        <v>1000.0</v>
      </c>
    </row>
    <row r="217" ht="15.75" customHeight="1">
      <c r="A217" s="84">
        <v>170433.0</v>
      </c>
      <c r="B217" s="77" t="s">
        <v>66</v>
      </c>
      <c r="C217" s="87" t="s">
        <v>587</v>
      </c>
      <c r="D217" s="86" t="s">
        <v>1658</v>
      </c>
      <c r="E217" s="66" t="s">
        <v>78</v>
      </c>
      <c r="F217" s="82" t="s">
        <v>80</v>
      </c>
      <c r="G217" s="87" t="s">
        <v>258</v>
      </c>
      <c r="H217" s="87" t="s">
        <v>258</v>
      </c>
      <c r="I217" s="87">
        <v>357.225</v>
      </c>
      <c r="J217" s="87">
        <v>357.225</v>
      </c>
      <c r="K217" s="87">
        <v>357.225</v>
      </c>
      <c r="L217" s="73"/>
      <c r="M217" s="73"/>
      <c r="N217" s="73"/>
      <c r="O217" s="74">
        <v>128315.0</v>
      </c>
      <c r="P217" s="75">
        <v>5000.0</v>
      </c>
      <c r="Q217" s="75">
        <v>1000.0</v>
      </c>
    </row>
    <row r="218" ht="15.75" customHeight="1">
      <c r="A218" s="84">
        <v>170438.0</v>
      </c>
      <c r="B218" s="77" t="s">
        <v>66</v>
      </c>
      <c r="C218" s="87" t="s">
        <v>588</v>
      </c>
      <c r="D218" s="86" t="s">
        <v>1659</v>
      </c>
      <c r="E218" s="66" t="s">
        <v>78</v>
      </c>
      <c r="F218" s="95" t="s">
        <v>113</v>
      </c>
      <c r="G218" s="87" t="s">
        <v>258</v>
      </c>
      <c r="H218" s="87" t="s">
        <v>258</v>
      </c>
      <c r="I218" s="87">
        <v>148.5</v>
      </c>
      <c r="J218" s="87">
        <v>148.5</v>
      </c>
      <c r="K218" s="87">
        <v>148.5</v>
      </c>
      <c r="L218" s="73"/>
      <c r="M218" s="73"/>
      <c r="N218" s="73"/>
      <c r="O218" s="74">
        <v>53341.0</v>
      </c>
      <c r="P218" s="75">
        <v>5000.0</v>
      </c>
      <c r="Q218" s="75">
        <v>1000.0</v>
      </c>
    </row>
    <row r="219" ht="15.75" customHeight="1">
      <c r="A219" s="84">
        <v>170442.0</v>
      </c>
      <c r="B219" s="77" t="s">
        <v>66</v>
      </c>
      <c r="C219" s="87" t="s">
        <v>589</v>
      </c>
      <c r="D219" s="86" t="s">
        <v>1660</v>
      </c>
      <c r="E219" s="66" t="s">
        <v>78</v>
      </c>
      <c r="F219" s="184" t="s">
        <v>532</v>
      </c>
      <c r="G219" s="87" t="s">
        <v>258</v>
      </c>
      <c r="H219" s="87" t="s">
        <v>258</v>
      </c>
      <c r="I219" s="87">
        <v>179.0</v>
      </c>
      <c r="J219" s="87">
        <v>179.0</v>
      </c>
      <c r="K219" s="87">
        <v>179.0</v>
      </c>
      <c r="L219" s="73"/>
      <c r="M219" s="73"/>
      <c r="N219" s="73"/>
      <c r="O219" s="74">
        <v>64297.0</v>
      </c>
      <c r="P219" s="75">
        <v>5000.0</v>
      </c>
      <c r="Q219" s="75">
        <v>1000.0</v>
      </c>
    </row>
    <row r="220" ht="15.75" customHeight="1">
      <c r="A220" s="84">
        <v>170654.0</v>
      </c>
      <c r="B220" s="77" t="s">
        <v>66</v>
      </c>
      <c r="C220" s="87" t="s">
        <v>593</v>
      </c>
      <c r="D220" s="86" t="s">
        <v>1661</v>
      </c>
      <c r="E220" s="66" t="s">
        <v>78</v>
      </c>
      <c r="F220" s="95" t="s">
        <v>251</v>
      </c>
      <c r="G220" s="87" t="s">
        <v>261</v>
      </c>
      <c r="H220" s="87" t="s">
        <v>261</v>
      </c>
      <c r="I220" s="87">
        <v>364.075</v>
      </c>
      <c r="J220" s="87">
        <v>364.075</v>
      </c>
      <c r="K220" s="87">
        <v>364.075</v>
      </c>
      <c r="L220" s="73"/>
      <c r="M220" s="73"/>
      <c r="N220" s="73"/>
      <c r="O220" s="74">
        <v>130776.0</v>
      </c>
      <c r="P220" s="75">
        <v>5000.0</v>
      </c>
      <c r="Q220" s="75">
        <v>1000.0</v>
      </c>
    </row>
    <row r="221" ht="15.75" customHeight="1">
      <c r="A221" s="84">
        <v>170660.0</v>
      </c>
      <c r="B221" s="77" t="s">
        <v>66</v>
      </c>
      <c r="C221" s="87" t="s">
        <v>594</v>
      </c>
      <c r="D221" s="86" t="s">
        <v>1662</v>
      </c>
      <c r="E221" s="66" t="s">
        <v>78</v>
      </c>
      <c r="F221" s="82" t="s">
        <v>80</v>
      </c>
      <c r="G221" s="87" t="s">
        <v>261</v>
      </c>
      <c r="H221" s="87" t="s">
        <v>261</v>
      </c>
      <c r="I221" s="87">
        <v>430.325</v>
      </c>
      <c r="J221" s="87">
        <v>430.325</v>
      </c>
      <c r="K221" s="87">
        <v>430.325</v>
      </c>
      <c r="L221" s="73"/>
      <c r="M221" s="73"/>
      <c r="N221" s="73"/>
      <c r="O221" s="74">
        <v>154573.0</v>
      </c>
      <c r="P221" s="75">
        <v>5000.0</v>
      </c>
      <c r="Q221" s="75">
        <v>1000.0</v>
      </c>
    </row>
    <row r="222" ht="15.75" customHeight="1">
      <c r="A222" s="84">
        <v>170663.0</v>
      </c>
      <c r="B222" s="77" t="s">
        <v>66</v>
      </c>
      <c r="C222" s="87" t="s">
        <v>597</v>
      </c>
      <c r="D222" s="86" t="s">
        <v>1663</v>
      </c>
      <c r="E222" s="66" t="s">
        <v>78</v>
      </c>
      <c r="F222" s="95" t="s">
        <v>113</v>
      </c>
      <c r="G222" s="87" t="s">
        <v>261</v>
      </c>
      <c r="H222" s="87" t="s">
        <v>261</v>
      </c>
      <c r="I222" s="87">
        <v>151.875</v>
      </c>
      <c r="J222" s="87">
        <v>151.875</v>
      </c>
      <c r="K222" s="87">
        <v>151.875</v>
      </c>
      <c r="L222" s="73"/>
      <c r="M222" s="73"/>
      <c r="N222" s="73"/>
      <c r="O222" s="74">
        <v>54554.0</v>
      </c>
      <c r="P222" s="75">
        <v>5000.0</v>
      </c>
      <c r="Q222" s="75">
        <v>1000.0</v>
      </c>
    </row>
    <row r="223" ht="15.75" customHeight="1">
      <c r="A223" s="84">
        <v>170671.0</v>
      </c>
      <c r="B223" s="77" t="s">
        <v>66</v>
      </c>
      <c r="C223" s="87" t="s">
        <v>598</v>
      </c>
      <c r="D223" s="86" t="s">
        <v>1664</v>
      </c>
      <c r="E223" s="66" t="s">
        <v>78</v>
      </c>
      <c r="F223" s="184" t="s">
        <v>532</v>
      </c>
      <c r="G223" s="87" t="s">
        <v>261</v>
      </c>
      <c r="H223" s="87" t="s">
        <v>261</v>
      </c>
      <c r="I223" s="87">
        <v>180.5</v>
      </c>
      <c r="J223" s="87">
        <v>180.5</v>
      </c>
      <c r="K223" s="87">
        <v>180.5</v>
      </c>
      <c r="L223" s="73"/>
      <c r="M223" s="73"/>
      <c r="N223" s="73"/>
      <c r="O223" s="74">
        <v>64836.0</v>
      </c>
      <c r="P223" s="75">
        <v>5000.0</v>
      </c>
      <c r="Q223" s="75">
        <v>1000.0</v>
      </c>
    </row>
    <row r="224" ht="15.75" customHeight="1">
      <c r="A224" s="84">
        <v>170906.0</v>
      </c>
      <c r="B224" s="77" t="s">
        <v>66</v>
      </c>
      <c r="C224" s="87" t="s">
        <v>609</v>
      </c>
      <c r="D224" s="86" t="s">
        <v>1665</v>
      </c>
      <c r="E224" s="66" t="s">
        <v>78</v>
      </c>
      <c r="F224" s="95" t="s">
        <v>113</v>
      </c>
      <c r="G224" s="87" t="s">
        <v>264</v>
      </c>
      <c r="H224" s="87" t="s">
        <v>264</v>
      </c>
      <c r="I224" s="87">
        <v>148.5</v>
      </c>
      <c r="J224" s="87">
        <v>148.5</v>
      </c>
      <c r="K224" s="87">
        <v>148.5</v>
      </c>
      <c r="L224" s="73"/>
      <c r="M224" s="73"/>
      <c r="N224" s="73"/>
      <c r="O224" s="74">
        <v>53341.0</v>
      </c>
      <c r="P224" s="75">
        <v>5000.0</v>
      </c>
      <c r="Q224" s="75">
        <v>1000.0</v>
      </c>
    </row>
    <row r="225" ht="15.75" customHeight="1">
      <c r="A225" s="84">
        <v>170902.0</v>
      </c>
      <c r="B225" s="77" t="s">
        <v>66</v>
      </c>
      <c r="C225" s="87" t="s">
        <v>605</v>
      </c>
      <c r="D225" s="86" t="s">
        <v>1666</v>
      </c>
      <c r="E225" s="66" t="s">
        <v>78</v>
      </c>
      <c r="F225" s="95" t="s">
        <v>251</v>
      </c>
      <c r="G225" s="87" t="s">
        <v>264</v>
      </c>
      <c r="H225" s="87" t="s">
        <v>264</v>
      </c>
      <c r="I225" s="87">
        <v>320.025</v>
      </c>
      <c r="J225" s="87">
        <v>320.025</v>
      </c>
      <c r="K225" s="87">
        <v>320.025</v>
      </c>
      <c r="L225" s="73"/>
      <c r="M225" s="73"/>
      <c r="N225" s="73"/>
      <c r="O225" s="74">
        <v>114953.0</v>
      </c>
      <c r="P225" s="75">
        <v>5000.0</v>
      </c>
      <c r="Q225" s="75">
        <v>1000.0</v>
      </c>
    </row>
    <row r="226" ht="15.75" customHeight="1">
      <c r="A226" s="84">
        <v>170903.0</v>
      </c>
      <c r="B226" s="77" t="s">
        <v>66</v>
      </c>
      <c r="C226" s="87" t="s">
        <v>607</v>
      </c>
      <c r="D226" s="86" t="s">
        <v>1667</v>
      </c>
      <c r="E226" s="66" t="s">
        <v>78</v>
      </c>
      <c r="F226" s="82" t="s">
        <v>80</v>
      </c>
      <c r="G226" s="87" t="s">
        <v>264</v>
      </c>
      <c r="H226" s="87" t="s">
        <v>264</v>
      </c>
      <c r="I226" s="87">
        <v>379.05</v>
      </c>
      <c r="J226" s="87">
        <v>379.05</v>
      </c>
      <c r="K226" s="87">
        <v>379.05</v>
      </c>
      <c r="L226" s="73"/>
      <c r="M226" s="73"/>
      <c r="N226" s="73"/>
      <c r="O226" s="74">
        <v>136155.0</v>
      </c>
      <c r="P226" s="75">
        <v>5000.0</v>
      </c>
      <c r="Q226" s="75">
        <v>1000.0</v>
      </c>
    </row>
    <row r="227" ht="15.75" customHeight="1">
      <c r="A227" s="84">
        <v>170908.0</v>
      </c>
      <c r="B227" s="77" t="s">
        <v>66</v>
      </c>
      <c r="C227" s="87" t="s">
        <v>611</v>
      </c>
      <c r="D227" s="86" t="s">
        <v>1668</v>
      </c>
      <c r="E227" s="66" t="s">
        <v>78</v>
      </c>
      <c r="F227" s="184" t="s">
        <v>532</v>
      </c>
      <c r="G227" s="87" t="s">
        <v>264</v>
      </c>
      <c r="H227" s="87" t="s">
        <v>264</v>
      </c>
      <c r="I227" s="87">
        <v>173.25</v>
      </c>
      <c r="J227" s="87">
        <v>173.25</v>
      </c>
      <c r="K227" s="87">
        <v>173.25</v>
      </c>
      <c r="L227" s="73"/>
      <c r="M227" s="73"/>
      <c r="N227" s="73"/>
      <c r="O227" s="74">
        <v>62231.0</v>
      </c>
      <c r="P227" s="75">
        <v>5000.0</v>
      </c>
      <c r="Q227" s="75">
        <v>1000.0</v>
      </c>
    </row>
    <row r="228" ht="15.75" customHeight="1">
      <c r="A228" s="84">
        <v>171121.0</v>
      </c>
      <c r="B228" s="77" t="s">
        <v>66</v>
      </c>
      <c r="C228" s="87" t="s">
        <v>618</v>
      </c>
      <c r="D228" s="86" t="s">
        <v>1669</v>
      </c>
      <c r="E228" s="66" t="s">
        <v>78</v>
      </c>
      <c r="F228" s="82" t="s">
        <v>80</v>
      </c>
      <c r="G228" s="87" t="s">
        <v>265</v>
      </c>
      <c r="H228" s="87" t="s">
        <v>265</v>
      </c>
      <c r="I228" s="87">
        <v>403.75</v>
      </c>
      <c r="J228" s="87">
        <v>403.75</v>
      </c>
      <c r="K228" s="87">
        <v>403.75</v>
      </c>
      <c r="L228" s="73"/>
      <c r="M228" s="73"/>
      <c r="N228" s="73"/>
      <c r="O228" s="74">
        <v>145027.0</v>
      </c>
      <c r="P228" s="75">
        <v>5000.0</v>
      </c>
      <c r="Q228" s="75">
        <v>1000.0</v>
      </c>
    </row>
    <row r="229" ht="15.75" customHeight="1">
      <c r="A229" s="84">
        <v>171127.0</v>
      </c>
      <c r="B229" s="77" t="s">
        <v>66</v>
      </c>
      <c r="C229" s="87" t="s">
        <v>622</v>
      </c>
      <c r="D229" s="86" t="s">
        <v>1670</v>
      </c>
      <c r="E229" s="66" t="s">
        <v>78</v>
      </c>
      <c r="F229" s="95" t="s">
        <v>113</v>
      </c>
      <c r="G229" s="87" t="s">
        <v>265</v>
      </c>
      <c r="H229" s="87" t="s">
        <v>265</v>
      </c>
      <c r="I229" s="87">
        <v>145.125</v>
      </c>
      <c r="J229" s="87">
        <v>145.125</v>
      </c>
      <c r="K229" s="87">
        <v>145.125</v>
      </c>
      <c r="L229" s="73"/>
      <c r="M229" s="73"/>
      <c r="N229" s="73"/>
      <c r="O229" s="74">
        <v>52129.0</v>
      </c>
      <c r="P229" s="75">
        <v>5000.0</v>
      </c>
      <c r="Q229" s="75">
        <v>1000.0</v>
      </c>
    </row>
    <row r="230" ht="15.75" customHeight="1">
      <c r="A230" s="84">
        <v>171129.0</v>
      </c>
      <c r="B230" s="77" t="s">
        <v>66</v>
      </c>
      <c r="C230" s="87" t="s">
        <v>1671</v>
      </c>
      <c r="D230" s="86" t="s">
        <v>1672</v>
      </c>
      <c r="E230" s="66" t="s">
        <v>78</v>
      </c>
      <c r="F230" s="184" t="s">
        <v>532</v>
      </c>
      <c r="G230" s="87" t="s">
        <v>265</v>
      </c>
      <c r="H230" s="87" t="s">
        <v>265</v>
      </c>
      <c r="I230" s="87">
        <v>177.25</v>
      </c>
      <c r="J230" s="87">
        <v>177.25</v>
      </c>
      <c r="K230" s="87">
        <v>177.25</v>
      </c>
      <c r="L230" s="73"/>
      <c r="M230" s="73"/>
      <c r="N230" s="73"/>
      <c r="O230" s="74">
        <v>63668.0</v>
      </c>
      <c r="P230" s="75">
        <v>5000.0</v>
      </c>
      <c r="Q230" s="75">
        <v>1000.0</v>
      </c>
    </row>
    <row r="231" ht="15.75" customHeight="1">
      <c r="A231" s="84">
        <v>171467.0</v>
      </c>
      <c r="B231" s="77" t="s">
        <v>66</v>
      </c>
      <c r="C231" s="87" t="s">
        <v>631</v>
      </c>
      <c r="D231" s="86" t="s">
        <v>1673</v>
      </c>
      <c r="E231" s="66" t="s">
        <v>78</v>
      </c>
      <c r="F231" s="95" t="s">
        <v>251</v>
      </c>
      <c r="G231" s="87" t="s">
        <v>268</v>
      </c>
      <c r="H231" s="87" t="s">
        <v>268</v>
      </c>
      <c r="I231" s="87">
        <v>372.75</v>
      </c>
      <c r="J231" s="87">
        <v>372.75</v>
      </c>
      <c r="K231" s="87">
        <v>372.75</v>
      </c>
      <c r="L231" s="73"/>
      <c r="M231" s="73"/>
      <c r="N231" s="73"/>
      <c r="O231" s="74">
        <v>133892.0</v>
      </c>
      <c r="P231" s="75">
        <v>5000.0</v>
      </c>
      <c r="Q231" s="75">
        <v>1000.0</v>
      </c>
    </row>
    <row r="232" ht="15.75" customHeight="1">
      <c r="A232" s="84">
        <v>171472.0</v>
      </c>
      <c r="B232" s="77" t="s">
        <v>66</v>
      </c>
      <c r="C232" s="87" t="s">
        <v>633</v>
      </c>
      <c r="D232" s="86" t="s">
        <v>1683</v>
      </c>
      <c r="E232" s="66" t="s">
        <v>78</v>
      </c>
      <c r="F232" s="82" t="s">
        <v>80</v>
      </c>
      <c r="G232" s="87" t="s">
        <v>268</v>
      </c>
      <c r="H232" s="87" t="s">
        <v>268</v>
      </c>
      <c r="I232" s="87">
        <v>351.55</v>
      </c>
      <c r="J232" s="87">
        <v>351.55</v>
      </c>
      <c r="K232" s="87">
        <v>351.55</v>
      </c>
      <c r="L232" s="73"/>
      <c r="M232" s="73"/>
      <c r="N232" s="73"/>
      <c r="O232" s="74">
        <v>126277.0</v>
      </c>
      <c r="P232" s="75">
        <v>5000.0</v>
      </c>
      <c r="Q232" s="75">
        <v>1000.0</v>
      </c>
    </row>
    <row r="233" ht="15.75" customHeight="1">
      <c r="A233" s="84">
        <v>171474.0</v>
      </c>
      <c r="B233" s="77" t="s">
        <v>66</v>
      </c>
      <c r="C233" s="87" t="s">
        <v>635</v>
      </c>
      <c r="D233" s="86" t="s">
        <v>1687</v>
      </c>
      <c r="E233" s="66" t="s">
        <v>78</v>
      </c>
      <c r="F233" s="95" t="s">
        <v>113</v>
      </c>
      <c r="G233" s="87" t="s">
        <v>268</v>
      </c>
      <c r="H233" s="87" t="s">
        <v>268</v>
      </c>
      <c r="I233" s="87">
        <v>105.0</v>
      </c>
      <c r="J233" s="87">
        <v>105.0</v>
      </c>
      <c r="K233" s="87">
        <v>105.0</v>
      </c>
      <c r="L233" s="73"/>
      <c r="M233" s="73"/>
      <c r="N233" s="73"/>
      <c r="O233" s="74">
        <v>37716.0</v>
      </c>
      <c r="P233" s="75">
        <v>5000.0</v>
      </c>
      <c r="Q233" s="75">
        <v>1000.0</v>
      </c>
    </row>
    <row r="234" ht="15.75" customHeight="1">
      <c r="A234" s="84">
        <v>171475.0</v>
      </c>
      <c r="B234" s="77" t="s">
        <v>66</v>
      </c>
      <c r="C234" s="87" t="s">
        <v>637</v>
      </c>
      <c r="D234" s="86" t="s">
        <v>1688</v>
      </c>
      <c r="E234" s="66" t="s">
        <v>78</v>
      </c>
      <c r="F234" s="184" t="s">
        <v>532</v>
      </c>
      <c r="G234" s="87" t="s">
        <v>268</v>
      </c>
      <c r="H234" s="87" t="s">
        <v>268</v>
      </c>
      <c r="I234" s="87">
        <v>180.75</v>
      </c>
      <c r="J234" s="87">
        <v>180.75</v>
      </c>
      <c r="K234" s="87">
        <v>180.75</v>
      </c>
      <c r="L234" s="73"/>
      <c r="M234" s="73"/>
      <c r="N234" s="73"/>
      <c r="O234" s="74">
        <v>64925.0</v>
      </c>
      <c r="P234" s="75">
        <v>5000.0</v>
      </c>
      <c r="Q234" s="75">
        <v>1000.0</v>
      </c>
    </row>
    <row r="235" ht="15.75" customHeight="1">
      <c r="A235" s="84">
        <v>171789.0</v>
      </c>
      <c r="B235" s="77" t="s">
        <v>66</v>
      </c>
      <c r="C235" s="87" t="s">
        <v>647</v>
      </c>
      <c r="D235" s="86" t="s">
        <v>1689</v>
      </c>
      <c r="E235" s="66" t="s">
        <v>78</v>
      </c>
      <c r="F235" s="95" t="s">
        <v>113</v>
      </c>
      <c r="G235" s="87" t="s">
        <v>271</v>
      </c>
      <c r="H235" s="87" t="s">
        <v>271</v>
      </c>
      <c r="I235" s="87">
        <v>115.5</v>
      </c>
      <c r="J235" s="87">
        <v>115.5</v>
      </c>
      <c r="K235" s="87">
        <v>115.5</v>
      </c>
      <c r="L235" s="73"/>
      <c r="M235" s="73"/>
      <c r="N235" s="73"/>
      <c r="O235" s="74">
        <v>41488.0</v>
      </c>
      <c r="P235" s="75">
        <v>5000.0</v>
      </c>
      <c r="Q235" s="75">
        <v>1000.0</v>
      </c>
    </row>
    <row r="236" ht="15.75" customHeight="1">
      <c r="A236" s="84">
        <v>171791.0</v>
      </c>
      <c r="B236" s="77" t="s">
        <v>66</v>
      </c>
      <c r="C236" s="87" t="s">
        <v>652</v>
      </c>
      <c r="D236" s="86" t="s">
        <v>1690</v>
      </c>
      <c r="E236" s="66" t="s">
        <v>78</v>
      </c>
      <c r="F236" s="95" t="s">
        <v>251</v>
      </c>
      <c r="G236" s="87" t="s">
        <v>271</v>
      </c>
      <c r="H236" s="87" t="s">
        <v>271</v>
      </c>
      <c r="I236" s="87">
        <v>338.925</v>
      </c>
      <c r="J236" s="87">
        <v>338.925</v>
      </c>
      <c r="K236" s="87">
        <v>338.925</v>
      </c>
      <c r="L236" s="73"/>
      <c r="M236" s="73"/>
      <c r="N236" s="73"/>
      <c r="O236" s="74">
        <v>121742.0</v>
      </c>
      <c r="P236" s="75">
        <v>5000.0</v>
      </c>
      <c r="Q236" s="75">
        <v>1000.0</v>
      </c>
    </row>
    <row r="237" ht="15.75" customHeight="1">
      <c r="A237" s="84">
        <v>171794.0</v>
      </c>
      <c r="B237" s="77" t="s">
        <v>66</v>
      </c>
      <c r="C237" s="87" t="s">
        <v>654</v>
      </c>
      <c r="D237" s="86" t="s">
        <v>1691</v>
      </c>
      <c r="E237" s="66" t="s">
        <v>78</v>
      </c>
      <c r="F237" s="184" t="s">
        <v>532</v>
      </c>
      <c r="G237" s="87" t="s">
        <v>271</v>
      </c>
      <c r="H237" s="87" t="s">
        <v>271</v>
      </c>
      <c r="I237" s="87">
        <v>171.5</v>
      </c>
      <c r="J237" s="87">
        <v>171.5</v>
      </c>
      <c r="K237" s="87">
        <v>171.5</v>
      </c>
      <c r="L237" s="73"/>
      <c r="M237" s="73"/>
      <c r="N237" s="73"/>
      <c r="O237" s="74">
        <v>61603.0</v>
      </c>
      <c r="P237" s="75">
        <v>5000.0</v>
      </c>
      <c r="Q237" s="75">
        <v>1000.0</v>
      </c>
    </row>
    <row r="238" ht="15.75" customHeight="1">
      <c r="A238" s="84">
        <v>171796.0</v>
      </c>
      <c r="B238" s="77" t="s">
        <v>66</v>
      </c>
      <c r="C238" s="87" t="s">
        <v>655</v>
      </c>
      <c r="D238" s="86" t="s">
        <v>1692</v>
      </c>
      <c r="E238" s="66" t="s">
        <v>78</v>
      </c>
      <c r="F238" s="82" t="s">
        <v>80</v>
      </c>
      <c r="G238" s="87" t="s">
        <v>271</v>
      </c>
      <c r="H238" s="87" t="s">
        <v>271</v>
      </c>
      <c r="I238" s="87">
        <v>459.925</v>
      </c>
      <c r="J238" s="87">
        <v>459.925</v>
      </c>
      <c r="K238" s="87">
        <v>459.925</v>
      </c>
      <c r="L238" s="73"/>
      <c r="M238" s="73"/>
      <c r="N238" s="73"/>
      <c r="O238" s="74">
        <v>165205.0</v>
      </c>
      <c r="P238" s="75">
        <v>5000.0</v>
      </c>
      <c r="Q238" s="75">
        <v>1000.0</v>
      </c>
    </row>
    <row r="239" ht="15.75" customHeight="1">
      <c r="A239" s="84">
        <v>172060.0</v>
      </c>
      <c r="B239" s="77" t="s">
        <v>66</v>
      </c>
      <c r="C239" s="87" t="s">
        <v>662</v>
      </c>
      <c r="D239" s="86" t="s">
        <v>1693</v>
      </c>
      <c r="E239" s="66" t="s">
        <v>78</v>
      </c>
      <c r="F239" s="95" t="s">
        <v>251</v>
      </c>
      <c r="G239" s="87" t="s">
        <v>274</v>
      </c>
      <c r="H239" s="87" t="s">
        <v>274</v>
      </c>
      <c r="I239" s="87">
        <v>417.125</v>
      </c>
      <c r="J239" s="87">
        <v>417.125</v>
      </c>
      <c r="K239" s="87">
        <v>417.125</v>
      </c>
      <c r="L239" s="73"/>
      <c r="M239" s="73"/>
      <c r="N239" s="73"/>
      <c r="O239" s="74">
        <v>149831.0</v>
      </c>
      <c r="P239" s="75">
        <v>5000.0</v>
      </c>
      <c r="Q239" s="75">
        <v>1000.0</v>
      </c>
    </row>
    <row r="240" ht="15.75" customHeight="1">
      <c r="A240" s="84">
        <v>172062.0</v>
      </c>
      <c r="B240" s="77" t="s">
        <v>66</v>
      </c>
      <c r="C240" s="87" t="s">
        <v>668</v>
      </c>
      <c r="D240" s="86" t="s">
        <v>1694</v>
      </c>
      <c r="E240" s="66" t="s">
        <v>78</v>
      </c>
      <c r="F240" s="82" t="s">
        <v>80</v>
      </c>
      <c r="G240" s="87" t="s">
        <v>274</v>
      </c>
      <c r="H240" s="87" t="s">
        <v>274</v>
      </c>
      <c r="I240" s="87">
        <v>56.25</v>
      </c>
      <c r="J240" s="87">
        <v>56.25</v>
      </c>
      <c r="K240" s="87">
        <v>56.25</v>
      </c>
      <c r="L240" s="73"/>
      <c r="M240" s="73"/>
      <c r="N240" s="73"/>
      <c r="O240" s="74">
        <v>20205.0</v>
      </c>
      <c r="P240" s="75">
        <v>5000.0</v>
      </c>
      <c r="Q240" s="75">
        <v>1000.0</v>
      </c>
    </row>
    <row r="241" ht="15.75" customHeight="1">
      <c r="A241" s="84">
        <v>172064.0</v>
      </c>
      <c r="B241" s="77" t="s">
        <v>66</v>
      </c>
      <c r="C241" s="87" t="s">
        <v>672</v>
      </c>
      <c r="D241" s="86" t="s">
        <v>1695</v>
      </c>
      <c r="E241" s="66" t="s">
        <v>78</v>
      </c>
      <c r="F241" s="95" t="s">
        <v>113</v>
      </c>
      <c r="G241" s="87" t="s">
        <v>274</v>
      </c>
      <c r="H241" s="87" t="s">
        <v>274</v>
      </c>
      <c r="I241" s="87">
        <v>111.125</v>
      </c>
      <c r="J241" s="87">
        <v>111.125</v>
      </c>
      <c r="K241" s="87">
        <v>111.125</v>
      </c>
      <c r="L241" s="73"/>
      <c r="M241" s="73"/>
      <c r="N241" s="73"/>
      <c r="O241" s="74">
        <v>39916.0</v>
      </c>
      <c r="P241" s="75">
        <v>5000.0</v>
      </c>
      <c r="Q241" s="75">
        <v>1000.0</v>
      </c>
    </row>
    <row r="242" ht="15.75" customHeight="1">
      <c r="A242" s="84">
        <v>172066.0</v>
      </c>
      <c r="B242" s="77" t="s">
        <v>66</v>
      </c>
      <c r="C242" s="87" t="s">
        <v>674</v>
      </c>
      <c r="D242" s="86" t="s">
        <v>1696</v>
      </c>
      <c r="E242" s="66" t="s">
        <v>78</v>
      </c>
      <c r="F242" s="184" t="s">
        <v>532</v>
      </c>
      <c r="G242" s="87" t="s">
        <v>274</v>
      </c>
      <c r="H242" s="87" t="s">
        <v>274</v>
      </c>
      <c r="I242" s="87">
        <v>205.625</v>
      </c>
      <c r="J242" s="87">
        <v>205.625</v>
      </c>
      <c r="K242" s="87">
        <v>205.625</v>
      </c>
      <c r="L242" s="73"/>
      <c r="M242" s="73"/>
      <c r="N242" s="73"/>
      <c r="O242" s="74">
        <v>73860.0</v>
      </c>
      <c r="P242" s="75">
        <v>5000.0</v>
      </c>
      <c r="Q242" s="75">
        <v>1000.0</v>
      </c>
    </row>
    <row r="243" ht="15.75" customHeight="1">
      <c r="A243" s="84">
        <v>172069.0</v>
      </c>
      <c r="B243" s="77" t="s">
        <v>66</v>
      </c>
      <c r="C243" s="87" t="s">
        <v>676</v>
      </c>
      <c r="D243" s="86" t="s">
        <v>1697</v>
      </c>
      <c r="E243" s="66" t="s">
        <v>78</v>
      </c>
      <c r="F243" s="82" t="s">
        <v>80</v>
      </c>
      <c r="G243" s="87" t="s">
        <v>274</v>
      </c>
      <c r="H243" s="87" t="s">
        <v>274</v>
      </c>
      <c r="I243" s="87">
        <v>520.875</v>
      </c>
      <c r="J243" s="87">
        <v>520.875</v>
      </c>
      <c r="K243" s="87">
        <v>520.875</v>
      </c>
      <c r="L243" s="73"/>
      <c r="M243" s="73"/>
      <c r="N243" s="73"/>
      <c r="O243" s="74">
        <v>187098.0</v>
      </c>
      <c r="P243" s="75">
        <v>5000.0</v>
      </c>
      <c r="Q243" s="75">
        <v>1000.0</v>
      </c>
    </row>
    <row r="244" ht="15.75" customHeight="1">
      <c r="A244" s="84">
        <v>172362.0</v>
      </c>
      <c r="B244" s="77" t="s">
        <v>66</v>
      </c>
      <c r="C244" s="87" t="s">
        <v>685</v>
      </c>
      <c r="D244" s="86" t="s">
        <v>1698</v>
      </c>
      <c r="E244" s="66" t="s">
        <v>78</v>
      </c>
      <c r="F244" s="95" t="s">
        <v>251</v>
      </c>
      <c r="G244" s="87" t="s">
        <v>276</v>
      </c>
      <c r="H244" s="87" t="s">
        <v>276</v>
      </c>
      <c r="I244" s="87">
        <v>381.625</v>
      </c>
      <c r="J244" s="87">
        <v>381.625</v>
      </c>
      <c r="K244" s="87">
        <v>381.625</v>
      </c>
      <c r="L244" s="73"/>
      <c r="M244" s="73"/>
      <c r="N244" s="73"/>
      <c r="O244" s="74">
        <v>137080.0</v>
      </c>
      <c r="P244" s="75">
        <v>5000.0</v>
      </c>
      <c r="Q244" s="75">
        <v>1000.0</v>
      </c>
    </row>
    <row r="245" ht="15.75" customHeight="1">
      <c r="A245" s="84">
        <v>172364.0</v>
      </c>
      <c r="B245" s="77" t="s">
        <v>66</v>
      </c>
      <c r="C245" s="87" t="s">
        <v>689</v>
      </c>
      <c r="D245" s="86" t="s">
        <v>1699</v>
      </c>
      <c r="E245" s="66" t="s">
        <v>78</v>
      </c>
      <c r="F245" s="82" t="s">
        <v>80</v>
      </c>
      <c r="G245" s="87" t="s">
        <v>276</v>
      </c>
      <c r="H245" s="87" t="s">
        <v>276</v>
      </c>
      <c r="I245" s="87">
        <v>525.0</v>
      </c>
      <c r="J245" s="87">
        <v>525.0</v>
      </c>
      <c r="K245" s="87">
        <v>525.0</v>
      </c>
      <c r="L245" s="73"/>
      <c r="M245" s="73"/>
      <c r="N245" s="73"/>
      <c r="O245" s="74">
        <v>188580.0</v>
      </c>
      <c r="P245" s="75">
        <v>5000.0</v>
      </c>
      <c r="Q245" s="75">
        <v>1000.0</v>
      </c>
    </row>
    <row r="246" ht="15.75" customHeight="1">
      <c r="A246" s="84">
        <v>172365.0</v>
      </c>
      <c r="B246" s="77" t="s">
        <v>66</v>
      </c>
      <c r="C246" s="87" t="s">
        <v>690</v>
      </c>
      <c r="D246" s="86" t="s">
        <v>1700</v>
      </c>
      <c r="E246" s="66" t="s">
        <v>78</v>
      </c>
      <c r="F246" s="82" t="s">
        <v>80</v>
      </c>
      <c r="G246" s="87" t="s">
        <v>276</v>
      </c>
      <c r="H246" s="87" t="s">
        <v>276</v>
      </c>
      <c r="I246" s="87">
        <v>52.5</v>
      </c>
      <c r="J246" s="87">
        <v>52.5</v>
      </c>
      <c r="K246" s="87">
        <v>52.5</v>
      </c>
      <c r="L246" s="73"/>
      <c r="M246" s="73"/>
      <c r="N246" s="73"/>
      <c r="O246" s="74">
        <v>18858.0</v>
      </c>
      <c r="P246" s="75">
        <v>5000.0</v>
      </c>
      <c r="Q246" s="75">
        <v>1000.0</v>
      </c>
    </row>
    <row r="247" ht="15.75" customHeight="1">
      <c r="A247" s="84">
        <v>172369.0</v>
      </c>
      <c r="B247" s="77" t="s">
        <v>66</v>
      </c>
      <c r="C247" s="87" t="s">
        <v>694</v>
      </c>
      <c r="D247" s="86" t="s">
        <v>1701</v>
      </c>
      <c r="E247" s="66" t="s">
        <v>78</v>
      </c>
      <c r="F247" s="184" t="s">
        <v>532</v>
      </c>
      <c r="G247" s="87" t="s">
        <v>276</v>
      </c>
      <c r="H247" s="87" t="s">
        <v>276</v>
      </c>
      <c r="I247" s="87">
        <v>170.25</v>
      </c>
      <c r="J247" s="87">
        <v>170.25</v>
      </c>
      <c r="K247" s="87">
        <v>170.25</v>
      </c>
      <c r="L247" s="73"/>
      <c r="M247" s="73"/>
      <c r="N247" s="73"/>
      <c r="O247" s="74">
        <v>61154.0</v>
      </c>
      <c r="P247" s="75">
        <v>5000.0</v>
      </c>
      <c r="Q247" s="75">
        <v>1000.0</v>
      </c>
    </row>
    <row r="248" ht="15.75" customHeight="1">
      <c r="A248" s="84">
        <v>172618.0</v>
      </c>
      <c r="B248" s="77" t="s">
        <v>66</v>
      </c>
      <c r="C248" s="87" t="s">
        <v>700</v>
      </c>
      <c r="D248" s="86" t="s">
        <v>1702</v>
      </c>
      <c r="E248" s="66" t="s">
        <v>78</v>
      </c>
      <c r="F248" s="95" t="s">
        <v>251</v>
      </c>
      <c r="G248" s="87" t="s">
        <v>278</v>
      </c>
      <c r="H248" s="87" t="s">
        <v>278</v>
      </c>
      <c r="I248" s="87">
        <v>381.625</v>
      </c>
      <c r="J248" s="87">
        <v>381.625</v>
      </c>
      <c r="K248" s="487">
        <v>150.875</v>
      </c>
      <c r="L248" s="73"/>
      <c r="M248" s="73"/>
      <c r="N248" s="73"/>
      <c r="O248" s="74">
        <v>137080.0</v>
      </c>
      <c r="P248" s="75">
        <v>5000.0</v>
      </c>
      <c r="Q248" s="75">
        <v>1000.0</v>
      </c>
    </row>
    <row r="249" ht="15.75" customHeight="1">
      <c r="A249" s="84">
        <v>172621.0</v>
      </c>
      <c r="B249" s="77" t="s">
        <v>66</v>
      </c>
      <c r="C249" s="87" t="s">
        <v>704</v>
      </c>
      <c r="D249" s="86" t="s">
        <v>1703</v>
      </c>
      <c r="E249" s="66" t="s">
        <v>78</v>
      </c>
      <c r="F249" s="82" t="s">
        <v>80</v>
      </c>
      <c r="G249" s="87" t="s">
        <v>278</v>
      </c>
      <c r="H249" s="87" t="s">
        <v>278</v>
      </c>
      <c r="I249" s="87">
        <v>419.925</v>
      </c>
      <c r="J249" s="87">
        <v>419.925</v>
      </c>
      <c r="K249" s="488">
        <v>166.2</v>
      </c>
      <c r="L249" s="73"/>
      <c r="M249" s="73"/>
      <c r="N249" s="73"/>
      <c r="O249" s="74">
        <v>150837.0</v>
      </c>
      <c r="P249" s="75">
        <v>5000.0</v>
      </c>
      <c r="Q249" s="75">
        <v>1000.0</v>
      </c>
    </row>
    <row r="250" ht="15.75" customHeight="1">
      <c r="A250" s="84">
        <v>172627.0</v>
      </c>
      <c r="B250" s="77" t="s">
        <v>66</v>
      </c>
      <c r="C250" s="87" t="s">
        <v>705</v>
      </c>
      <c r="D250" s="86" t="s">
        <v>1704</v>
      </c>
      <c r="E250" s="66" t="s">
        <v>78</v>
      </c>
      <c r="F250" s="95" t="s">
        <v>113</v>
      </c>
      <c r="G250" s="87" t="s">
        <v>278</v>
      </c>
      <c r="H250" s="87" t="s">
        <v>278</v>
      </c>
      <c r="I250" s="87">
        <v>63.0</v>
      </c>
      <c r="J250" s="87">
        <v>63.0</v>
      </c>
      <c r="K250" s="488">
        <v>24.0</v>
      </c>
      <c r="L250" s="73"/>
      <c r="M250" s="73"/>
      <c r="N250" s="73"/>
      <c r="O250" s="74">
        <v>22630.0</v>
      </c>
      <c r="P250" s="75">
        <v>5000.0</v>
      </c>
      <c r="Q250" s="75">
        <v>1000.0</v>
      </c>
    </row>
    <row r="251" ht="15.75" customHeight="1">
      <c r="A251" s="84">
        <v>172630.0</v>
      </c>
      <c r="B251" s="77" t="s">
        <v>66</v>
      </c>
      <c r="C251" s="87" t="s">
        <v>707</v>
      </c>
      <c r="D251" s="86" t="s">
        <v>1705</v>
      </c>
      <c r="E251" s="66" t="s">
        <v>78</v>
      </c>
      <c r="F251" s="82" t="s">
        <v>80</v>
      </c>
      <c r="G251" s="87" t="s">
        <v>278</v>
      </c>
      <c r="H251" s="87" t="s">
        <v>278</v>
      </c>
      <c r="I251" s="87">
        <v>52.5</v>
      </c>
      <c r="J251" s="87">
        <v>52.5</v>
      </c>
      <c r="K251" s="488">
        <v>20.0</v>
      </c>
      <c r="L251" s="73"/>
      <c r="M251" s="73"/>
      <c r="N251" s="73"/>
      <c r="O251" s="74">
        <v>18858.0</v>
      </c>
      <c r="P251" s="75">
        <v>5000.0</v>
      </c>
      <c r="Q251" s="75">
        <v>1000.0</v>
      </c>
    </row>
    <row r="252" ht="15.75" customHeight="1">
      <c r="A252" s="84">
        <v>172632.0</v>
      </c>
      <c r="B252" s="77" t="s">
        <v>66</v>
      </c>
      <c r="C252" s="87" t="s">
        <v>709</v>
      </c>
      <c r="D252" s="86" t="s">
        <v>1706</v>
      </c>
      <c r="E252" s="66" t="s">
        <v>78</v>
      </c>
      <c r="F252" s="184" t="s">
        <v>532</v>
      </c>
      <c r="G252" s="87" t="s">
        <v>278</v>
      </c>
      <c r="H252" s="87" t="s">
        <v>278</v>
      </c>
      <c r="I252" s="87">
        <v>171.5</v>
      </c>
      <c r="J252" s="87">
        <v>171.5</v>
      </c>
      <c r="K252" s="488">
        <v>93.0</v>
      </c>
      <c r="L252" s="73"/>
      <c r="M252" s="73"/>
      <c r="N252" s="73"/>
      <c r="O252" s="74">
        <v>61603.0</v>
      </c>
      <c r="P252" s="75">
        <v>5000.0</v>
      </c>
      <c r="Q252" s="75">
        <v>1000.0</v>
      </c>
    </row>
    <row r="253" ht="15.75" customHeight="1">
      <c r="A253" s="84">
        <v>172920.0</v>
      </c>
      <c r="B253" s="77" t="s">
        <v>66</v>
      </c>
      <c r="C253" s="87" t="s">
        <v>715</v>
      </c>
      <c r="D253" s="86" t="s">
        <v>1707</v>
      </c>
      <c r="E253" s="66" t="s">
        <v>78</v>
      </c>
      <c r="F253" s="95" t="s">
        <v>251</v>
      </c>
      <c r="G253" s="87" t="s">
        <v>281</v>
      </c>
      <c r="H253" s="87" t="s">
        <v>281</v>
      </c>
      <c r="I253" s="87">
        <v>381.625</v>
      </c>
      <c r="J253" s="87">
        <v>381.625</v>
      </c>
      <c r="K253" s="87">
        <v>381.625</v>
      </c>
      <c r="L253" s="73"/>
      <c r="M253" s="73"/>
      <c r="N253" s="73"/>
      <c r="O253" s="74">
        <v>137080.0</v>
      </c>
      <c r="P253" s="75">
        <v>5000.0</v>
      </c>
      <c r="Q253" s="75">
        <v>1000.0</v>
      </c>
    </row>
    <row r="254" ht="15.75" customHeight="1">
      <c r="A254" s="84">
        <v>172924.0</v>
      </c>
      <c r="B254" s="77" t="s">
        <v>66</v>
      </c>
      <c r="C254" s="87" t="s">
        <v>716</v>
      </c>
      <c r="D254" s="86" t="s">
        <v>1708</v>
      </c>
      <c r="E254" s="66" t="s">
        <v>78</v>
      </c>
      <c r="F254" s="82" t="s">
        <v>80</v>
      </c>
      <c r="G254" s="87" t="s">
        <v>281</v>
      </c>
      <c r="H254" s="87" t="s">
        <v>281</v>
      </c>
      <c r="I254" s="87">
        <v>430.425</v>
      </c>
      <c r="J254" s="87">
        <v>430.425</v>
      </c>
      <c r="K254" s="87">
        <v>430.425</v>
      </c>
      <c r="L254" s="73"/>
      <c r="M254" s="73"/>
      <c r="N254" s="73"/>
      <c r="O254" s="74">
        <v>154609.0</v>
      </c>
      <c r="P254" s="75">
        <v>5000.0</v>
      </c>
      <c r="Q254" s="75">
        <v>1000.0</v>
      </c>
    </row>
    <row r="255" ht="15.75" customHeight="1">
      <c r="A255" s="84">
        <v>172927.0</v>
      </c>
      <c r="B255" s="77" t="s">
        <v>66</v>
      </c>
      <c r="C255" s="87" t="s">
        <v>718</v>
      </c>
      <c r="D255" s="86" t="s">
        <v>1709</v>
      </c>
      <c r="E255" s="66" t="s">
        <v>78</v>
      </c>
      <c r="F255" s="82" t="s">
        <v>80</v>
      </c>
      <c r="G255" s="87" t="s">
        <v>281</v>
      </c>
      <c r="H255" s="87" t="s">
        <v>281</v>
      </c>
      <c r="I255" s="87">
        <v>52.5</v>
      </c>
      <c r="J255" s="87">
        <v>52.5</v>
      </c>
      <c r="K255" s="87">
        <v>52.5</v>
      </c>
      <c r="L255" s="73"/>
      <c r="M255" s="73"/>
      <c r="N255" s="73"/>
      <c r="O255" s="74">
        <v>18858.0</v>
      </c>
      <c r="P255" s="75">
        <v>5000.0</v>
      </c>
      <c r="Q255" s="75">
        <v>1000.0</v>
      </c>
    </row>
    <row r="256" ht="15.75" customHeight="1">
      <c r="A256" s="84">
        <v>172933.0</v>
      </c>
      <c r="B256" s="77" t="s">
        <v>66</v>
      </c>
      <c r="C256" s="87" t="s">
        <v>719</v>
      </c>
      <c r="D256" s="86" t="s">
        <v>1710</v>
      </c>
      <c r="E256" s="66" t="s">
        <v>78</v>
      </c>
      <c r="F256" s="95" t="s">
        <v>113</v>
      </c>
      <c r="G256" s="87" t="s">
        <v>281</v>
      </c>
      <c r="H256" s="87" t="s">
        <v>281</v>
      </c>
      <c r="I256" s="87">
        <v>105.0</v>
      </c>
      <c r="J256" s="87">
        <v>105.0</v>
      </c>
      <c r="K256" s="87">
        <v>105.0</v>
      </c>
      <c r="L256" s="73"/>
      <c r="M256" s="73"/>
      <c r="N256" s="73"/>
      <c r="O256" s="74">
        <v>37716.0</v>
      </c>
      <c r="P256" s="75">
        <v>5000.0</v>
      </c>
      <c r="Q256" s="75">
        <v>1000.0</v>
      </c>
    </row>
    <row r="257" ht="15.75" customHeight="1">
      <c r="A257" s="84">
        <v>172934.0</v>
      </c>
      <c r="B257" s="77" t="s">
        <v>66</v>
      </c>
      <c r="C257" s="87" t="s">
        <v>722</v>
      </c>
      <c r="D257" s="86" t="s">
        <v>1711</v>
      </c>
      <c r="E257" s="66" t="s">
        <v>78</v>
      </c>
      <c r="F257" s="184" t="s">
        <v>532</v>
      </c>
      <c r="G257" s="87" t="s">
        <v>281</v>
      </c>
      <c r="H257" s="87" t="s">
        <v>281</v>
      </c>
      <c r="I257" s="87">
        <v>174.0</v>
      </c>
      <c r="J257" s="87">
        <v>174.0</v>
      </c>
      <c r="K257" s="87">
        <v>174.0</v>
      </c>
      <c r="L257" s="73"/>
      <c r="M257" s="73"/>
      <c r="N257" s="73"/>
      <c r="O257" s="74">
        <v>62501.0</v>
      </c>
      <c r="P257" s="75">
        <v>5000.0</v>
      </c>
      <c r="Q257" s="75">
        <v>1000.0</v>
      </c>
    </row>
    <row r="258" ht="15.75" customHeight="1">
      <c r="A258" s="84">
        <v>173194.0</v>
      </c>
      <c r="B258" s="77" t="s">
        <v>66</v>
      </c>
      <c r="C258" s="87" t="s">
        <v>728</v>
      </c>
      <c r="D258" s="86" t="s">
        <v>1712</v>
      </c>
      <c r="E258" s="66" t="s">
        <v>78</v>
      </c>
      <c r="F258" s="95" t="s">
        <v>251</v>
      </c>
      <c r="G258" s="87" t="s">
        <v>284</v>
      </c>
      <c r="H258" s="87" t="s">
        <v>284</v>
      </c>
      <c r="I258" s="87">
        <v>399.375</v>
      </c>
      <c r="J258" s="87">
        <v>399.375</v>
      </c>
      <c r="K258" s="87">
        <v>399.375</v>
      </c>
      <c r="L258" s="73"/>
      <c r="M258" s="73"/>
      <c r="N258" s="73"/>
      <c r="O258" s="74">
        <v>143456.0</v>
      </c>
      <c r="P258" s="75">
        <v>5000.0</v>
      </c>
      <c r="Q258" s="75">
        <v>1000.0</v>
      </c>
    </row>
    <row r="259" ht="15.75" customHeight="1">
      <c r="A259" s="84">
        <v>173197.0</v>
      </c>
      <c r="B259" s="77" t="s">
        <v>66</v>
      </c>
      <c r="C259" s="87" t="s">
        <v>732</v>
      </c>
      <c r="D259" s="86" t="s">
        <v>1713</v>
      </c>
      <c r="E259" s="66" t="s">
        <v>78</v>
      </c>
      <c r="F259" s="82" t="s">
        <v>80</v>
      </c>
      <c r="G259" s="87" t="s">
        <v>284</v>
      </c>
      <c r="H259" s="87" t="s">
        <v>284</v>
      </c>
      <c r="I259" s="87">
        <v>53.75</v>
      </c>
      <c r="J259" s="87">
        <v>53.75</v>
      </c>
      <c r="K259" s="87">
        <v>53.75</v>
      </c>
      <c r="L259" s="73"/>
      <c r="M259" s="73"/>
      <c r="N259" s="73"/>
      <c r="O259" s="74">
        <v>19307.0</v>
      </c>
      <c r="P259" s="75">
        <v>5000.0</v>
      </c>
      <c r="Q259" s="75">
        <v>1000.0</v>
      </c>
    </row>
    <row r="260" ht="15.75" customHeight="1">
      <c r="A260" s="84">
        <v>173200.0</v>
      </c>
      <c r="B260" s="77" t="s">
        <v>66</v>
      </c>
      <c r="C260" s="87" t="s">
        <v>733</v>
      </c>
      <c r="D260" s="86" t="s">
        <v>1714</v>
      </c>
      <c r="E260" s="66" t="s">
        <v>78</v>
      </c>
      <c r="F260" s="95" t="s">
        <v>113</v>
      </c>
      <c r="G260" s="87" t="s">
        <v>284</v>
      </c>
      <c r="H260" s="87" t="s">
        <v>284</v>
      </c>
      <c r="I260" s="87">
        <v>145.125</v>
      </c>
      <c r="J260" s="87">
        <v>145.125</v>
      </c>
      <c r="K260" s="87">
        <v>145.125</v>
      </c>
      <c r="L260" s="73"/>
      <c r="M260" s="73"/>
      <c r="N260" s="73"/>
      <c r="O260" s="74">
        <v>52129.0</v>
      </c>
      <c r="P260" s="75">
        <v>5000.0</v>
      </c>
      <c r="Q260" s="75">
        <v>1000.0</v>
      </c>
    </row>
    <row r="261" ht="15.75" customHeight="1">
      <c r="A261" s="84">
        <v>173203.0</v>
      </c>
      <c r="B261" s="77" t="s">
        <v>66</v>
      </c>
      <c r="C261" s="87" t="s">
        <v>736</v>
      </c>
      <c r="D261" s="86" t="s">
        <v>1715</v>
      </c>
      <c r="E261" s="66" t="s">
        <v>78</v>
      </c>
      <c r="F261" s="184" t="s">
        <v>532</v>
      </c>
      <c r="G261" s="87" t="s">
        <v>284</v>
      </c>
      <c r="H261" s="87" t="s">
        <v>284</v>
      </c>
      <c r="I261" s="87">
        <v>177.75</v>
      </c>
      <c r="J261" s="87">
        <v>177.75</v>
      </c>
      <c r="K261" s="87">
        <v>177.75</v>
      </c>
      <c r="L261" s="73"/>
      <c r="M261" s="73"/>
      <c r="N261" s="73"/>
      <c r="O261" s="74">
        <v>63848.0</v>
      </c>
      <c r="P261" s="75">
        <v>5000.0</v>
      </c>
      <c r="Q261" s="75">
        <v>1000.0</v>
      </c>
    </row>
    <row r="262" ht="15.75" customHeight="1">
      <c r="A262" s="84">
        <v>173208.0</v>
      </c>
      <c r="B262" s="77" t="s">
        <v>66</v>
      </c>
      <c r="C262" s="87" t="s">
        <v>730</v>
      </c>
      <c r="D262" s="86" t="s">
        <v>1716</v>
      </c>
      <c r="E262" s="66" t="s">
        <v>78</v>
      </c>
      <c r="F262" s="82" t="s">
        <v>80</v>
      </c>
      <c r="G262" s="87" t="s">
        <v>284</v>
      </c>
      <c r="H262" s="87" t="s">
        <v>284</v>
      </c>
      <c r="I262" s="87">
        <v>435.975</v>
      </c>
      <c r="J262" s="87">
        <v>435.975</v>
      </c>
      <c r="K262" s="87">
        <v>435.975</v>
      </c>
      <c r="L262" s="73"/>
      <c r="M262" s="73"/>
      <c r="N262" s="73"/>
      <c r="O262" s="74">
        <v>156602.0</v>
      </c>
      <c r="P262" s="75">
        <v>5000.0</v>
      </c>
      <c r="Q262" s="75">
        <v>1000.0</v>
      </c>
    </row>
    <row r="263" ht="15.75" customHeight="1">
      <c r="A263" s="84">
        <v>173494.0</v>
      </c>
      <c r="B263" s="77" t="s">
        <v>66</v>
      </c>
      <c r="C263" s="87" t="s">
        <v>741</v>
      </c>
      <c r="D263" s="86" t="s">
        <v>1717</v>
      </c>
      <c r="E263" s="66" t="s">
        <v>78</v>
      </c>
      <c r="F263" s="95" t="s">
        <v>251</v>
      </c>
      <c r="G263" s="87" t="s">
        <v>287</v>
      </c>
      <c r="H263" s="87" t="s">
        <v>287</v>
      </c>
      <c r="I263" s="87">
        <v>399.375</v>
      </c>
      <c r="J263" s="87">
        <v>399.375</v>
      </c>
      <c r="K263" s="87">
        <v>399.375</v>
      </c>
      <c r="L263" s="73"/>
      <c r="M263" s="73"/>
      <c r="N263" s="73"/>
      <c r="O263" s="74">
        <v>143456.0</v>
      </c>
      <c r="P263" s="75">
        <v>5000.0</v>
      </c>
      <c r="Q263" s="75">
        <v>1000.0</v>
      </c>
    </row>
    <row r="264" ht="15.75" customHeight="1">
      <c r="A264" s="84">
        <v>173498.0</v>
      </c>
      <c r="B264" s="77" t="s">
        <v>66</v>
      </c>
      <c r="C264" s="87" t="s">
        <v>744</v>
      </c>
      <c r="D264" s="86" t="s">
        <v>1718</v>
      </c>
      <c r="E264" s="66" t="s">
        <v>78</v>
      </c>
      <c r="F264" s="82" t="s">
        <v>80</v>
      </c>
      <c r="G264" s="87" t="s">
        <v>287</v>
      </c>
      <c r="H264" s="87" t="s">
        <v>287</v>
      </c>
      <c r="I264" s="87">
        <v>432.275</v>
      </c>
      <c r="J264" s="87">
        <v>432.275</v>
      </c>
      <c r="K264" s="87">
        <v>432.275</v>
      </c>
      <c r="L264" s="73"/>
      <c r="M264" s="73"/>
      <c r="N264" s="73"/>
      <c r="O264" s="74">
        <v>155273.0</v>
      </c>
      <c r="P264" s="75">
        <v>5000.0</v>
      </c>
      <c r="Q264" s="75">
        <v>1000.0</v>
      </c>
    </row>
    <row r="265" ht="15.75" customHeight="1">
      <c r="A265" s="84">
        <v>173500.0</v>
      </c>
      <c r="B265" s="77" t="s">
        <v>66</v>
      </c>
      <c r="C265" s="87" t="s">
        <v>747</v>
      </c>
      <c r="D265" s="86" t="s">
        <v>1719</v>
      </c>
      <c r="E265" s="66" t="s">
        <v>78</v>
      </c>
      <c r="F265" s="82" t="s">
        <v>80</v>
      </c>
      <c r="G265" s="87" t="s">
        <v>287</v>
      </c>
      <c r="H265" s="87" t="s">
        <v>287</v>
      </c>
      <c r="I265" s="87">
        <v>53.75</v>
      </c>
      <c r="J265" s="487">
        <v>53.75</v>
      </c>
      <c r="K265" s="487">
        <v>53.75</v>
      </c>
      <c r="L265" s="73"/>
      <c r="M265" s="73"/>
      <c r="N265" s="73"/>
      <c r="O265" s="74">
        <v>19307.0</v>
      </c>
      <c r="P265" s="75">
        <v>5000.0</v>
      </c>
      <c r="Q265" s="75">
        <v>1000.0</v>
      </c>
    </row>
    <row r="266" ht="15.75" customHeight="1">
      <c r="A266" s="84">
        <v>173505.0</v>
      </c>
      <c r="B266" s="77" t="s">
        <v>66</v>
      </c>
      <c r="C266" s="87" t="s">
        <v>751</v>
      </c>
      <c r="D266" s="86" t="s">
        <v>1720</v>
      </c>
      <c r="E266" s="66" t="s">
        <v>78</v>
      </c>
      <c r="F266" s="95" t="s">
        <v>113</v>
      </c>
      <c r="G266" s="87" t="s">
        <v>287</v>
      </c>
      <c r="H266" s="87" t="s">
        <v>287</v>
      </c>
      <c r="I266" s="87">
        <v>150.5</v>
      </c>
      <c r="J266" s="87">
        <v>150.5</v>
      </c>
      <c r="K266" s="87">
        <v>150.5</v>
      </c>
      <c r="L266" s="73"/>
      <c r="M266" s="73"/>
      <c r="N266" s="73"/>
      <c r="O266" s="74">
        <v>54060.0</v>
      </c>
      <c r="P266" s="75">
        <v>5000.0</v>
      </c>
      <c r="Q266" s="75">
        <v>1000.0</v>
      </c>
    </row>
    <row r="267" ht="15.75" customHeight="1">
      <c r="A267" s="84">
        <v>173508.0</v>
      </c>
      <c r="B267" s="77" t="s">
        <v>66</v>
      </c>
      <c r="C267" s="87" t="s">
        <v>752</v>
      </c>
      <c r="D267" s="86" t="s">
        <v>1721</v>
      </c>
      <c r="E267" s="66" t="s">
        <v>78</v>
      </c>
      <c r="F267" s="184" t="s">
        <v>532</v>
      </c>
      <c r="G267" s="87" t="s">
        <v>287</v>
      </c>
      <c r="H267" s="87" t="s">
        <v>287</v>
      </c>
      <c r="I267" s="87">
        <v>209.0</v>
      </c>
      <c r="J267" s="87">
        <v>209.0</v>
      </c>
      <c r="K267" s="87">
        <v>209.0</v>
      </c>
      <c r="L267" s="73"/>
      <c r="M267" s="73"/>
      <c r="N267" s="73"/>
      <c r="O267" s="74">
        <v>75073.0</v>
      </c>
      <c r="P267" s="75">
        <v>5000.0</v>
      </c>
      <c r="Q267" s="75">
        <v>1000.0</v>
      </c>
    </row>
    <row r="268" ht="15.75" customHeight="1">
      <c r="A268" s="84">
        <v>173795.0</v>
      </c>
      <c r="B268" s="77" t="s">
        <v>66</v>
      </c>
      <c r="C268" s="87" t="s">
        <v>758</v>
      </c>
      <c r="D268" s="86" t="s">
        <v>1722</v>
      </c>
      <c r="E268" s="66" t="s">
        <v>78</v>
      </c>
      <c r="F268" s="95" t="s">
        <v>251</v>
      </c>
      <c r="G268" s="87" t="s">
        <v>288</v>
      </c>
      <c r="H268" s="87" t="s">
        <v>288</v>
      </c>
      <c r="I268" s="87">
        <v>408.25</v>
      </c>
      <c r="J268" s="87">
        <v>408.25</v>
      </c>
      <c r="K268" s="87">
        <v>408.25</v>
      </c>
      <c r="L268" s="73"/>
      <c r="M268" s="73"/>
      <c r="N268" s="73"/>
      <c r="O268" s="74">
        <v>154710.0</v>
      </c>
      <c r="P268" s="75">
        <v>5000.0</v>
      </c>
      <c r="Q268" s="75">
        <v>1000.0</v>
      </c>
    </row>
    <row r="269" ht="15.75" customHeight="1">
      <c r="A269" s="84">
        <v>173797.0</v>
      </c>
      <c r="B269" s="77" t="s">
        <v>66</v>
      </c>
      <c r="C269" s="87" t="s">
        <v>763</v>
      </c>
      <c r="D269" s="86" t="s">
        <v>1723</v>
      </c>
      <c r="E269" s="66" t="s">
        <v>78</v>
      </c>
      <c r="F269" s="82" t="s">
        <v>80</v>
      </c>
      <c r="G269" s="87" t="s">
        <v>288</v>
      </c>
      <c r="H269" s="87" t="s">
        <v>288</v>
      </c>
      <c r="I269" s="87">
        <v>452.975</v>
      </c>
      <c r="J269" s="87">
        <v>452.975</v>
      </c>
      <c r="K269" s="87">
        <v>452.975</v>
      </c>
      <c r="L269" s="73"/>
      <c r="M269" s="73"/>
      <c r="N269" s="73"/>
      <c r="O269" s="74">
        <v>171659.0</v>
      </c>
      <c r="P269" s="75">
        <v>5000.0</v>
      </c>
      <c r="Q269" s="75">
        <v>1000.0</v>
      </c>
    </row>
    <row r="270" ht="15.75" customHeight="1">
      <c r="A270" s="84">
        <v>173802.0</v>
      </c>
      <c r="B270" s="77" t="s">
        <v>66</v>
      </c>
      <c r="C270" s="87" t="s">
        <v>766</v>
      </c>
      <c r="D270" s="86" t="s">
        <v>1724</v>
      </c>
      <c r="E270" s="66" t="s">
        <v>78</v>
      </c>
      <c r="F270" s="82" t="s">
        <v>80</v>
      </c>
      <c r="G270" s="87" t="s">
        <v>288</v>
      </c>
      <c r="H270" s="87" t="s">
        <v>288</v>
      </c>
      <c r="I270" s="87">
        <v>53.75</v>
      </c>
      <c r="J270" s="87">
        <v>53.75</v>
      </c>
      <c r="K270" s="87">
        <v>53.75</v>
      </c>
      <c r="L270" s="73"/>
      <c r="M270" s="73"/>
      <c r="N270" s="73"/>
      <c r="O270" s="74">
        <v>20369.0</v>
      </c>
      <c r="P270" s="75">
        <v>5000.0</v>
      </c>
      <c r="Q270" s="75">
        <v>1000.0</v>
      </c>
    </row>
    <row r="271" ht="15.75" customHeight="1">
      <c r="A271" s="84">
        <v>173805.0</v>
      </c>
      <c r="B271" s="77" t="s">
        <v>66</v>
      </c>
      <c r="C271" s="87" t="s">
        <v>767</v>
      </c>
      <c r="D271" s="108" t="s">
        <v>1725</v>
      </c>
      <c r="E271" s="66" t="s">
        <v>78</v>
      </c>
      <c r="F271" s="95" t="s">
        <v>113</v>
      </c>
      <c r="G271" s="87" t="s">
        <v>288</v>
      </c>
      <c r="H271" s="87" t="s">
        <v>288</v>
      </c>
      <c r="I271" s="87">
        <v>150.5</v>
      </c>
      <c r="J271" s="87">
        <v>150.5</v>
      </c>
      <c r="K271" s="87">
        <v>150.5</v>
      </c>
      <c r="L271" s="73"/>
      <c r="M271" s="73"/>
      <c r="N271" s="73"/>
      <c r="O271" s="74">
        <v>57033.0</v>
      </c>
      <c r="P271" s="75">
        <v>5000.0</v>
      </c>
      <c r="Q271" s="75">
        <v>1000.0</v>
      </c>
    </row>
    <row r="272" ht="15.75" customHeight="1">
      <c r="A272" s="84">
        <v>173809.0</v>
      </c>
      <c r="B272" s="77" t="s">
        <v>66</v>
      </c>
      <c r="C272" s="87" t="s">
        <v>1726</v>
      </c>
      <c r="D272" s="86" t="s">
        <v>1727</v>
      </c>
      <c r="E272" s="66" t="s">
        <v>78</v>
      </c>
      <c r="F272" s="184" t="s">
        <v>532</v>
      </c>
      <c r="G272" s="87" t="s">
        <v>288</v>
      </c>
      <c r="H272" s="87" t="s">
        <v>288</v>
      </c>
      <c r="I272" s="87">
        <v>181.875</v>
      </c>
      <c r="J272" s="87">
        <v>181.875</v>
      </c>
      <c r="K272" s="87">
        <v>181.875</v>
      </c>
      <c r="L272" s="73"/>
      <c r="M272" s="73"/>
      <c r="N272" s="73"/>
      <c r="O272" s="74">
        <v>68923.0</v>
      </c>
      <c r="P272" s="75">
        <v>5000.0</v>
      </c>
      <c r="Q272" s="75">
        <v>1000.0</v>
      </c>
    </row>
    <row r="273" ht="15.75" customHeight="1">
      <c r="A273" s="84">
        <v>174117.0</v>
      </c>
      <c r="B273" s="77" t="s">
        <v>66</v>
      </c>
      <c r="C273" s="87" t="s">
        <v>785</v>
      </c>
      <c r="D273" s="86" t="s">
        <v>1728</v>
      </c>
      <c r="E273" s="66" t="s">
        <v>78</v>
      </c>
      <c r="F273" s="95" t="s">
        <v>251</v>
      </c>
      <c r="G273" s="87" t="s">
        <v>291</v>
      </c>
      <c r="H273" s="87" t="s">
        <v>291</v>
      </c>
      <c r="I273" s="87">
        <v>423.625</v>
      </c>
      <c r="J273" s="87">
        <v>423.625</v>
      </c>
      <c r="K273" s="87">
        <v>423.625</v>
      </c>
      <c r="L273" s="73"/>
      <c r="M273" s="73"/>
      <c r="N273" s="73"/>
      <c r="O273" s="74">
        <v>160537.0</v>
      </c>
      <c r="P273" s="75">
        <v>5000.0</v>
      </c>
      <c r="Q273" s="75">
        <v>1000.0</v>
      </c>
    </row>
    <row r="274" ht="15.75" customHeight="1">
      <c r="A274" s="84">
        <v>174120.0</v>
      </c>
      <c r="B274" s="77" t="s">
        <v>66</v>
      </c>
      <c r="C274" s="87" t="s">
        <v>792</v>
      </c>
      <c r="D274" s="86" t="s">
        <v>1729</v>
      </c>
      <c r="E274" s="66" t="s">
        <v>78</v>
      </c>
      <c r="F274" s="82" t="s">
        <v>80</v>
      </c>
      <c r="G274" s="87" t="s">
        <v>291</v>
      </c>
      <c r="H274" s="87" t="s">
        <v>291</v>
      </c>
      <c r="I274" s="87">
        <v>489.65</v>
      </c>
      <c r="J274" s="87">
        <v>489.65</v>
      </c>
      <c r="K274" s="87">
        <v>489.65</v>
      </c>
      <c r="L274" s="73"/>
      <c r="M274" s="73"/>
      <c r="N274" s="73"/>
      <c r="O274" s="74">
        <v>185558.0</v>
      </c>
      <c r="P274" s="75">
        <v>5000.0</v>
      </c>
      <c r="Q274" s="75">
        <v>1000.0</v>
      </c>
    </row>
    <row r="275" ht="15.75" customHeight="1">
      <c r="A275" s="84">
        <v>174123.0</v>
      </c>
      <c r="B275" s="77" t="s">
        <v>66</v>
      </c>
      <c r="C275" s="87" t="s">
        <v>796</v>
      </c>
      <c r="D275" s="86" t="s">
        <v>1730</v>
      </c>
      <c r="E275" s="66" t="s">
        <v>78</v>
      </c>
      <c r="F275" s="82" t="s">
        <v>80</v>
      </c>
      <c r="G275" s="87" t="s">
        <v>291</v>
      </c>
      <c r="H275" s="87" t="s">
        <v>291</v>
      </c>
      <c r="I275" s="87">
        <v>53.75</v>
      </c>
      <c r="J275" s="87">
        <v>53.75</v>
      </c>
      <c r="K275" s="87">
        <v>53.75</v>
      </c>
      <c r="L275" s="73"/>
      <c r="M275" s="73"/>
      <c r="N275" s="73"/>
      <c r="O275" s="74">
        <v>20369.0</v>
      </c>
      <c r="P275" s="75">
        <v>5000.0</v>
      </c>
      <c r="Q275" s="75">
        <v>1000.0</v>
      </c>
    </row>
    <row r="276" ht="15.75" customHeight="1">
      <c r="A276" s="84">
        <v>174126.0</v>
      </c>
      <c r="B276" s="77" t="s">
        <v>66</v>
      </c>
      <c r="C276" s="87" t="s">
        <v>800</v>
      </c>
      <c r="D276" s="86" t="s">
        <v>1731</v>
      </c>
      <c r="E276" s="66" t="s">
        <v>78</v>
      </c>
      <c r="F276" s="95" t="s">
        <v>113</v>
      </c>
      <c r="G276" s="87" t="s">
        <v>291</v>
      </c>
      <c r="H276" s="87" t="s">
        <v>291</v>
      </c>
      <c r="I276" s="87">
        <v>155.875</v>
      </c>
      <c r="J276" s="87">
        <v>155.875</v>
      </c>
      <c r="K276" s="87">
        <v>155.875</v>
      </c>
      <c r="L276" s="73"/>
      <c r="M276" s="73"/>
      <c r="N276" s="73"/>
      <c r="O276" s="74">
        <v>59070.0</v>
      </c>
      <c r="P276" s="75">
        <v>5000.0</v>
      </c>
      <c r="Q276" s="75">
        <v>1000.0</v>
      </c>
    </row>
    <row r="277" ht="15.75" customHeight="1">
      <c r="A277" s="84">
        <v>174129.0</v>
      </c>
      <c r="B277" s="77" t="s">
        <v>66</v>
      </c>
      <c r="C277" s="87" t="s">
        <v>805</v>
      </c>
      <c r="D277" s="86" t="s">
        <v>1732</v>
      </c>
      <c r="E277" s="66" t="s">
        <v>78</v>
      </c>
      <c r="F277" s="184" t="s">
        <v>532</v>
      </c>
      <c r="G277" s="87" t="s">
        <v>291</v>
      </c>
      <c r="H277" s="87" t="s">
        <v>291</v>
      </c>
      <c r="I277" s="87">
        <v>183.125</v>
      </c>
      <c r="J277" s="87">
        <v>183.125</v>
      </c>
      <c r="K277" s="87">
        <v>183.125</v>
      </c>
      <c r="L277" s="73"/>
      <c r="M277" s="73"/>
      <c r="N277" s="73"/>
      <c r="O277" s="74">
        <v>69397.0</v>
      </c>
      <c r="P277" s="75">
        <v>5000.0</v>
      </c>
      <c r="Q277" s="75">
        <v>1000.0</v>
      </c>
    </row>
    <row r="278" ht="15.75" customHeight="1">
      <c r="A278" s="84">
        <v>174409.0</v>
      </c>
      <c r="B278" s="77" t="s">
        <v>66</v>
      </c>
      <c r="C278" s="87" t="s">
        <v>1733</v>
      </c>
      <c r="D278" s="86" t="s">
        <v>1734</v>
      </c>
      <c r="E278" s="66" t="s">
        <v>78</v>
      </c>
      <c r="F278" s="95" t="s">
        <v>251</v>
      </c>
      <c r="G278" s="87" t="s">
        <v>294</v>
      </c>
      <c r="H278" s="87" t="s">
        <v>294</v>
      </c>
      <c r="I278" s="87">
        <v>390.5</v>
      </c>
      <c r="J278" s="87">
        <v>390.5</v>
      </c>
      <c r="K278" s="87">
        <v>390.5</v>
      </c>
      <c r="L278" s="73"/>
      <c r="M278" s="73"/>
      <c r="N278" s="73"/>
      <c r="O278" s="74">
        <v>147984.0</v>
      </c>
      <c r="P278" s="75">
        <v>5000.0</v>
      </c>
      <c r="Q278" s="75">
        <v>1000.0</v>
      </c>
    </row>
    <row r="279" ht="15.75" customHeight="1">
      <c r="A279" s="84">
        <v>174414.0</v>
      </c>
      <c r="B279" s="77" t="s">
        <v>66</v>
      </c>
      <c r="C279" s="87" t="s">
        <v>1735</v>
      </c>
      <c r="D279" s="86" t="s">
        <v>1736</v>
      </c>
      <c r="E279" s="66" t="s">
        <v>78</v>
      </c>
      <c r="F279" s="82" t="s">
        <v>80</v>
      </c>
      <c r="G279" s="87" t="s">
        <v>294</v>
      </c>
      <c r="H279" s="87" t="s">
        <v>294</v>
      </c>
      <c r="I279" s="87">
        <v>441.65</v>
      </c>
      <c r="J279" s="87">
        <v>441.65</v>
      </c>
      <c r="K279" s="87">
        <v>441.65</v>
      </c>
      <c r="L279" s="73"/>
      <c r="M279" s="73"/>
      <c r="N279" s="73"/>
      <c r="O279" s="74">
        <v>167368.0</v>
      </c>
      <c r="P279" s="75">
        <v>5000.0</v>
      </c>
      <c r="Q279" s="75">
        <v>1000.0</v>
      </c>
    </row>
    <row r="280" ht="15.75" customHeight="1">
      <c r="A280" s="84">
        <v>174417.0</v>
      </c>
      <c r="B280" s="77" t="s">
        <v>66</v>
      </c>
      <c r="C280" s="87" t="s">
        <v>1737</v>
      </c>
      <c r="D280" s="86" t="s">
        <v>1738</v>
      </c>
      <c r="E280" s="66" t="s">
        <v>78</v>
      </c>
      <c r="F280" s="82" t="s">
        <v>80</v>
      </c>
      <c r="G280" s="87" t="s">
        <v>294</v>
      </c>
      <c r="H280" s="87" t="s">
        <v>294</v>
      </c>
      <c r="I280" s="87">
        <v>53.75</v>
      </c>
      <c r="J280" s="87">
        <v>53.75</v>
      </c>
      <c r="K280" s="87">
        <v>53.75</v>
      </c>
      <c r="L280" s="73"/>
      <c r="M280" s="73"/>
      <c r="N280" s="73"/>
      <c r="O280" s="74">
        <v>20369.0</v>
      </c>
      <c r="P280" s="75">
        <v>5000.0</v>
      </c>
      <c r="Q280" s="75">
        <v>1000.0</v>
      </c>
    </row>
    <row r="281" ht="15.75" customHeight="1">
      <c r="A281" s="84">
        <v>174419.0</v>
      </c>
      <c r="B281" s="77" t="s">
        <v>66</v>
      </c>
      <c r="C281" s="87" t="s">
        <v>1739</v>
      </c>
      <c r="D281" s="86" t="s">
        <v>1740</v>
      </c>
      <c r="E281" s="66" t="s">
        <v>78</v>
      </c>
      <c r="F281" s="95" t="s">
        <v>113</v>
      </c>
      <c r="G281" s="87" t="s">
        <v>294</v>
      </c>
      <c r="H281" s="87" t="s">
        <v>294</v>
      </c>
      <c r="I281" s="87">
        <v>150.5</v>
      </c>
      <c r="J281" s="87">
        <v>150.5</v>
      </c>
      <c r="K281" s="87">
        <v>150.5</v>
      </c>
      <c r="L281" s="73"/>
      <c r="M281" s="73"/>
      <c r="N281" s="73"/>
      <c r="O281" s="74">
        <v>57033.0</v>
      </c>
      <c r="P281" s="75">
        <v>5000.0</v>
      </c>
      <c r="Q281" s="75">
        <v>1000.0</v>
      </c>
    </row>
    <row r="282" ht="15.75" customHeight="1">
      <c r="A282" s="84">
        <v>174420.0</v>
      </c>
      <c r="B282" s="77" t="s">
        <v>66</v>
      </c>
      <c r="C282" s="87" t="s">
        <v>826</v>
      </c>
      <c r="D282" s="86" t="s">
        <v>1741</v>
      </c>
      <c r="E282" s="66" t="s">
        <v>78</v>
      </c>
      <c r="F282" s="184" t="s">
        <v>532</v>
      </c>
      <c r="G282" s="87" t="s">
        <v>294</v>
      </c>
      <c r="H282" s="87" t="s">
        <v>294</v>
      </c>
      <c r="I282" s="87">
        <v>175.75</v>
      </c>
      <c r="J282" s="87">
        <v>175.75</v>
      </c>
      <c r="K282" s="87">
        <v>175.75</v>
      </c>
      <c r="L282" s="73"/>
      <c r="M282" s="73"/>
      <c r="N282" s="73"/>
      <c r="O282" s="74">
        <v>66602.0</v>
      </c>
      <c r="P282" s="75">
        <v>5000.0</v>
      </c>
      <c r="Q282" s="75">
        <v>1000.0</v>
      </c>
    </row>
    <row r="283" ht="15.75" customHeight="1">
      <c r="A283" s="84">
        <v>174663.0</v>
      </c>
      <c r="B283" s="77" t="s">
        <v>66</v>
      </c>
      <c r="C283" s="87" t="s">
        <v>1742</v>
      </c>
      <c r="D283" s="86" t="s">
        <v>1743</v>
      </c>
      <c r="E283" s="66" t="s">
        <v>78</v>
      </c>
      <c r="F283" s="95" t="s">
        <v>251</v>
      </c>
      <c r="G283" s="87" t="s">
        <v>295</v>
      </c>
      <c r="H283" s="87" t="s">
        <v>295</v>
      </c>
      <c r="I283" s="87">
        <v>381.625</v>
      </c>
      <c r="J283" s="87">
        <v>381.625</v>
      </c>
      <c r="K283" s="87">
        <v>381.625</v>
      </c>
      <c r="L283" s="73"/>
      <c r="M283" s="73"/>
      <c r="N283" s="73"/>
      <c r="O283" s="74">
        <v>144621.0</v>
      </c>
      <c r="P283" s="75">
        <v>5000.0</v>
      </c>
      <c r="Q283" s="75">
        <v>1000.0</v>
      </c>
    </row>
    <row r="284" ht="15.75" customHeight="1">
      <c r="A284" s="84">
        <v>174668.0</v>
      </c>
      <c r="B284" s="77" t="s">
        <v>66</v>
      </c>
      <c r="C284" s="87" t="s">
        <v>846</v>
      </c>
      <c r="D284" s="86" t="s">
        <v>1744</v>
      </c>
      <c r="E284" s="66" t="s">
        <v>78</v>
      </c>
      <c r="F284" s="82" t="s">
        <v>80</v>
      </c>
      <c r="G284" s="87" t="s">
        <v>295</v>
      </c>
      <c r="H284" s="87" t="s">
        <v>295</v>
      </c>
      <c r="I284" s="87">
        <v>53.75</v>
      </c>
      <c r="J284" s="87">
        <v>53.75</v>
      </c>
      <c r="K284" s="87">
        <v>53.75</v>
      </c>
      <c r="L284" s="73"/>
      <c r="M284" s="73"/>
      <c r="N284" s="73"/>
      <c r="O284" s="74">
        <v>20369.0</v>
      </c>
      <c r="P284" s="75">
        <v>5000.0</v>
      </c>
      <c r="Q284" s="75">
        <v>1000.0</v>
      </c>
    </row>
    <row r="285" ht="15.75" customHeight="1">
      <c r="A285" s="84">
        <v>174669.0</v>
      </c>
      <c r="B285" s="77" t="s">
        <v>66</v>
      </c>
      <c r="C285" s="87" t="s">
        <v>852</v>
      </c>
      <c r="D285" s="86" t="s">
        <v>1745</v>
      </c>
      <c r="E285" s="66" t="s">
        <v>78</v>
      </c>
      <c r="F285" s="95" t="s">
        <v>113</v>
      </c>
      <c r="G285" s="87" t="s">
        <v>295</v>
      </c>
      <c r="H285" s="87" t="s">
        <v>295</v>
      </c>
      <c r="I285" s="87">
        <v>123.625</v>
      </c>
      <c r="J285" s="87">
        <v>123.625</v>
      </c>
      <c r="K285" s="87">
        <v>123.625</v>
      </c>
      <c r="L285" s="73"/>
      <c r="M285" s="73"/>
      <c r="N285" s="73"/>
      <c r="O285" s="74">
        <v>46849.0</v>
      </c>
      <c r="P285" s="75">
        <v>5000.0</v>
      </c>
      <c r="Q285" s="75">
        <v>1000.0</v>
      </c>
    </row>
    <row r="286" ht="15.75" customHeight="1">
      <c r="A286" s="84">
        <v>174673.0</v>
      </c>
      <c r="B286" s="77" t="s">
        <v>66</v>
      </c>
      <c r="C286" s="87" t="s">
        <v>841</v>
      </c>
      <c r="D286" s="86" t="s">
        <v>1746</v>
      </c>
      <c r="E286" s="66" t="s">
        <v>78</v>
      </c>
      <c r="F286" s="82" t="s">
        <v>80</v>
      </c>
      <c r="G286" s="87" t="s">
        <v>295</v>
      </c>
      <c r="H286" s="87" t="s">
        <v>295</v>
      </c>
      <c r="I286" s="87">
        <v>441.55</v>
      </c>
      <c r="J286" s="87">
        <v>441.55</v>
      </c>
      <c r="K286" s="87">
        <v>441.55</v>
      </c>
      <c r="L286" s="73"/>
      <c r="M286" s="73"/>
      <c r="N286" s="73"/>
      <c r="O286" s="74">
        <v>167330.0</v>
      </c>
      <c r="P286" s="75">
        <v>5000.0</v>
      </c>
      <c r="Q286" s="75">
        <v>1000.0</v>
      </c>
    </row>
    <row r="287" ht="15.75" customHeight="1">
      <c r="A287" s="84">
        <v>174676.0</v>
      </c>
      <c r="B287" s="77" t="s">
        <v>66</v>
      </c>
      <c r="C287" s="87" t="s">
        <v>854</v>
      </c>
      <c r="D287" s="86" t="s">
        <v>1747</v>
      </c>
      <c r="E287" s="66" t="s">
        <v>78</v>
      </c>
      <c r="F287" s="184" t="s">
        <v>532</v>
      </c>
      <c r="G287" s="87" t="s">
        <v>295</v>
      </c>
      <c r="H287" s="87" t="s">
        <v>295</v>
      </c>
      <c r="I287" s="87">
        <v>139.5</v>
      </c>
      <c r="J287" s="87">
        <v>139.5</v>
      </c>
      <c r="K287" s="87">
        <v>139.5</v>
      </c>
      <c r="L287" s="73"/>
      <c r="M287" s="73"/>
      <c r="N287" s="73"/>
      <c r="O287" s="74">
        <v>52865.0</v>
      </c>
      <c r="P287" s="75">
        <v>5000.0</v>
      </c>
      <c r="Q287" s="75">
        <v>1000.0</v>
      </c>
    </row>
    <row r="288">
      <c r="A288" s="264"/>
      <c r="B288" s="264"/>
      <c r="C288" s="265"/>
      <c r="D288" s="265"/>
      <c r="E288" s="266">
        <v>46204.0</v>
      </c>
      <c r="F288" s="267"/>
      <c r="G288" s="269"/>
      <c r="H288" s="269"/>
      <c r="I288" s="265"/>
      <c r="J288" s="265"/>
      <c r="K288" s="270"/>
      <c r="L288" s="271"/>
      <c r="M288" s="271"/>
      <c r="N288" s="271"/>
      <c r="O288" s="272"/>
      <c r="P288" s="272"/>
      <c r="Q288" s="272"/>
    </row>
    <row r="289" ht="15.75" customHeight="1">
      <c r="A289" s="64"/>
      <c r="B289" s="77" t="s">
        <v>66</v>
      </c>
      <c r="C289" s="87" t="s">
        <v>864</v>
      </c>
      <c r="D289" s="87" t="s">
        <v>1748</v>
      </c>
      <c r="E289" s="66" t="s">
        <v>78</v>
      </c>
      <c r="F289" s="95" t="s">
        <v>251</v>
      </c>
      <c r="G289" s="114">
        <v>46029.0</v>
      </c>
      <c r="H289" s="114">
        <v>46029.0</v>
      </c>
      <c r="I289" s="87">
        <v>399.75</v>
      </c>
      <c r="J289" s="87">
        <v>399.75</v>
      </c>
      <c r="K289" s="87">
        <v>399.75</v>
      </c>
      <c r="L289" s="73"/>
      <c r="M289" s="73"/>
      <c r="N289" s="73"/>
      <c r="O289" s="74">
        <v>151489.0</v>
      </c>
      <c r="P289" s="75">
        <v>5000.0</v>
      </c>
      <c r="Q289" s="75">
        <v>1000.0</v>
      </c>
    </row>
    <row r="290" ht="15.75" customHeight="1">
      <c r="A290" s="64"/>
      <c r="B290" s="77" t="s">
        <v>66</v>
      </c>
      <c r="C290" s="87" t="s">
        <v>873</v>
      </c>
      <c r="D290" s="87" t="s">
        <v>1749</v>
      </c>
      <c r="E290" s="66" t="s">
        <v>78</v>
      </c>
      <c r="F290" s="82" t="s">
        <v>80</v>
      </c>
      <c r="G290" s="114">
        <v>46029.0</v>
      </c>
      <c r="H290" s="114">
        <v>46029.0</v>
      </c>
      <c r="I290" s="87">
        <v>50.0</v>
      </c>
      <c r="J290" s="87">
        <v>50.0</v>
      </c>
      <c r="K290" s="87">
        <v>50.0</v>
      </c>
      <c r="L290" s="73"/>
      <c r="M290" s="73"/>
      <c r="N290" s="73"/>
      <c r="O290" s="74">
        <v>18948.0</v>
      </c>
      <c r="P290" s="75">
        <v>5000.0</v>
      </c>
      <c r="Q290" s="75">
        <v>1000.0</v>
      </c>
    </row>
    <row r="291" ht="15.75" customHeight="1">
      <c r="A291" s="64"/>
      <c r="B291" s="77" t="s">
        <v>66</v>
      </c>
      <c r="C291" s="87" t="s">
        <v>876</v>
      </c>
      <c r="D291" s="87" t="s">
        <v>1750</v>
      </c>
      <c r="E291" s="66" t="s">
        <v>78</v>
      </c>
      <c r="F291" s="95" t="s">
        <v>113</v>
      </c>
      <c r="G291" s="114">
        <v>46029.0</v>
      </c>
      <c r="H291" s="114">
        <v>46029.0</v>
      </c>
      <c r="I291" s="87">
        <v>140.0</v>
      </c>
      <c r="J291" s="87">
        <v>140.0</v>
      </c>
      <c r="K291" s="87">
        <v>140.0</v>
      </c>
      <c r="L291" s="73"/>
      <c r="M291" s="73"/>
      <c r="N291" s="73"/>
      <c r="O291" s="74">
        <v>53054.0</v>
      </c>
      <c r="P291" s="75">
        <v>5000.0</v>
      </c>
      <c r="Q291" s="75">
        <v>1000.0</v>
      </c>
    </row>
    <row r="292" ht="15.75" customHeight="1">
      <c r="A292" s="64"/>
      <c r="B292" s="77" t="s">
        <v>66</v>
      </c>
      <c r="C292" s="87" t="s">
        <v>880</v>
      </c>
      <c r="D292" s="87" t="s">
        <v>1751</v>
      </c>
      <c r="E292" s="66" t="s">
        <v>78</v>
      </c>
      <c r="F292" s="184" t="s">
        <v>532</v>
      </c>
      <c r="G292" s="114">
        <v>46029.0</v>
      </c>
      <c r="H292" s="114">
        <v>46029.0</v>
      </c>
      <c r="I292" s="87">
        <v>750.0</v>
      </c>
      <c r="J292" s="87">
        <v>750.0</v>
      </c>
      <c r="K292" s="87">
        <v>750.0</v>
      </c>
      <c r="L292" s="73"/>
      <c r="M292" s="73"/>
      <c r="N292" s="73"/>
      <c r="O292" s="74">
        <v>284220.0</v>
      </c>
      <c r="P292" s="75">
        <v>5000.0</v>
      </c>
      <c r="Q292" s="75">
        <v>1000.0</v>
      </c>
    </row>
    <row r="293" ht="15.75" customHeight="1">
      <c r="A293" s="64"/>
      <c r="B293" s="77" t="s">
        <v>66</v>
      </c>
      <c r="C293" s="87" t="s">
        <v>870</v>
      </c>
      <c r="D293" s="87" t="s">
        <v>1752</v>
      </c>
      <c r="E293" s="66" t="s">
        <v>78</v>
      </c>
      <c r="F293" s="82" t="s">
        <v>80</v>
      </c>
      <c r="G293" s="114">
        <v>46029.0</v>
      </c>
      <c r="H293" s="114">
        <v>46029.0</v>
      </c>
      <c r="I293" s="87">
        <v>331.05</v>
      </c>
      <c r="J293" s="87">
        <v>331.05</v>
      </c>
      <c r="K293" s="87">
        <v>331.05</v>
      </c>
      <c r="L293" s="73"/>
      <c r="M293" s="73"/>
      <c r="N293" s="73"/>
      <c r="O293" s="74">
        <v>125455.0</v>
      </c>
      <c r="P293" s="75">
        <v>5000.0</v>
      </c>
      <c r="Q293" s="75">
        <v>1000.0</v>
      </c>
    </row>
    <row r="294" ht="15.75" customHeight="1">
      <c r="A294" s="64"/>
      <c r="B294" s="77" t="s">
        <v>66</v>
      </c>
      <c r="C294" s="87" t="s">
        <v>884</v>
      </c>
      <c r="D294" s="87" t="s">
        <v>1753</v>
      </c>
      <c r="E294" s="66" t="s">
        <v>78</v>
      </c>
      <c r="F294" s="184" t="s">
        <v>532</v>
      </c>
      <c r="G294" s="114">
        <v>46029.0</v>
      </c>
      <c r="H294" s="114">
        <v>46029.0</v>
      </c>
      <c r="I294" s="87">
        <v>295.25</v>
      </c>
      <c r="J294" s="87">
        <v>295.25</v>
      </c>
      <c r="K294" s="87">
        <v>295.25</v>
      </c>
      <c r="L294" s="73"/>
      <c r="M294" s="73"/>
      <c r="N294" s="73"/>
      <c r="O294" s="74">
        <v>111888.0</v>
      </c>
      <c r="P294" s="75">
        <v>5000.0</v>
      </c>
      <c r="Q294" s="75">
        <v>1000.0</v>
      </c>
    </row>
    <row r="295" ht="15.75" customHeight="1">
      <c r="A295" s="64"/>
      <c r="B295" s="77" t="s">
        <v>66</v>
      </c>
      <c r="C295" s="87" t="s">
        <v>901</v>
      </c>
      <c r="D295" s="87" t="s">
        <v>1754</v>
      </c>
      <c r="E295" s="66" t="s">
        <v>78</v>
      </c>
      <c r="F295" s="82" t="s">
        <v>80</v>
      </c>
      <c r="G295" s="114">
        <v>46060.0</v>
      </c>
      <c r="H295" s="114">
        <v>46060.0</v>
      </c>
      <c r="I295" s="87">
        <v>352.925</v>
      </c>
      <c r="J295" s="87">
        <v>352.925</v>
      </c>
      <c r="K295" s="87">
        <v>352.925</v>
      </c>
      <c r="L295" s="73"/>
      <c r="M295" s="73"/>
      <c r="N295" s="73"/>
      <c r="O295" s="74">
        <v>133744.0</v>
      </c>
      <c r="P295" s="75">
        <v>5000.0</v>
      </c>
      <c r="Q295" s="75">
        <v>1000.0</v>
      </c>
    </row>
    <row r="296" ht="15.75" customHeight="1">
      <c r="A296" s="64"/>
      <c r="B296" s="77" t="s">
        <v>66</v>
      </c>
      <c r="C296" s="87" t="s">
        <v>908</v>
      </c>
      <c r="D296" s="87" t="s">
        <v>1755</v>
      </c>
      <c r="E296" s="66" t="s">
        <v>78</v>
      </c>
      <c r="F296" s="82" t="s">
        <v>80</v>
      </c>
      <c r="G296" s="114">
        <v>46060.0</v>
      </c>
      <c r="H296" s="114">
        <v>46060.0</v>
      </c>
      <c r="I296" s="87">
        <v>52.5</v>
      </c>
      <c r="J296" s="87">
        <v>52.5</v>
      </c>
      <c r="K296" s="87">
        <v>52.5</v>
      </c>
      <c r="L296" s="73"/>
      <c r="M296" s="73"/>
      <c r="N296" s="73"/>
      <c r="O296" s="74">
        <v>19895.0</v>
      </c>
      <c r="P296" s="75">
        <v>5000.0</v>
      </c>
      <c r="Q296" s="75">
        <v>1000.0</v>
      </c>
    </row>
    <row r="297" ht="15.75" customHeight="1">
      <c r="A297" s="64"/>
      <c r="B297" s="77" t="s">
        <v>66</v>
      </c>
      <c r="C297" s="87" t="s">
        <v>911</v>
      </c>
      <c r="D297" s="87" t="s">
        <v>1756</v>
      </c>
      <c r="E297" s="66" t="s">
        <v>78</v>
      </c>
      <c r="F297" s="95" t="s">
        <v>113</v>
      </c>
      <c r="G297" s="114">
        <v>46060.0</v>
      </c>
      <c r="H297" s="114">
        <v>46060.0</v>
      </c>
      <c r="I297" s="87">
        <v>131.25</v>
      </c>
      <c r="J297" s="87">
        <v>131.25</v>
      </c>
      <c r="K297" s="87">
        <v>131.25</v>
      </c>
      <c r="L297" s="73"/>
      <c r="M297" s="73"/>
      <c r="N297" s="73"/>
      <c r="O297" s="74">
        <v>49738.0</v>
      </c>
      <c r="P297" s="75">
        <v>5000.0</v>
      </c>
      <c r="Q297" s="75">
        <v>1000.0</v>
      </c>
    </row>
    <row r="298" ht="15.75" customHeight="1">
      <c r="A298" s="64"/>
      <c r="B298" s="77" t="s">
        <v>66</v>
      </c>
      <c r="C298" s="87" t="s">
        <v>914</v>
      </c>
      <c r="D298" s="87" t="s">
        <v>1757</v>
      </c>
      <c r="E298" s="66" t="s">
        <v>78</v>
      </c>
      <c r="F298" s="184" t="s">
        <v>532</v>
      </c>
      <c r="G298" s="114">
        <v>46060.0</v>
      </c>
      <c r="H298" s="114">
        <v>46060.0</v>
      </c>
      <c r="I298" s="87">
        <v>821.0</v>
      </c>
      <c r="J298" s="87">
        <v>821.0</v>
      </c>
      <c r="K298" s="87">
        <v>821.0</v>
      </c>
      <c r="L298" s="73"/>
      <c r="M298" s="73"/>
      <c r="N298" s="73"/>
      <c r="O298" s="74">
        <v>311126.0</v>
      </c>
      <c r="P298" s="75">
        <v>5000.0</v>
      </c>
      <c r="Q298" s="75">
        <v>1000.0</v>
      </c>
    </row>
    <row r="299" ht="15.75" customHeight="1">
      <c r="A299" s="64"/>
      <c r="B299" s="77" t="s">
        <v>66</v>
      </c>
      <c r="C299" s="87" t="s">
        <v>893</v>
      </c>
      <c r="D299" s="87" t="s">
        <v>1758</v>
      </c>
      <c r="E299" s="66" t="s">
        <v>78</v>
      </c>
      <c r="F299" s="95" t="s">
        <v>251</v>
      </c>
      <c r="G299" s="114">
        <v>46060.0</v>
      </c>
      <c r="H299" s="114">
        <v>46060.0</v>
      </c>
      <c r="I299" s="87">
        <v>429.0</v>
      </c>
      <c r="J299" s="87">
        <v>429.0</v>
      </c>
      <c r="K299" s="87">
        <v>429.0</v>
      </c>
      <c r="L299" s="73"/>
      <c r="M299" s="73"/>
      <c r="N299" s="73"/>
      <c r="O299" s="74">
        <v>162574.0</v>
      </c>
      <c r="P299" s="75">
        <v>5000.0</v>
      </c>
      <c r="Q299" s="75">
        <v>1000.0</v>
      </c>
    </row>
    <row r="300" ht="15.75" customHeight="1">
      <c r="A300" s="64"/>
      <c r="B300" s="77" t="s">
        <v>66</v>
      </c>
      <c r="C300" s="87" t="s">
        <v>917</v>
      </c>
      <c r="D300" s="87" t="s">
        <v>1759</v>
      </c>
      <c r="E300" s="66" t="s">
        <v>78</v>
      </c>
      <c r="F300" s="184" t="s">
        <v>532</v>
      </c>
      <c r="G300" s="114">
        <v>46060.0</v>
      </c>
      <c r="H300" s="114">
        <v>46060.0</v>
      </c>
      <c r="I300" s="87">
        <v>317.75</v>
      </c>
      <c r="J300" s="87">
        <v>317.75</v>
      </c>
      <c r="K300" s="87">
        <v>317.75</v>
      </c>
      <c r="L300" s="73"/>
      <c r="M300" s="73"/>
      <c r="N300" s="73"/>
      <c r="O300" s="74">
        <v>120415.0</v>
      </c>
      <c r="P300" s="75">
        <v>5000.0</v>
      </c>
      <c r="Q300" s="75">
        <v>1000.0</v>
      </c>
    </row>
    <row r="301" ht="15.75" customHeight="1">
      <c r="A301" s="84" t="s">
        <v>1760</v>
      </c>
      <c r="B301" s="77" t="s">
        <v>66</v>
      </c>
      <c r="C301" s="87" t="s">
        <v>925</v>
      </c>
      <c r="D301" s="87" t="s">
        <v>1761</v>
      </c>
      <c r="E301" s="66" t="s">
        <v>78</v>
      </c>
      <c r="F301" s="95" t="s">
        <v>251</v>
      </c>
      <c r="G301" s="114">
        <v>46088.0</v>
      </c>
      <c r="H301" s="114">
        <v>46088.0</v>
      </c>
      <c r="I301" s="87">
        <v>397.075</v>
      </c>
      <c r="J301" s="87">
        <v>397.075</v>
      </c>
      <c r="K301" s="87">
        <v>397.075</v>
      </c>
      <c r="L301" s="73"/>
      <c r="M301" s="73"/>
      <c r="N301" s="73"/>
      <c r="O301" s="74">
        <v>150476.0</v>
      </c>
      <c r="P301" s="75">
        <v>5000.0</v>
      </c>
      <c r="Q301" s="75">
        <v>1000.0</v>
      </c>
    </row>
    <row r="302" ht="15.75" customHeight="1">
      <c r="A302" s="64"/>
      <c r="B302" s="77" t="s">
        <v>66</v>
      </c>
      <c r="C302" s="87" t="s">
        <v>931</v>
      </c>
      <c r="D302" s="87" t="s">
        <v>1762</v>
      </c>
      <c r="E302" s="66" t="s">
        <v>78</v>
      </c>
      <c r="F302" s="82" t="s">
        <v>80</v>
      </c>
      <c r="G302" s="114">
        <v>46088.0</v>
      </c>
      <c r="H302" s="114">
        <v>46088.0</v>
      </c>
      <c r="I302" s="87">
        <v>339.725</v>
      </c>
      <c r="J302" s="87">
        <v>339.725</v>
      </c>
      <c r="K302" s="87">
        <v>339.725</v>
      </c>
      <c r="L302" s="73"/>
      <c r="M302" s="73"/>
      <c r="N302" s="73"/>
      <c r="O302" s="74">
        <v>128742.0</v>
      </c>
      <c r="P302" s="75">
        <v>5000.0</v>
      </c>
      <c r="Q302" s="75">
        <v>1000.0</v>
      </c>
    </row>
    <row r="303" ht="15.75" customHeight="1">
      <c r="A303" s="64"/>
      <c r="B303" s="77" t="s">
        <v>66</v>
      </c>
      <c r="C303" s="87" t="s">
        <v>934</v>
      </c>
      <c r="D303" s="87" t="s">
        <v>1763</v>
      </c>
      <c r="E303" s="66" t="s">
        <v>78</v>
      </c>
      <c r="F303" s="82" t="s">
        <v>80</v>
      </c>
      <c r="G303" s="114">
        <v>46088.0</v>
      </c>
      <c r="H303" s="114">
        <v>46088.0</v>
      </c>
      <c r="I303" s="87">
        <v>53.75</v>
      </c>
      <c r="J303" s="87">
        <v>53.75</v>
      </c>
      <c r="K303" s="87">
        <v>53.75</v>
      </c>
      <c r="L303" s="73"/>
      <c r="M303" s="73"/>
      <c r="N303" s="73"/>
      <c r="O303" s="74">
        <v>20369.0</v>
      </c>
      <c r="P303" s="75">
        <v>5000.0</v>
      </c>
      <c r="Q303" s="75">
        <v>1000.0</v>
      </c>
    </row>
    <row r="304" ht="15.75" customHeight="1">
      <c r="A304" s="64"/>
      <c r="B304" s="77" t="s">
        <v>66</v>
      </c>
      <c r="C304" s="87" t="s">
        <v>936</v>
      </c>
      <c r="D304" s="87" t="s">
        <v>1764</v>
      </c>
      <c r="E304" s="66" t="s">
        <v>78</v>
      </c>
      <c r="F304" s="95" t="s">
        <v>113</v>
      </c>
      <c r="G304" s="114">
        <v>46088.0</v>
      </c>
      <c r="H304" s="114">
        <v>46088.0</v>
      </c>
      <c r="I304" s="87">
        <v>159.5</v>
      </c>
      <c r="J304" s="87">
        <v>159.5</v>
      </c>
      <c r="K304" s="87">
        <v>159.5</v>
      </c>
      <c r="L304" s="73"/>
      <c r="M304" s="73"/>
      <c r="N304" s="73"/>
      <c r="O304" s="74">
        <v>60444.0</v>
      </c>
      <c r="P304" s="75">
        <v>5000.0</v>
      </c>
      <c r="Q304" s="75">
        <v>1000.0</v>
      </c>
    </row>
    <row r="305" ht="15.75" customHeight="1">
      <c r="A305" s="64"/>
      <c r="B305" s="77" t="s">
        <v>66</v>
      </c>
      <c r="C305" s="87" t="s">
        <v>939</v>
      </c>
      <c r="D305" s="87" t="s">
        <v>1765</v>
      </c>
      <c r="E305" s="66" t="s">
        <v>78</v>
      </c>
      <c r="F305" s="184" t="s">
        <v>532</v>
      </c>
      <c r="G305" s="114">
        <v>46088.0</v>
      </c>
      <c r="H305" s="114">
        <v>46088.0</v>
      </c>
      <c r="I305" s="87">
        <v>853.575</v>
      </c>
      <c r="J305" s="87">
        <v>853.575</v>
      </c>
      <c r="K305" s="87">
        <v>853.575</v>
      </c>
      <c r="L305" s="73"/>
      <c r="M305" s="73"/>
      <c r="N305" s="73"/>
      <c r="O305" s="74">
        <v>323471.0</v>
      </c>
      <c r="P305" s="75">
        <v>5000.0</v>
      </c>
      <c r="Q305" s="75">
        <v>1000.0</v>
      </c>
    </row>
    <row r="306" ht="15.75" customHeight="1">
      <c r="A306" s="64"/>
      <c r="B306" s="77" t="s">
        <v>66</v>
      </c>
      <c r="C306" s="87" t="s">
        <v>942</v>
      </c>
      <c r="D306" s="87" t="s">
        <v>1766</v>
      </c>
      <c r="E306" s="66" t="s">
        <v>78</v>
      </c>
      <c r="F306" s="184" t="s">
        <v>532</v>
      </c>
      <c r="G306" s="114">
        <v>46088.0</v>
      </c>
      <c r="H306" s="114">
        <v>46088.0</v>
      </c>
      <c r="I306" s="87">
        <v>311.375</v>
      </c>
      <c r="J306" s="87">
        <v>311.375</v>
      </c>
      <c r="K306" s="87">
        <v>311.375</v>
      </c>
      <c r="L306" s="73"/>
      <c r="M306" s="73"/>
      <c r="N306" s="73"/>
      <c r="O306" s="74">
        <v>117999.0</v>
      </c>
      <c r="P306" s="75">
        <v>5000.0</v>
      </c>
      <c r="Q306" s="75">
        <v>1000.0</v>
      </c>
    </row>
    <row r="307" ht="15.75" customHeight="1">
      <c r="A307" s="64"/>
      <c r="B307" s="77" t="s">
        <v>66</v>
      </c>
      <c r="C307" s="87" t="s">
        <v>950</v>
      </c>
      <c r="D307" s="87" t="s">
        <v>1767</v>
      </c>
      <c r="E307" s="66" t="s">
        <v>78</v>
      </c>
      <c r="F307" s="95" t="s">
        <v>251</v>
      </c>
      <c r="G307" s="114">
        <v>46119.0</v>
      </c>
      <c r="H307" s="114">
        <v>46119.0</v>
      </c>
      <c r="I307" s="87">
        <v>399.25</v>
      </c>
      <c r="J307" s="87">
        <v>399.25</v>
      </c>
      <c r="K307" s="87">
        <v>399.25</v>
      </c>
      <c r="L307" s="73"/>
      <c r="M307" s="73"/>
      <c r="N307" s="73"/>
      <c r="O307" s="74">
        <v>151300.0</v>
      </c>
      <c r="P307" s="75">
        <v>5000.0</v>
      </c>
      <c r="Q307" s="75">
        <v>1000.0</v>
      </c>
    </row>
    <row r="308" ht="15.75" customHeight="1">
      <c r="A308" s="64"/>
      <c r="B308" s="77" t="s">
        <v>66</v>
      </c>
      <c r="C308" s="87" t="s">
        <v>956</v>
      </c>
      <c r="D308" s="87" t="s">
        <v>1768</v>
      </c>
      <c r="E308" s="66" t="s">
        <v>78</v>
      </c>
      <c r="F308" s="82" t="s">
        <v>80</v>
      </c>
      <c r="G308" s="114">
        <v>46119.0</v>
      </c>
      <c r="H308" s="114">
        <v>46119.0</v>
      </c>
      <c r="I308" s="87">
        <v>390.95</v>
      </c>
      <c r="J308" s="87">
        <v>390.95</v>
      </c>
      <c r="K308" s="87">
        <v>390.95</v>
      </c>
      <c r="L308" s="73"/>
      <c r="M308" s="73"/>
      <c r="N308" s="73"/>
      <c r="O308" s="74">
        <v>148154.0</v>
      </c>
      <c r="P308" s="75">
        <v>5000.0</v>
      </c>
      <c r="Q308" s="75">
        <v>1000.0</v>
      </c>
    </row>
    <row r="309" ht="15.75" customHeight="1">
      <c r="A309" s="64"/>
      <c r="B309" s="77" t="s">
        <v>66</v>
      </c>
      <c r="C309" s="87" t="s">
        <v>961</v>
      </c>
      <c r="D309" s="87" t="s">
        <v>1769</v>
      </c>
      <c r="E309" s="66" t="s">
        <v>78</v>
      </c>
      <c r="F309" s="82" t="s">
        <v>80</v>
      </c>
      <c r="G309" s="114">
        <v>46119.0</v>
      </c>
      <c r="H309" s="114">
        <v>46119.0</v>
      </c>
      <c r="I309" s="87">
        <v>50.4</v>
      </c>
      <c r="J309" s="87">
        <v>50.4</v>
      </c>
      <c r="K309" s="87">
        <v>50.4</v>
      </c>
      <c r="L309" s="73"/>
      <c r="M309" s="73"/>
      <c r="N309" s="73"/>
      <c r="O309" s="74">
        <v>19100.0</v>
      </c>
      <c r="P309" s="75">
        <v>5000.0</v>
      </c>
      <c r="Q309" s="75">
        <v>1000.0</v>
      </c>
    </row>
    <row r="310" ht="15.75" customHeight="1">
      <c r="A310" s="64"/>
      <c r="B310" s="77" t="s">
        <v>66</v>
      </c>
      <c r="C310" s="87" t="s">
        <v>966</v>
      </c>
      <c r="D310" s="87" t="s">
        <v>1770</v>
      </c>
      <c r="E310" s="66" t="s">
        <v>78</v>
      </c>
      <c r="F310" s="184" t="s">
        <v>532</v>
      </c>
      <c r="G310" s="114">
        <v>46119.0</v>
      </c>
      <c r="H310" s="114">
        <v>46119.0</v>
      </c>
      <c r="I310" s="87">
        <v>853.35</v>
      </c>
      <c r="J310" s="87">
        <v>853.35</v>
      </c>
      <c r="K310" s="87">
        <v>853.35</v>
      </c>
      <c r="L310" s="73"/>
      <c r="M310" s="73"/>
      <c r="N310" s="73"/>
      <c r="O310" s="74">
        <v>323386.0</v>
      </c>
      <c r="P310" s="75">
        <v>5000.0</v>
      </c>
      <c r="Q310" s="75">
        <v>1000.0</v>
      </c>
    </row>
    <row r="311" ht="15.75" customHeight="1">
      <c r="A311" s="64"/>
      <c r="B311" s="77" t="s">
        <v>66</v>
      </c>
      <c r="C311" s="87" t="s">
        <v>971</v>
      </c>
      <c r="D311" s="87" t="s">
        <v>1771</v>
      </c>
      <c r="E311" s="66" t="s">
        <v>78</v>
      </c>
      <c r="F311" s="184" t="s">
        <v>532</v>
      </c>
      <c r="G311" s="114">
        <v>46119.0</v>
      </c>
      <c r="H311" s="114">
        <v>46119.0</v>
      </c>
      <c r="I311" s="87">
        <v>427.125</v>
      </c>
      <c r="J311" s="87">
        <v>427.125</v>
      </c>
      <c r="K311" s="87">
        <v>427.125</v>
      </c>
      <c r="L311" s="73"/>
      <c r="M311" s="73"/>
      <c r="N311" s="73"/>
      <c r="O311" s="74">
        <v>161863.0</v>
      </c>
      <c r="P311" s="75">
        <v>5000.0</v>
      </c>
      <c r="Q311" s="75">
        <v>1000.0</v>
      </c>
    </row>
    <row r="312" ht="15.75" customHeight="1">
      <c r="A312" s="64"/>
      <c r="B312" s="77" t="s">
        <v>66</v>
      </c>
      <c r="C312" s="87" t="s">
        <v>992</v>
      </c>
      <c r="D312" s="87" t="s">
        <v>1772</v>
      </c>
      <c r="E312" s="66" t="s">
        <v>78</v>
      </c>
      <c r="F312" s="95" t="s">
        <v>251</v>
      </c>
      <c r="G312" s="114">
        <v>46149.0</v>
      </c>
      <c r="H312" s="114">
        <v>46149.0</v>
      </c>
      <c r="I312" s="87">
        <v>332.5</v>
      </c>
      <c r="J312" s="87">
        <v>332.5</v>
      </c>
      <c r="K312" s="87">
        <v>332.5</v>
      </c>
      <c r="L312" s="73"/>
      <c r="M312" s="73"/>
      <c r="N312" s="73"/>
      <c r="O312" s="74">
        <v>126004.0</v>
      </c>
      <c r="P312" s="75">
        <v>5000.0</v>
      </c>
      <c r="Q312" s="75">
        <v>1000.0</v>
      </c>
    </row>
    <row r="313" ht="15.75" customHeight="1">
      <c r="A313" s="64"/>
      <c r="B313" s="77" t="s">
        <v>66</v>
      </c>
      <c r="C313" s="87" t="s">
        <v>995</v>
      </c>
      <c r="D313" s="87" t="s">
        <v>1773</v>
      </c>
      <c r="E313" s="66" t="s">
        <v>78</v>
      </c>
      <c r="F313" s="82" t="s">
        <v>80</v>
      </c>
      <c r="G313" s="114">
        <v>46149.0</v>
      </c>
      <c r="H313" s="114">
        <v>46149.0</v>
      </c>
      <c r="I313" s="87">
        <v>378.0</v>
      </c>
      <c r="J313" s="87">
        <v>378.0</v>
      </c>
      <c r="K313" s="87">
        <v>378.0</v>
      </c>
      <c r="L313" s="73"/>
      <c r="M313" s="73"/>
      <c r="N313" s="73"/>
      <c r="O313" s="74">
        <v>143247.0</v>
      </c>
      <c r="P313" s="75">
        <v>5000.0</v>
      </c>
      <c r="Q313" s="75">
        <v>1000.0</v>
      </c>
    </row>
    <row r="314" ht="15.75" customHeight="1">
      <c r="A314" s="64"/>
      <c r="B314" s="77" t="s">
        <v>66</v>
      </c>
      <c r="C314" s="87" t="s">
        <v>998</v>
      </c>
      <c r="D314" s="87" t="s">
        <v>1774</v>
      </c>
      <c r="E314" s="66" t="s">
        <v>78</v>
      </c>
      <c r="F314" s="95" t="s">
        <v>113</v>
      </c>
      <c r="G314" s="114">
        <v>46149.0</v>
      </c>
      <c r="H314" s="114">
        <v>46149.0</v>
      </c>
      <c r="I314" s="87">
        <v>166.625</v>
      </c>
      <c r="J314" s="87">
        <v>166.625</v>
      </c>
      <c r="K314" s="87">
        <v>166.625</v>
      </c>
      <c r="L314" s="73"/>
      <c r="M314" s="73"/>
      <c r="N314" s="73"/>
      <c r="O314" s="74">
        <v>63144.0</v>
      </c>
      <c r="P314" s="75">
        <v>5000.0</v>
      </c>
      <c r="Q314" s="75">
        <v>1000.0</v>
      </c>
    </row>
    <row r="315" ht="15.75" customHeight="1">
      <c r="A315" s="64"/>
      <c r="B315" s="77" t="s">
        <v>66</v>
      </c>
      <c r="C315" s="87" t="s">
        <v>1001</v>
      </c>
      <c r="D315" s="87" t="s">
        <v>1775</v>
      </c>
      <c r="E315" s="66" t="s">
        <v>78</v>
      </c>
      <c r="F315" s="82" t="s">
        <v>80</v>
      </c>
      <c r="G315" s="114">
        <v>46149.0</v>
      </c>
      <c r="H315" s="114">
        <v>46149.0</v>
      </c>
      <c r="I315" s="87">
        <v>50.3</v>
      </c>
      <c r="J315" s="87">
        <v>50.3</v>
      </c>
      <c r="K315" s="87">
        <v>50.3</v>
      </c>
      <c r="L315" s="73"/>
      <c r="M315" s="73"/>
      <c r="N315" s="73"/>
      <c r="O315" s="74">
        <v>19062.0</v>
      </c>
      <c r="P315" s="75">
        <v>5000.0</v>
      </c>
      <c r="Q315" s="75">
        <v>1000.0</v>
      </c>
    </row>
    <row r="316" ht="15.75" customHeight="1">
      <c r="A316" s="64"/>
      <c r="B316" s="77" t="s">
        <v>66</v>
      </c>
      <c r="C316" s="87" t="s">
        <v>1004</v>
      </c>
      <c r="D316" s="87" t="s">
        <v>1776</v>
      </c>
      <c r="E316" s="66" t="s">
        <v>78</v>
      </c>
      <c r="F316" s="184" t="s">
        <v>532</v>
      </c>
      <c r="G316" s="114">
        <v>46149.0</v>
      </c>
      <c r="H316" s="114">
        <v>46149.0</v>
      </c>
      <c r="I316" s="87">
        <v>900.5</v>
      </c>
      <c r="J316" s="87">
        <v>900.5</v>
      </c>
      <c r="K316" s="87">
        <v>900.5</v>
      </c>
      <c r="L316" s="73"/>
      <c r="M316" s="73"/>
      <c r="N316" s="73"/>
      <c r="O316" s="74">
        <v>341253.0</v>
      </c>
      <c r="P316" s="75">
        <v>5000.0</v>
      </c>
      <c r="Q316" s="75">
        <v>1000.0</v>
      </c>
    </row>
    <row r="317" ht="15.75" customHeight="1">
      <c r="A317" s="64"/>
      <c r="B317" s="77" t="s">
        <v>66</v>
      </c>
      <c r="C317" s="87" t="s">
        <v>1007</v>
      </c>
      <c r="D317" s="87" t="s">
        <v>1777</v>
      </c>
      <c r="E317" s="66" t="s">
        <v>78</v>
      </c>
      <c r="F317" s="184" t="s">
        <v>532</v>
      </c>
      <c r="G317" s="114">
        <v>46149.0</v>
      </c>
      <c r="H317" s="114">
        <v>46149.0</v>
      </c>
      <c r="I317" s="87">
        <v>328.75</v>
      </c>
      <c r="J317" s="87">
        <v>328.75</v>
      </c>
      <c r="K317" s="87">
        <v>328.75</v>
      </c>
      <c r="L317" s="73"/>
      <c r="M317" s="73"/>
      <c r="N317" s="73"/>
      <c r="O317" s="74">
        <v>124583.0</v>
      </c>
      <c r="P317" s="75">
        <v>5000.0</v>
      </c>
      <c r="Q317" s="75">
        <v>1000.0</v>
      </c>
    </row>
    <row r="318" ht="15.75" customHeight="1">
      <c r="A318" s="64"/>
      <c r="B318" s="77" t="s">
        <v>66</v>
      </c>
      <c r="C318" s="87" t="s">
        <v>1013</v>
      </c>
      <c r="D318" s="87" t="s">
        <v>1778</v>
      </c>
      <c r="E318" s="66" t="s">
        <v>78</v>
      </c>
      <c r="F318" s="95" t="s">
        <v>251</v>
      </c>
      <c r="G318" s="114">
        <v>46180.0</v>
      </c>
      <c r="H318" s="114">
        <v>46180.0</v>
      </c>
      <c r="I318" s="87">
        <v>332.5</v>
      </c>
      <c r="J318" s="87">
        <v>332.5</v>
      </c>
      <c r="K318" s="87">
        <v>332.5</v>
      </c>
      <c r="L318" s="73"/>
      <c r="M318" s="73"/>
      <c r="N318" s="73"/>
      <c r="O318" s="74">
        <v>126004.0</v>
      </c>
      <c r="P318" s="75">
        <v>5000.0</v>
      </c>
      <c r="Q318" s="75">
        <v>1000.0</v>
      </c>
    </row>
    <row r="319" ht="15.75" customHeight="1">
      <c r="A319" s="64"/>
      <c r="B319" s="77" t="s">
        <v>66</v>
      </c>
      <c r="C319" s="87" t="s">
        <v>1018</v>
      </c>
      <c r="D319" s="87" t="s">
        <v>1779</v>
      </c>
      <c r="E319" s="66" t="s">
        <v>78</v>
      </c>
      <c r="F319" s="82" t="s">
        <v>80</v>
      </c>
      <c r="G319" s="114">
        <v>46180.0</v>
      </c>
      <c r="H319" s="114">
        <v>46180.0</v>
      </c>
      <c r="I319" s="87">
        <v>270.4</v>
      </c>
      <c r="J319" s="87">
        <v>270.4</v>
      </c>
      <c r="K319" s="87">
        <v>270.4</v>
      </c>
      <c r="L319" s="73"/>
      <c r="M319" s="73"/>
      <c r="N319" s="73"/>
      <c r="O319" s="74">
        <v>102471.0</v>
      </c>
      <c r="P319" s="75">
        <v>5000.0</v>
      </c>
      <c r="Q319" s="75">
        <v>1000.0</v>
      </c>
    </row>
    <row r="320" ht="15.75" customHeight="1">
      <c r="A320" s="64"/>
      <c r="B320" s="77" t="s">
        <v>66</v>
      </c>
      <c r="C320" s="87" t="s">
        <v>1022</v>
      </c>
      <c r="D320" s="87" t="s">
        <v>1780</v>
      </c>
      <c r="E320" s="66" t="s">
        <v>78</v>
      </c>
      <c r="F320" s="95" t="s">
        <v>113</v>
      </c>
      <c r="G320" s="114">
        <v>46180.0</v>
      </c>
      <c r="H320" s="114">
        <v>46180.0</v>
      </c>
      <c r="I320" s="87">
        <v>153.475</v>
      </c>
      <c r="J320" s="87">
        <v>153.475</v>
      </c>
      <c r="K320" s="87">
        <v>153.475</v>
      </c>
      <c r="L320" s="73"/>
      <c r="M320" s="73"/>
      <c r="N320" s="73"/>
      <c r="O320" s="74">
        <v>58161.0</v>
      </c>
      <c r="P320" s="75">
        <v>5000.0</v>
      </c>
      <c r="Q320" s="75">
        <v>1000.0</v>
      </c>
    </row>
    <row r="321" ht="15.75" customHeight="1">
      <c r="A321" s="64"/>
      <c r="B321" s="77" t="s">
        <v>66</v>
      </c>
      <c r="C321" s="87" t="s">
        <v>1023</v>
      </c>
      <c r="D321" s="87" t="s">
        <v>1781</v>
      </c>
      <c r="E321" s="66" t="s">
        <v>78</v>
      </c>
      <c r="F321" s="82" t="s">
        <v>80</v>
      </c>
      <c r="G321" s="114">
        <v>46180.0</v>
      </c>
      <c r="H321" s="114">
        <v>46180.0</v>
      </c>
      <c r="I321" s="87">
        <v>49.0</v>
      </c>
      <c r="J321" s="87">
        <v>49.0</v>
      </c>
      <c r="K321" s="87">
        <v>49.0</v>
      </c>
      <c r="L321" s="73"/>
      <c r="M321" s="73"/>
      <c r="N321" s="73"/>
      <c r="O321" s="74">
        <v>18569.0</v>
      </c>
      <c r="P321" s="75">
        <v>5000.0</v>
      </c>
      <c r="Q321" s="75">
        <v>1000.0</v>
      </c>
    </row>
    <row r="322" ht="15.75" customHeight="1">
      <c r="A322" s="64"/>
      <c r="B322" s="77" t="s">
        <v>66</v>
      </c>
      <c r="C322" s="87" t="s">
        <v>1025</v>
      </c>
      <c r="D322" s="87" t="s">
        <v>1782</v>
      </c>
      <c r="E322" s="66" t="s">
        <v>78</v>
      </c>
      <c r="F322" s="184" t="s">
        <v>532</v>
      </c>
      <c r="G322" s="114">
        <v>46180.0</v>
      </c>
      <c r="H322" s="114">
        <v>46180.0</v>
      </c>
      <c r="I322" s="87">
        <v>857.25</v>
      </c>
      <c r="J322" s="87">
        <v>857.25</v>
      </c>
      <c r="K322" s="87">
        <v>857.25</v>
      </c>
      <c r="L322" s="73"/>
      <c r="M322" s="73"/>
      <c r="N322" s="73"/>
      <c r="O322" s="74">
        <v>324863.0</v>
      </c>
      <c r="P322" s="75">
        <v>5000.0</v>
      </c>
      <c r="Q322" s="75">
        <v>1000.0</v>
      </c>
    </row>
    <row r="323" ht="15.75" customHeight="1">
      <c r="A323" s="64"/>
      <c r="B323" s="77" t="s">
        <v>66</v>
      </c>
      <c r="C323" s="87" t="s">
        <v>1029</v>
      </c>
      <c r="D323" s="87" t="s">
        <v>1783</v>
      </c>
      <c r="E323" s="66" t="s">
        <v>78</v>
      </c>
      <c r="F323" s="184" t="s">
        <v>532</v>
      </c>
      <c r="G323" s="114">
        <v>46180.0</v>
      </c>
      <c r="H323" s="114">
        <v>46180.0</v>
      </c>
      <c r="I323" s="87">
        <v>313.75</v>
      </c>
      <c r="J323" s="87">
        <v>313.75</v>
      </c>
      <c r="K323" s="87">
        <v>313.75</v>
      </c>
      <c r="L323" s="73"/>
      <c r="M323" s="73"/>
      <c r="N323" s="73"/>
      <c r="O323" s="74">
        <v>118899.0</v>
      </c>
      <c r="P323" s="75">
        <v>5000.0</v>
      </c>
      <c r="Q323" s="75">
        <v>1000.0</v>
      </c>
    </row>
    <row r="324" ht="15.75" customHeight="1">
      <c r="A324" s="64"/>
      <c r="B324" s="77" t="s">
        <v>66</v>
      </c>
      <c r="C324" s="87" t="s">
        <v>1035</v>
      </c>
      <c r="D324" s="87" t="s">
        <v>1784</v>
      </c>
      <c r="E324" s="66" t="s">
        <v>78</v>
      </c>
      <c r="F324" s="95" t="s">
        <v>251</v>
      </c>
      <c r="G324" s="114">
        <v>46210.0</v>
      </c>
      <c r="H324" s="114">
        <v>46210.0</v>
      </c>
      <c r="I324" s="87">
        <v>351.25</v>
      </c>
      <c r="J324" s="87">
        <v>351.25</v>
      </c>
      <c r="K324" s="87">
        <v>351.25</v>
      </c>
      <c r="L324" s="73"/>
      <c r="M324" s="73"/>
      <c r="N324" s="73"/>
      <c r="O324" s="74">
        <v>133110.0</v>
      </c>
      <c r="P324" s="75">
        <v>5000.0</v>
      </c>
      <c r="Q324" s="75">
        <v>1000.0</v>
      </c>
    </row>
    <row r="325" ht="15.75" customHeight="1">
      <c r="A325" s="64"/>
      <c r="B325" s="77" t="s">
        <v>66</v>
      </c>
      <c r="C325" s="87" t="s">
        <v>1039</v>
      </c>
      <c r="D325" s="87" t="s">
        <v>1785</v>
      </c>
      <c r="E325" s="66" t="s">
        <v>78</v>
      </c>
      <c r="F325" s="82" t="s">
        <v>80</v>
      </c>
      <c r="G325" s="114">
        <v>46210.0</v>
      </c>
      <c r="H325" s="114">
        <v>46210.0</v>
      </c>
      <c r="I325" s="87">
        <v>273.525</v>
      </c>
      <c r="J325" s="87">
        <v>273.525</v>
      </c>
      <c r="K325" s="87">
        <v>273.525</v>
      </c>
      <c r="L325" s="73"/>
      <c r="M325" s="73"/>
      <c r="N325" s="73"/>
      <c r="O325" s="74">
        <v>103655.0</v>
      </c>
      <c r="P325" s="75">
        <v>5000.0</v>
      </c>
      <c r="Q325" s="75">
        <v>1000.0</v>
      </c>
    </row>
    <row r="326" ht="15.75" customHeight="1">
      <c r="A326" s="64"/>
      <c r="B326" s="77" t="s">
        <v>66</v>
      </c>
      <c r="C326" s="87" t="s">
        <v>1045</v>
      </c>
      <c r="D326" s="87" t="s">
        <v>1786</v>
      </c>
      <c r="E326" s="66" t="s">
        <v>78</v>
      </c>
      <c r="F326" s="95" t="s">
        <v>113</v>
      </c>
      <c r="G326" s="114">
        <v>46210.0</v>
      </c>
      <c r="H326" s="114">
        <v>46210.0</v>
      </c>
      <c r="I326" s="87">
        <v>180.0</v>
      </c>
      <c r="J326" s="87">
        <v>180.0</v>
      </c>
      <c r="K326" s="87">
        <v>180.0</v>
      </c>
      <c r="L326" s="73"/>
      <c r="M326" s="73"/>
      <c r="N326" s="73"/>
      <c r="O326" s="74">
        <v>68213.0</v>
      </c>
      <c r="P326" s="75">
        <v>5000.0</v>
      </c>
      <c r="Q326" s="75">
        <v>1000.0</v>
      </c>
    </row>
    <row r="327" ht="15.75" customHeight="1">
      <c r="A327" s="64"/>
      <c r="B327" s="77" t="s">
        <v>66</v>
      </c>
      <c r="C327" s="87" t="s">
        <v>1046</v>
      </c>
      <c r="D327" s="87" t="s">
        <v>1787</v>
      </c>
      <c r="E327" s="66" t="s">
        <v>78</v>
      </c>
      <c r="F327" s="184" t="s">
        <v>532</v>
      </c>
      <c r="G327" s="114">
        <v>46210.0</v>
      </c>
      <c r="H327" s="114">
        <v>46210.0</v>
      </c>
      <c r="I327" s="87">
        <v>877.75</v>
      </c>
      <c r="J327" s="87">
        <v>877.75</v>
      </c>
      <c r="K327" s="87">
        <v>877.75</v>
      </c>
      <c r="L327" s="73"/>
      <c r="M327" s="73"/>
      <c r="N327" s="73"/>
      <c r="O327" s="74">
        <v>332632.0</v>
      </c>
      <c r="P327" s="75">
        <v>5000.0</v>
      </c>
      <c r="Q327" s="75">
        <v>1000.0</v>
      </c>
    </row>
    <row r="328" ht="15.75" customHeight="1">
      <c r="A328" s="64"/>
      <c r="B328" s="77" t="s">
        <v>66</v>
      </c>
      <c r="C328" s="87" t="s">
        <v>1048</v>
      </c>
      <c r="D328" s="87" t="s">
        <v>1788</v>
      </c>
      <c r="E328" s="66" t="s">
        <v>78</v>
      </c>
      <c r="F328" s="184" t="s">
        <v>532</v>
      </c>
      <c r="G328" s="114">
        <v>46210.0</v>
      </c>
      <c r="H328" s="114">
        <v>46210.0</v>
      </c>
      <c r="I328" s="87">
        <v>256.5</v>
      </c>
      <c r="J328" s="87">
        <v>256.5</v>
      </c>
      <c r="K328" s="87">
        <v>256.5</v>
      </c>
      <c r="L328" s="73"/>
      <c r="M328" s="73"/>
      <c r="N328" s="73"/>
      <c r="O328" s="74">
        <v>97203.0</v>
      </c>
      <c r="P328" s="75">
        <v>5000.0</v>
      </c>
      <c r="Q328" s="75">
        <v>1000.0</v>
      </c>
    </row>
    <row r="329" ht="15.75" customHeight="1">
      <c r="A329" s="64"/>
      <c r="B329" s="77" t="s">
        <v>66</v>
      </c>
      <c r="C329" s="87" t="s">
        <v>1042</v>
      </c>
      <c r="D329" s="87" t="s">
        <v>1789</v>
      </c>
      <c r="E329" s="66" t="s">
        <v>78</v>
      </c>
      <c r="F329" s="82" t="s">
        <v>80</v>
      </c>
      <c r="G329" s="114">
        <v>46210.0</v>
      </c>
      <c r="H329" s="114">
        <v>46210.0</v>
      </c>
      <c r="I329" s="87">
        <v>49.5</v>
      </c>
      <c r="J329" s="87">
        <v>49.5</v>
      </c>
      <c r="K329" s="87">
        <v>49.5</v>
      </c>
      <c r="L329" s="73"/>
      <c r="M329" s="73"/>
      <c r="N329" s="73"/>
      <c r="O329" s="74">
        <v>18759.0</v>
      </c>
      <c r="P329" s="75">
        <v>5000.0</v>
      </c>
      <c r="Q329" s="75">
        <v>1000.0</v>
      </c>
    </row>
    <row r="330" ht="15.75" customHeight="1">
      <c r="A330" s="64"/>
      <c r="B330" s="77" t="s">
        <v>66</v>
      </c>
      <c r="C330" s="87" t="s">
        <v>1054</v>
      </c>
      <c r="D330" s="87" t="s">
        <v>1790</v>
      </c>
      <c r="E330" s="66" t="s">
        <v>78</v>
      </c>
      <c r="F330" s="95" t="s">
        <v>251</v>
      </c>
      <c r="G330" s="114">
        <v>46241.0</v>
      </c>
      <c r="H330" s="114">
        <v>46241.0</v>
      </c>
      <c r="I330" s="87">
        <v>332.5</v>
      </c>
      <c r="J330" s="87">
        <v>332.5</v>
      </c>
      <c r="K330" s="87">
        <v>332.5</v>
      </c>
      <c r="L330" s="73"/>
      <c r="M330" s="73"/>
      <c r="N330" s="73"/>
      <c r="O330" s="74">
        <v>126004.0</v>
      </c>
      <c r="P330" s="75">
        <v>5000.0</v>
      </c>
      <c r="Q330" s="75">
        <v>1000.0</v>
      </c>
    </row>
    <row r="331" ht="15.75" customHeight="1">
      <c r="A331" s="64"/>
      <c r="B331" s="77" t="s">
        <v>66</v>
      </c>
      <c r="C331" s="87" t="s">
        <v>1057</v>
      </c>
      <c r="D331" s="87" t="s">
        <v>1791</v>
      </c>
      <c r="E331" s="66" t="s">
        <v>78</v>
      </c>
      <c r="F331" s="82" t="s">
        <v>80</v>
      </c>
      <c r="G331" s="114">
        <v>46241.0</v>
      </c>
      <c r="H331" s="114">
        <v>46241.0</v>
      </c>
      <c r="I331" s="87">
        <v>344.775</v>
      </c>
      <c r="J331" s="87">
        <v>344.775</v>
      </c>
      <c r="K331" s="87">
        <v>344.775</v>
      </c>
      <c r="L331" s="73"/>
      <c r="M331" s="73"/>
      <c r="N331" s="73"/>
      <c r="O331" s="74">
        <v>130656.0</v>
      </c>
      <c r="P331" s="75">
        <v>5000.0</v>
      </c>
      <c r="Q331" s="75">
        <v>1000.0</v>
      </c>
    </row>
    <row r="332" ht="15.75" customHeight="1">
      <c r="A332" s="64"/>
      <c r="B332" s="77" t="s">
        <v>66</v>
      </c>
      <c r="C332" s="87" t="s">
        <v>1060</v>
      </c>
      <c r="D332" s="87" t="s">
        <v>1792</v>
      </c>
      <c r="E332" s="66" t="s">
        <v>78</v>
      </c>
      <c r="F332" s="82" t="s">
        <v>80</v>
      </c>
      <c r="G332" s="114">
        <v>46241.0</v>
      </c>
      <c r="H332" s="114">
        <v>46241.0</v>
      </c>
      <c r="I332" s="87">
        <v>57.5</v>
      </c>
      <c r="J332" s="87">
        <v>57.5</v>
      </c>
      <c r="K332" s="87">
        <v>57.5</v>
      </c>
      <c r="L332" s="73"/>
      <c r="M332" s="73"/>
      <c r="N332" s="73"/>
      <c r="O332" s="74">
        <v>21790.0</v>
      </c>
      <c r="P332" s="75">
        <v>5000.0</v>
      </c>
      <c r="Q332" s="75">
        <v>1000.0</v>
      </c>
    </row>
    <row r="333" ht="15.75" customHeight="1">
      <c r="A333" s="64"/>
      <c r="B333" s="77" t="s">
        <v>66</v>
      </c>
      <c r="C333" s="87" t="s">
        <v>1062</v>
      </c>
      <c r="D333" s="87" t="s">
        <v>1793</v>
      </c>
      <c r="E333" s="66" t="s">
        <v>78</v>
      </c>
      <c r="F333" s="95" t="s">
        <v>113</v>
      </c>
      <c r="G333" s="114">
        <v>46241.0</v>
      </c>
      <c r="H333" s="114">
        <v>46241.0</v>
      </c>
      <c r="I333" s="87">
        <v>176.0</v>
      </c>
      <c r="J333" s="87">
        <v>176.0</v>
      </c>
      <c r="K333" s="87">
        <v>176.0</v>
      </c>
      <c r="L333" s="73"/>
      <c r="M333" s="73"/>
      <c r="N333" s="73"/>
      <c r="O333" s="74">
        <v>66697.0</v>
      </c>
      <c r="P333" s="75">
        <v>5000.0</v>
      </c>
      <c r="Q333" s="75">
        <v>1000.0</v>
      </c>
    </row>
    <row r="334" ht="15.75" customHeight="1">
      <c r="A334" s="64"/>
      <c r="B334" s="77" t="s">
        <v>66</v>
      </c>
      <c r="C334" s="87" t="s">
        <v>1065</v>
      </c>
      <c r="D334" s="87" t="s">
        <v>1794</v>
      </c>
      <c r="E334" s="66" t="s">
        <v>78</v>
      </c>
      <c r="F334" s="184" t="s">
        <v>532</v>
      </c>
      <c r="G334" s="114">
        <v>46241.0</v>
      </c>
      <c r="H334" s="114">
        <v>46241.0</v>
      </c>
      <c r="I334" s="87">
        <v>862.5</v>
      </c>
      <c r="J334" s="87">
        <v>862.5</v>
      </c>
      <c r="K334" s="87">
        <v>862.5</v>
      </c>
      <c r="L334" s="73"/>
      <c r="M334" s="73"/>
      <c r="N334" s="73"/>
      <c r="O334" s="74">
        <v>326853.0</v>
      </c>
      <c r="P334" s="75">
        <v>5000.0</v>
      </c>
      <c r="Q334" s="75">
        <v>1000.0</v>
      </c>
    </row>
    <row r="335" ht="15.75" customHeight="1">
      <c r="A335" s="64"/>
      <c r="B335" s="77" t="s">
        <v>66</v>
      </c>
      <c r="C335" s="87" t="s">
        <v>1069</v>
      </c>
      <c r="D335" s="87" t="s">
        <v>1795</v>
      </c>
      <c r="E335" s="66" t="s">
        <v>78</v>
      </c>
      <c r="F335" s="184" t="s">
        <v>532</v>
      </c>
      <c r="G335" s="114">
        <v>46241.0</v>
      </c>
      <c r="H335" s="114">
        <v>46241.0</v>
      </c>
      <c r="I335" s="87">
        <v>286.275</v>
      </c>
      <c r="J335" s="87">
        <v>286.275</v>
      </c>
      <c r="K335" s="87">
        <v>286.275</v>
      </c>
      <c r="L335" s="73"/>
      <c r="M335" s="73"/>
      <c r="N335" s="73"/>
      <c r="O335" s="74">
        <v>108487.0</v>
      </c>
      <c r="P335" s="75">
        <v>5000.0</v>
      </c>
      <c r="Q335" s="75">
        <v>1000.0</v>
      </c>
    </row>
    <row r="336" ht="15.75" customHeight="1">
      <c r="A336" s="64"/>
      <c r="B336" s="77" t="s">
        <v>66</v>
      </c>
      <c r="C336" s="87" t="s">
        <v>1085</v>
      </c>
      <c r="D336" s="87" t="s">
        <v>1796</v>
      </c>
      <c r="E336" s="66" t="s">
        <v>78</v>
      </c>
      <c r="F336" s="95" t="s">
        <v>251</v>
      </c>
      <c r="G336" s="114">
        <v>46272.0</v>
      </c>
      <c r="H336" s="114">
        <v>46272.0</v>
      </c>
      <c r="I336" s="87">
        <v>325.0</v>
      </c>
      <c r="J336" s="87">
        <v>325.0</v>
      </c>
      <c r="K336" s="87">
        <v>325.0</v>
      </c>
      <c r="L336" s="73"/>
      <c r="M336" s="73"/>
      <c r="N336" s="73"/>
      <c r="O336" s="74">
        <v>123162.0</v>
      </c>
      <c r="P336" s="75">
        <v>5000.0</v>
      </c>
      <c r="Q336" s="75">
        <v>1000.0</v>
      </c>
    </row>
    <row r="337" ht="15.75" customHeight="1">
      <c r="A337" s="64"/>
      <c r="B337" s="77" t="s">
        <v>66</v>
      </c>
      <c r="C337" s="87" t="s">
        <v>1076</v>
      </c>
      <c r="D337" s="87" t="s">
        <v>1797</v>
      </c>
      <c r="E337" s="66" t="s">
        <v>78</v>
      </c>
      <c r="F337" s="184" t="s">
        <v>532</v>
      </c>
      <c r="G337" s="114">
        <v>46272.0</v>
      </c>
      <c r="H337" s="114">
        <v>46272.0</v>
      </c>
      <c r="I337" s="87">
        <v>878.25</v>
      </c>
      <c r="J337" s="87">
        <v>878.25</v>
      </c>
      <c r="K337" s="87">
        <v>878.25</v>
      </c>
      <c r="L337" s="73"/>
      <c r="M337" s="73"/>
      <c r="N337" s="73"/>
      <c r="O337" s="74">
        <v>332822.0</v>
      </c>
      <c r="P337" s="75">
        <v>5000.0</v>
      </c>
      <c r="Q337" s="75">
        <v>1000.0</v>
      </c>
    </row>
    <row r="338" ht="15.75" customHeight="1">
      <c r="A338" s="64"/>
      <c r="B338" s="77" t="s">
        <v>66</v>
      </c>
      <c r="C338" s="87" t="s">
        <v>1082</v>
      </c>
      <c r="D338" s="87" t="s">
        <v>1798</v>
      </c>
      <c r="E338" s="66" t="s">
        <v>78</v>
      </c>
      <c r="F338" s="82" t="s">
        <v>80</v>
      </c>
      <c r="G338" s="114">
        <v>46272.0</v>
      </c>
      <c r="H338" s="114">
        <v>46272.0</v>
      </c>
      <c r="I338" s="87">
        <v>388.7</v>
      </c>
      <c r="J338" s="87">
        <v>388.7</v>
      </c>
      <c r="K338" s="87">
        <v>388.7</v>
      </c>
      <c r="L338" s="73"/>
      <c r="M338" s="73"/>
      <c r="N338" s="73"/>
      <c r="O338" s="74">
        <v>147302.0</v>
      </c>
      <c r="P338" s="75">
        <v>5000.0</v>
      </c>
      <c r="Q338" s="75">
        <v>1000.0</v>
      </c>
    </row>
    <row r="339" ht="15.75" customHeight="1">
      <c r="A339" s="64"/>
      <c r="B339" s="77" t="s">
        <v>66</v>
      </c>
      <c r="C339" s="87" t="s">
        <v>1080</v>
      </c>
      <c r="D339" s="87" t="s">
        <v>1799</v>
      </c>
      <c r="E339" s="66" t="s">
        <v>78</v>
      </c>
      <c r="F339" s="82" t="s">
        <v>80</v>
      </c>
      <c r="G339" s="114">
        <v>46272.0</v>
      </c>
      <c r="H339" s="114">
        <v>46272.0</v>
      </c>
      <c r="I339" s="87">
        <v>34.0</v>
      </c>
      <c r="J339" s="87">
        <v>34.0</v>
      </c>
      <c r="K339" s="87">
        <v>34.0</v>
      </c>
      <c r="L339" s="73"/>
      <c r="M339" s="73"/>
      <c r="N339" s="73"/>
      <c r="O339" s="74">
        <v>12885.0</v>
      </c>
      <c r="P339" s="75">
        <v>5000.0</v>
      </c>
      <c r="Q339" s="75">
        <v>1000.0</v>
      </c>
    </row>
    <row r="340" ht="15.75" customHeight="1">
      <c r="A340" s="64"/>
      <c r="B340" s="77" t="s">
        <v>66</v>
      </c>
      <c r="C340" s="87" t="s">
        <v>1087</v>
      </c>
      <c r="D340" s="87" t="s">
        <v>1800</v>
      </c>
      <c r="E340" s="66" t="s">
        <v>78</v>
      </c>
      <c r="F340" s="95" t="s">
        <v>113</v>
      </c>
      <c r="G340" s="114">
        <v>46272.0</v>
      </c>
      <c r="H340" s="114">
        <v>46272.0</v>
      </c>
      <c r="I340" s="87">
        <v>152.125</v>
      </c>
      <c r="J340" s="87">
        <v>152.125</v>
      </c>
      <c r="K340" s="87">
        <v>152.125</v>
      </c>
      <c r="L340" s="73"/>
      <c r="M340" s="73"/>
      <c r="N340" s="73"/>
      <c r="O340" s="74">
        <v>57649.0</v>
      </c>
      <c r="P340" s="75">
        <v>5000.0</v>
      </c>
      <c r="Q340" s="75">
        <v>1000.0</v>
      </c>
    </row>
    <row r="341" ht="15.75" customHeight="1">
      <c r="A341" s="64"/>
      <c r="B341" s="77" t="s">
        <v>66</v>
      </c>
      <c r="C341" s="87" t="s">
        <v>1072</v>
      </c>
      <c r="D341" s="87" t="s">
        <v>1801</v>
      </c>
      <c r="E341" s="66" t="s">
        <v>78</v>
      </c>
      <c r="F341" s="184" t="s">
        <v>532</v>
      </c>
      <c r="G341" s="114">
        <v>46272.0</v>
      </c>
      <c r="H341" s="114">
        <v>46272.0</v>
      </c>
      <c r="I341" s="87">
        <v>246.05</v>
      </c>
      <c r="J341" s="87">
        <v>246.05</v>
      </c>
      <c r="K341" s="87">
        <v>246.05</v>
      </c>
      <c r="L341" s="73"/>
      <c r="M341" s="73"/>
      <c r="N341" s="73"/>
      <c r="O341" s="74">
        <v>93243.0</v>
      </c>
      <c r="P341" s="75">
        <v>5000.0</v>
      </c>
      <c r="Q341" s="75">
        <v>1000.0</v>
      </c>
    </row>
    <row r="342" ht="15.75" customHeight="1">
      <c r="A342" s="64"/>
      <c r="B342" s="77" t="s">
        <v>66</v>
      </c>
      <c r="C342" s="87" t="s">
        <v>1093</v>
      </c>
      <c r="D342" s="87" t="s">
        <v>1802</v>
      </c>
      <c r="E342" s="66" t="s">
        <v>78</v>
      </c>
      <c r="F342" s="95" t="s">
        <v>251</v>
      </c>
      <c r="G342" s="114">
        <v>46302.0</v>
      </c>
      <c r="H342" s="114">
        <v>46302.0</v>
      </c>
      <c r="I342" s="87">
        <v>285.0</v>
      </c>
      <c r="J342" s="87">
        <v>285.0</v>
      </c>
      <c r="K342" s="87">
        <v>285.0</v>
      </c>
      <c r="L342" s="73"/>
      <c r="M342" s="73"/>
      <c r="N342" s="73"/>
      <c r="O342" s="74">
        <v>108004.0</v>
      </c>
      <c r="P342" s="75">
        <v>5000.0</v>
      </c>
      <c r="Q342" s="75">
        <v>1000.0</v>
      </c>
    </row>
    <row r="343" ht="15.75" customHeight="1">
      <c r="A343" s="64"/>
      <c r="B343" s="77" t="s">
        <v>66</v>
      </c>
      <c r="C343" s="87" t="s">
        <v>1097</v>
      </c>
      <c r="D343" s="87" t="s">
        <v>1803</v>
      </c>
      <c r="E343" s="66" t="s">
        <v>78</v>
      </c>
      <c r="F343" s="82" t="s">
        <v>80</v>
      </c>
      <c r="G343" s="114">
        <v>46302.0</v>
      </c>
      <c r="H343" s="114">
        <v>46302.0</v>
      </c>
      <c r="I343" s="87">
        <v>305.325</v>
      </c>
      <c r="J343" s="87">
        <v>305.325</v>
      </c>
      <c r="K343" s="87">
        <v>305.325</v>
      </c>
      <c r="L343" s="73"/>
      <c r="M343" s="73"/>
      <c r="N343" s="73"/>
      <c r="O343" s="74">
        <v>115706.0</v>
      </c>
      <c r="P343" s="75">
        <v>5000.0</v>
      </c>
      <c r="Q343" s="75">
        <v>1000.0</v>
      </c>
    </row>
    <row r="344" ht="15.75" customHeight="1">
      <c r="A344" s="64"/>
      <c r="B344" s="77" t="s">
        <v>66</v>
      </c>
      <c r="C344" s="87" t="s">
        <v>1101</v>
      </c>
      <c r="D344" s="87" t="s">
        <v>1804</v>
      </c>
      <c r="E344" s="66" t="s">
        <v>78</v>
      </c>
      <c r="F344" s="95" t="s">
        <v>113</v>
      </c>
      <c r="G344" s="114">
        <v>46302.0</v>
      </c>
      <c r="H344" s="114">
        <v>46302.0</v>
      </c>
      <c r="I344" s="87">
        <v>161.875</v>
      </c>
      <c r="J344" s="87">
        <v>161.875</v>
      </c>
      <c r="K344" s="87">
        <v>161.875</v>
      </c>
      <c r="L344" s="73"/>
      <c r="M344" s="73"/>
      <c r="N344" s="73"/>
      <c r="O344" s="74">
        <v>61344.0</v>
      </c>
      <c r="P344" s="75">
        <v>5000.0</v>
      </c>
      <c r="Q344" s="75">
        <v>1000.0</v>
      </c>
    </row>
    <row r="345" ht="15.75" customHeight="1">
      <c r="A345" s="64"/>
      <c r="B345" s="77" t="s">
        <v>66</v>
      </c>
      <c r="C345" s="87" t="s">
        <v>1103</v>
      </c>
      <c r="D345" s="87" t="s">
        <v>1805</v>
      </c>
      <c r="E345" s="66" t="s">
        <v>78</v>
      </c>
      <c r="F345" s="184" t="s">
        <v>532</v>
      </c>
      <c r="G345" s="114">
        <v>46302.0</v>
      </c>
      <c r="H345" s="114">
        <v>46302.0</v>
      </c>
      <c r="I345" s="87">
        <v>871.25</v>
      </c>
      <c r="J345" s="87">
        <v>871.25</v>
      </c>
      <c r="K345" s="87">
        <v>871.25</v>
      </c>
      <c r="L345" s="73"/>
      <c r="M345" s="73"/>
      <c r="N345" s="73"/>
      <c r="O345" s="74">
        <v>330169.0</v>
      </c>
      <c r="P345" s="75">
        <v>5000.0</v>
      </c>
      <c r="Q345" s="75">
        <v>1000.0</v>
      </c>
    </row>
    <row r="346" ht="15.75" customHeight="1">
      <c r="A346" s="64"/>
      <c r="B346" s="77" t="s">
        <v>66</v>
      </c>
      <c r="C346" s="87" t="s">
        <v>1105</v>
      </c>
      <c r="D346" s="87" t="s">
        <v>1806</v>
      </c>
      <c r="E346" s="66" t="s">
        <v>78</v>
      </c>
      <c r="F346" s="184" t="s">
        <v>532</v>
      </c>
      <c r="G346" s="114">
        <v>46302.0</v>
      </c>
      <c r="H346" s="114">
        <v>46302.0</v>
      </c>
      <c r="I346" s="87">
        <v>209.6</v>
      </c>
      <c r="J346" s="87">
        <v>209.6</v>
      </c>
      <c r="K346" s="87">
        <v>209.6</v>
      </c>
      <c r="L346" s="73"/>
      <c r="M346" s="73"/>
      <c r="N346" s="73"/>
      <c r="O346" s="74">
        <v>79430.0</v>
      </c>
      <c r="P346" s="75">
        <v>5000.0</v>
      </c>
      <c r="Q346" s="75">
        <v>1000.0</v>
      </c>
    </row>
    <row r="347" ht="15.75" customHeight="1">
      <c r="A347" s="64"/>
      <c r="B347" s="77" t="s">
        <v>66</v>
      </c>
      <c r="C347" s="87" t="s">
        <v>1113</v>
      </c>
      <c r="D347" s="87" t="s">
        <v>1807</v>
      </c>
      <c r="E347" s="66" t="s">
        <v>78</v>
      </c>
      <c r="F347" s="95" t="s">
        <v>251</v>
      </c>
      <c r="G347" s="114">
        <v>46333.0</v>
      </c>
      <c r="H347" s="114">
        <v>46333.0</v>
      </c>
      <c r="I347" s="87">
        <v>332.5</v>
      </c>
      <c r="J347" s="87">
        <v>332.5</v>
      </c>
      <c r="K347" s="87">
        <v>332.5</v>
      </c>
      <c r="L347" s="73"/>
      <c r="M347" s="73"/>
      <c r="N347" s="73"/>
      <c r="O347" s="74">
        <v>126004.0</v>
      </c>
      <c r="P347" s="75">
        <v>5000.0</v>
      </c>
      <c r="Q347" s="75">
        <v>1000.0</v>
      </c>
    </row>
    <row r="348" ht="15.75" customHeight="1">
      <c r="A348" s="64"/>
      <c r="B348" s="77" t="s">
        <v>66</v>
      </c>
      <c r="C348" s="87" t="s">
        <v>1119</v>
      </c>
      <c r="D348" s="87" t="s">
        <v>1808</v>
      </c>
      <c r="E348" s="66" t="s">
        <v>78</v>
      </c>
      <c r="F348" s="95" t="s">
        <v>113</v>
      </c>
      <c r="G348" s="114">
        <v>46333.0</v>
      </c>
      <c r="H348" s="114">
        <v>46333.0</v>
      </c>
      <c r="I348" s="87">
        <v>173.25</v>
      </c>
      <c r="J348" s="87">
        <v>173.25</v>
      </c>
      <c r="K348" s="87">
        <v>173.25</v>
      </c>
      <c r="L348" s="73"/>
      <c r="M348" s="73"/>
      <c r="N348" s="73"/>
      <c r="O348" s="74">
        <v>65655.0</v>
      </c>
      <c r="P348" s="75">
        <v>5000.0</v>
      </c>
      <c r="Q348" s="75">
        <v>1000.0</v>
      </c>
    </row>
    <row r="349" ht="15.75" customHeight="1">
      <c r="A349" s="64"/>
      <c r="B349" s="77" t="s">
        <v>66</v>
      </c>
      <c r="C349" s="87" t="s">
        <v>1116</v>
      </c>
      <c r="D349" s="87" t="s">
        <v>1809</v>
      </c>
      <c r="E349" s="66" t="s">
        <v>78</v>
      </c>
      <c r="F349" s="82" t="s">
        <v>80</v>
      </c>
      <c r="G349" s="114">
        <v>46333.0</v>
      </c>
      <c r="H349" s="114">
        <v>46333.0</v>
      </c>
      <c r="I349" s="87">
        <v>357.8</v>
      </c>
      <c r="J349" s="87">
        <v>357.8</v>
      </c>
      <c r="K349" s="87">
        <v>357.8</v>
      </c>
      <c r="L349" s="73"/>
      <c r="M349" s="73"/>
      <c r="N349" s="73"/>
      <c r="O349" s="74">
        <v>135592.0</v>
      </c>
      <c r="P349" s="75">
        <v>5000.0</v>
      </c>
      <c r="Q349" s="75">
        <v>1000.0</v>
      </c>
    </row>
    <row r="350" ht="15.75" customHeight="1">
      <c r="A350" s="64"/>
      <c r="B350" s="77" t="s">
        <v>66</v>
      </c>
      <c r="C350" s="87" t="s">
        <v>1123</v>
      </c>
      <c r="D350" s="87" t="s">
        <v>1810</v>
      </c>
      <c r="E350" s="66" t="s">
        <v>78</v>
      </c>
      <c r="F350" s="184" t="s">
        <v>532</v>
      </c>
      <c r="G350" s="114">
        <v>46333.0</v>
      </c>
      <c r="H350" s="114">
        <v>46333.0</v>
      </c>
      <c r="I350" s="87">
        <v>850.0</v>
      </c>
      <c r="J350" s="87">
        <v>850.0</v>
      </c>
      <c r="K350" s="87">
        <v>850.0</v>
      </c>
      <c r="L350" s="73"/>
      <c r="M350" s="73"/>
      <c r="N350" s="73"/>
      <c r="O350" s="74">
        <v>322116.0</v>
      </c>
      <c r="P350" s="75">
        <v>5000.0</v>
      </c>
      <c r="Q350" s="75">
        <v>1000.0</v>
      </c>
    </row>
    <row r="351" ht="15.75" customHeight="1">
      <c r="A351" s="64"/>
      <c r="B351" s="77" t="s">
        <v>66</v>
      </c>
      <c r="C351" s="87" t="s">
        <v>1129</v>
      </c>
      <c r="D351" s="87" t="s">
        <v>1811</v>
      </c>
      <c r="E351" s="66" t="s">
        <v>78</v>
      </c>
      <c r="F351" s="95" t="s">
        <v>251</v>
      </c>
      <c r="G351" s="114">
        <v>46363.0</v>
      </c>
      <c r="H351" s="114">
        <v>46363.0</v>
      </c>
      <c r="I351" s="87">
        <v>326.25</v>
      </c>
      <c r="J351" s="87">
        <v>326.25</v>
      </c>
      <c r="K351" s="87">
        <v>326.25</v>
      </c>
      <c r="L351" s="73"/>
      <c r="M351" s="73"/>
      <c r="N351" s="73"/>
      <c r="O351" s="74">
        <v>123636.0</v>
      </c>
      <c r="P351" s="75">
        <v>5000.0</v>
      </c>
      <c r="Q351" s="75">
        <v>1000.0</v>
      </c>
    </row>
    <row r="352" ht="15.75" customHeight="1">
      <c r="A352" s="64"/>
      <c r="B352" s="77" t="s">
        <v>66</v>
      </c>
      <c r="C352" s="87" t="s">
        <v>1132</v>
      </c>
      <c r="D352" s="87" t="s">
        <v>1812</v>
      </c>
      <c r="E352" s="66" t="s">
        <v>78</v>
      </c>
      <c r="F352" s="82" t="s">
        <v>80</v>
      </c>
      <c r="G352" s="114">
        <v>46363.0</v>
      </c>
      <c r="H352" s="114">
        <v>46363.0</v>
      </c>
      <c r="I352" s="87">
        <v>379.4</v>
      </c>
      <c r="J352" s="87">
        <v>379.4</v>
      </c>
      <c r="K352" s="87">
        <v>379.4</v>
      </c>
      <c r="L352" s="73"/>
      <c r="M352" s="73"/>
      <c r="N352" s="73"/>
      <c r="O352" s="74">
        <v>143777.0</v>
      </c>
      <c r="P352" s="75">
        <v>5000.0</v>
      </c>
      <c r="Q352" s="75">
        <v>1000.0</v>
      </c>
    </row>
    <row r="353" ht="15.75" customHeight="1">
      <c r="A353" s="64"/>
      <c r="B353" s="77" t="s">
        <v>66</v>
      </c>
      <c r="C353" s="87" t="s">
        <v>1136</v>
      </c>
      <c r="D353" s="87" t="s">
        <v>1813</v>
      </c>
      <c r="E353" s="66" t="s">
        <v>78</v>
      </c>
      <c r="F353" s="95" t="s">
        <v>113</v>
      </c>
      <c r="G353" s="114">
        <v>46363.0</v>
      </c>
      <c r="H353" s="114">
        <v>46363.0</v>
      </c>
      <c r="I353" s="87">
        <v>173.25</v>
      </c>
      <c r="J353" s="87">
        <v>173.25</v>
      </c>
      <c r="K353" s="87">
        <v>173.25</v>
      </c>
      <c r="L353" s="73"/>
      <c r="M353" s="73"/>
      <c r="N353" s="73"/>
      <c r="O353" s="74">
        <v>65655.0</v>
      </c>
      <c r="P353" s="75">
        <v>5000.0</v>
      </c>
      <c r="Q353" s="75">
        <v>1000.0</v>
      </c>
    </row>
    <row r="354" ht="15.75" customHeight="1">
      <c r="A354" s="64"/>
      <c r="B354" s="77" t="s">
        <v>66</v>
      </c>
      <c r="C354" s="87" t="s">
        <v>1138</v>
      </c>
      <c r="D354" s="87" t="s">
        <v>1814</v>
      </c>
      <c r="E354" s="66" t="s">
        <v>78</v>
      </c>
      <c r="F354" s="184" t="s">
        <v>532</v>
      </c>
      <c r="G354" s="114">
        <v>46363.0</v>
      </c>
      <c r="H354" s="114">
        <v>46363.0</v>
      </c>
      <c r="I354" s="87">
        <v>888.0</v>
      </c>
      <c r="J354" s="87">
        <v>888.0</v>
      </c>
      <c r="K354" s="87">
        <v>888.0</v>
      </c>
      <c r="L354" s="73"/>
      <c r="M354" s="73"/>
      <c r="N354" s="73"/>
      <c r="O354" s="74">
        <v>336516.0</v>
      </c>
      <c r="P354" s="75">
        <v>5000.0</v>
      </c>
      <c r="Q354" s="75">
        <v>1000.0</v>
      </c>
    </row>
    <row r="355" ht="15.75" customHeight="1">
      <c r="A355" s="64"/>
      <c r="B355" s="77" t="s">
        <v>66</v>
      </c>
      <c r="C355" s="87" t="s">
        <v>1144</v>
      </c>
      <c r="D355" s="87" t="s">
        <v>1815</v>
      </c>
      <c r="E355" s="66" t="s">
        <v>78</v>
      </c>
      <c r="F355" s="95" t="s">
        <v>251</v>
      </c>
      <c r="G355" s="87" t="s">
        <v>317</v>
      </c>
      <c r="H355" s="87" t="s">
        <v>317</v>
      </c>
      <c r="I355" s="87">
        <v>326.25</v>
      </c>
      <c r="J355" s="87">
        <v>326.25</v>
      </c>
      <c r="K355" s="87">
        <v>326.25</v>
      </c>
      <c r="L355" s="73"/>
      <c r="M355" s="73"/>
      <c r="N355" s="73"/>
      <c r="O355" s="74">
        <v>123636.0</v>
      </c>
      <c r="P355" s="75">
        <v>5000.0</v>
      </c>
      <c r="Q355" s="75">
        <v>1000.0</v>
      </c>
    </row>
    <row r="356" ht="15.75" customHeight="1">
      <c r="A356" s="64"/>
      <c r="B356" s="77" t="s">
        <v>66</v>
      </c>
      <c r="C356" s="87" t="s">
        <v>1145</v>
      </c>
      <c r="D356" s="87" t="s">
        <v>1816</v>
      </c>
      <c r="E356" s="66" t="s">
        <v>78</v>
      </c>
      <c r="F356" s="82" t="s">
        <v>80</v>
      </c>
      <c r="G356" s="87" t="s">
        <v>317</v>
      </c>
      <c r="H356" s="87" t="s">
        <v>317</v>
      </c>
      <c r="I356" s="87">
        <v>361.4</v>
      </c>
      <c r="J356" s="87">
        <v>361.4</v>
      </c>
      <c r="K356" s="87">
        <v>361.4</v>
      </c>
      <c r="L356" s="73"/>
      <c r="M356" s="73"/>
      <c r="N356" s="73"/>
      <c r="O356" s="74">
        <v>136956.0</v>
      </c>
      <c r="P356" s="75">
        <v>5000.0</v>
      </c>
      <c r="Q356" s="75">
        <v>1000.0</v>
      </c>
    </row>
    <row r="357" ht="15.75" customHeight="1">
      <c r="A357" s="64"/>
      <c r="B357" s="77" t="s">
        <v>66</v>
      </c>
      <c r="C357" s="87" t="s">
        <v>1146</v>
      </c>
      <c r="D357" s="87" t="s">
        <v>1817</v>
      </c>
      <c r="E357" s="66" t="s">
        <v>78</v>
      </c>
      <c r="F357" s="95" t="s">
        <v>113</v>
      </c>
      <c r="G357" s="87" t="s">
        <v>317</v>
      </c>
      <c r="H357" s="87" t="s">
        <v>317</v>
      </c>
      <c r="I357" s="87">
        <v>168.75</v>
      </c>
      <c r="J357" s="87">
        <v>168.75</v>
      </c>
      <c r="K357" s="87">
        <v>168.75</v>
      </c>
      <c r="L357" s="73"/>
      <c r="M357" s="73"/>
      <c r="N357" s="73"/>
      <c r="O357" s="74">
        <v>63950.0</v>
      </c>
      <c r="P357" s="75">
        <v>5000.0</v>
      </c>
      <c r="Q357" s="75">
        <v>1000.0</v>
      </c>
    </row>
    <row r="358" ht="15.75" customHeight="1">
      <c r="A358" s="64"/>
      <c r="B358" s="77" t="s">
        <v>66</v>
      </c>
      <c r="C358" s="87" t="s">
        <v>1147</v>
      </c>
      <c r="D358" s="87" t="s">
        <v>1818</v>
      </c>
      <c r="E358" s="66" t="s">
        <v>78</v>
      </c>
      <c r="F358" s="184" t="s">
        <v>532</v>
      </c>
      <c r="G358" s="87" t="s">
        <v>317</v>
      </c>
      <c r="H358" s="87" t="s">
        <v>317</v>
      </c>
      <c r="I358" s="87">
        <v>835.0</v>
      </c>
      <c r="J358" s="87">
        <v>835.0</v>
      </c>
      <c r="K358" s="87">
        <v>835.0</v>
      </c>
      <c r="L358" s="73"/>
      <c r="M358" s="73"/>
      <c r="N358" s="73"/>
      <c r="O358" s="74">
        <v>316432.0</v>
      </c>
      <c r="P358" s="75">
        <v>5000.0</v>
      </c>
      <c r="Q358" s="75">
        <v>1000.0</v>
      </c>
    </row>
    <row r="359" ht="15.75" customHeight="1">
      <c r="A359" s="64"/>
      <c r="B359" s="77" t="s">
        <v>66</v>
      </c>
      <c r="C359" s="87" t="s">
        <v>1149</v>
      </c>
      <c r="D359" s="87" t="s">
        <v>1819</v>
      </c>
      <c r="E359" s="66" t="s">
        <v>78</v>
      </c>
      <c r="F359" s="95" t="s">
        <v>251</v>
      </c>
      <c r="G359" s="87" t="s">
        <v>1820</v>
      </c>
      <c r="H359" s="87" t="s">
        <v>1820</v>
      </c>
      <c r="I359" s="87">
        <v>285.0</v>
      </c>
      <c r="J359" s="87">
        <v>285.0</v>
      </c>
      <c r="K359" s="87">
        <v>285.0</v>
      </c>
      <c r="L359" s="73"/>
      <c r="M359" s="73"/>
      <c r="N359" s="73"/>
      <c r="O359" s="74">
        <v>108004.0</v>
      </c>
      <c r="P359" s="75">
        <v>5000.0</v>
      </c>
      <c r="Q359" s="75">
        <v>1000.0</v>
      </c>
    </row>
    <row r="360" ht="15.75" customHeight="1">
      <c r="A360" s="64"/>
      <c r="B360" s="77" t="s">
        <v>66</v>
      </c>
      <c r="C360" s="87" t="s">
        <v>1152</v>
      </c>
      <c r="D360" s="87" t="s">
        <v>1821</v>
      </c>
      <c r="E360" s="66" t="s">
        <v>78</v>
      </c>
      <c r="F360" s="82" t="s">
        <v>80</v>
      </c>
      <c r="G360" s="87" t="s">
        <v>1820</v>
      </c>
      <c r="H360" s="87" t="s">
        <v>1820</v>
      </c>
      <c r="I360" s="87">
        <v>366.35</v>
      </c>
      <c r="J360" s="87">
        <v>366.35</v>
      </c>
      <c r="K360" s="87">
        <v>366.35</v>
      </c>
      <c r="L360" s="73"/>
      <c r="M360" s="73"/>
      <c r="N360" s="73"/>
      <c r="O360" s="74">
        <v>138832.0</v>
      </c>
      <c r="P360" s="75">
        <v>5000.0</v>
      </c>
      <c r="Q360" s="75">
        <v>1000.0</v>
      </c>
    </row>
    <row r="361" ht="15.75" customHeight="1">
      <c r="A361" s="64"/>
      <c r="B361" s="77" t="s">
        <v>66</v>
      </c>
      <c r="C361" s="87" t="s">
        <v>1154</v>
      </c>
      <c r="D361" s="87" t="s">
        <v>1822</v>
      </c>
      <c r="E361" s="66" t="s">
        <v>78</v>
      </c>
      <c r="F361" s="95" t="s">
        <v>113</v>
      </c>
      <c r="G361" s="87" t="s">
        <v>1820</v>
      </c>
      <c r="H361" s="87" t="s">
        <v>1820</v>
      </c>
      <c r="I361" s="87">
        <v>164.3</v>
      </c>
      <c r="J361" s="87">
        <v>164.3</v>
      </c>
      <c r="K361" s="87">
        <v>164.3</v>
      </c>
      <c r="L361" s="73"/>
      <c r="M361" s="73"/>
      <c r="N361" s="73"/>
      <c r="O361" s="74">
        <v>62263.0</v>
      </c>
      <c r="P361" s="75">
        <v>5000.0</v>
      </c>
      <c r="Q361" s="75">
        <v>1000.0</v>
      </c>
    </row>
    <row r="362" ht="15.75" customHeight="1">
      <c r="A362" s="64"/>
      <c r="B362" s="77" t="s">
        <v>66</v>
      </c>
      <c r="C362" s="87" t="s">
        <v>1155</v>
      </c>
      <c r="D362" s="87" t="s">
        <v>1823</v>
      </c>
      <c r="E362" s="66" t="s">
        <v>78</v>
      </c>
      <c r="F362" s="184" t="s">
        <v>532</v>
      </c>
      <c r="G362" s="87" t="s">
        <v>1820</v>
      </c>
      <c r="H362" s="87" t="s">
        <v>1820</v>
      </c>
      <c r="I362" s="87">
        <v>818.75</v>
      </c>
      <c r="J362" s="87">
        <v>818.75</v>
      </c>
      <c r="K362" s="87">
        <v>818.75</v>
      </c>
      <c r="L362" s="73"/>
      <c r="M362" s="73"/>
      <c r="N362" s="73"/>
      <c r="O362" s="74">
        <v>310274.0</v>
      </c>
      <c r="P362" s="75">
        <v>5000.0</v>
      </c>
      <c r="Q362" s="75">
        <v>1000.0</v>
      </c>
    </row>
    <row r="363" ht="15.75" customHeight="1">
      <c r="A363" s="64"/>
      <c r="B363" s="77" t="s">
        <v>66</v>
      </c>
      <c r="C363" s="87" t="s">
        <v>1158</v>
      </c>
      <c r="D363" s="87" t="s">
        <v>1824</v>
      </c>
      <c r="E363" s="66" t="s">
        <v>78</v>
      </c>
      <c r="F363" s="95" t="s">
        <v>251</v>
      </c>
      <c r="G363" s="87" t="s">
        <v>321</v>
      </c>
      <c r="H363" s="87" t="s">
        <v>321</v>
      </c>
      <c r="I363" s="87">
        <v>315.0</v>
      </c>
      <c r="J363" s="87">
        <v>315.0</v>
      </c>
      <c r="K363" s="87">
        <v>315.0</v>
      </c>
      <c r="L363" s="73"/>
      <c r="M363" s="73"/>
      <c r="N363" s="73"/>
      <c r="O363" s="74">
        <v>119372.0</v>
      </c>
      <c r="P363" s="75">
        <v>5000.0</v>
      </c>
      <c r="Q363" s="75">
        <v>1000.0</v>
      </c>
    </row>
    <row r="364" ht="15.75" customHeight="1">
      <c r="A364" s="64"/>
      <c r="B364" s="77" t="s">
        <v>66</v>
      </c>
      <c r="C364" s="87" t="s">
        <v>1161</v>
      </c>
      <c r="D364" s="87" t="s">
        <v>1825</v>
      </c>
      <c r="E364" s="66" t="s">
        <v>78</v>
      </c>
      <c r="F364" s="82" t="s">
        <v>80</v>
      </c>
      <c r="G364" s="87" t="s">
        <v>321</v>
      </c>
      <c r="H364" s="87" t="s">
        <v>321</v>
      </c>
      <c r="I364" s="87">
        <v>327.95</v>
      </c>
      <c r="J364" s="87">
        <v>327.95</v>
      </c>
      <c r="K364" s="87">
        <v>327.95</v>
      </c>
      <c r="L364" s="73"/>
      <c r="M364" s="73"/>
      <c r="N364" s="73"/>
      <c r="O364" s="74">
        <v>124280.0</v>
      </c>
      <c r="P364" s="75">
        <v>5000.0</v>
      </c>
      <c r="Q364" s="75">
        <v>1000.0</v>
      </c>
    </row>
    <row r="365" ht="15.75" customHeight="1">
      <c r="A365" s="64"/>
      <c r="B365" s="77" t="s">
        <v>66</v>
      </c>
      <c r="C365" s="87" t="s">
        <v>1163</v>
      </c>
      <c r="D365" s="87" t="s">
        <v>1826</v>
      </c>
      <c r="E365" s="66" t="s">
        <v>78</v>
      </c>
      <c r="F365" s="95" t="s">
        <v>113</v>
      </c>
      <c r="G365" s="87" t="s">
        <v>321</v>
      </c>
      <c r="H365" s="87" t="s">
        <v>321</v>
      </c>
      <c r="I365" s="87">
        <v>153.0</v>
      </c>
      <c r="J365" s="87">
        <v>153.0</v>
      </c>
      <c r="K365" s="87">
        <v>153.0</v>
      </c>
      <c r="L365" s="73"/>
      <c r="M365" s="73"/>
      <c r="N365" s="73"/>
      <c r="O365" s="74">
        <v>57981.0</v>
      </c>
      <c r="P365" s="75">
        <v>5000.0</v>
      </c>
      <c r="Q365" s="75">
        <v>1000.0</v>
      </c>
    </row>
    <row r="366" ht="15.75" customHeight="1">
      <c r="A366" s="64"/>
      <c r="B366" s="77" t="s">
        <v>66</v>
      </c>
      <c r="C366" s="87" t="s">
        <v>1164</v>
      </c>
      <c r="D366" s="87" t="s">
        <v>1827</v>
      </c>
      <c r="E366" s="66" t="s">
        <v>78</v>
      </c>
      <c r="F366" s="184" t="s">
        <v>532</v>
      </c>
      <c r="G366" s="87" t="s">
        <v>321</v>
      </c>
      <c r="H366" s="87" t="s">
        <v>321</v>
      </c>
      <c r="I366" s="87">
        <v>775.0</v>
      </c>
      <c r="J366" s="87">
        <v>775.0</v>
      </c>
      <c r="K366" s="87">
        <v>775.0</v>
      </c>
      <c r="L366" s="73"/>
      <c r="M366" s="73"/>
      <c r="N366" s="73"/>
      <c r="O366" s="74">
        <v>293694.0</v>
      </c>
      <c r="P366" s="75">
        <v>5000.0</v>
      </c>
      <c r="Q366" s="75">
        <v>1000.0</v>
      </c>
    </row>
    <row r="367" ht="15.75" customHeight="1">
      <c r="A367" s="64"/>
      <c r="B367" s="77" t="s">
        <v>66</v>
      </c>
      <c r="C367" s="87" t="s">
        <v>1170</v>
      </c>
      <c r="D367" s="87" t="s">
        <v>1828</v>
      </c>
      <c r="E367" s="66" t="s">
        <v>78</v>
      </c>
      <c r="F367" s="82" t="s">
        <v>80</v>
      </c>
      <c r="G367" s="87" t="s">
        <v>324</v>
      </c>
      <c r="H367" s="87" t="s">
        <v>324</v>
      </c>
      <c r="I367" s="87">
        <v>327.95</v>
      </c>
      <c r="J367" s="87">
        <v>327.95</v>
      </c>
      <c r="K367" s="87">
        <v>327.95</v>
      </c>
      <c r="L367" s="73"/>
      <c r="M367" s="73"/>
      <c r="N367" s="73"/>
      <c r="O367" s="74">
        <v>124280.0</v>
      </c>
      <c r="P367" s="75">
        <v>5000.0</v>
      </c>
      <c r="Q367" s="75">
        <v>1000.0</v>
      </c>
    </row>
    <row r="368" ht="15.75" customHeight="1">
      <c r="A368" s="64"/>
      <c r="B368" s="77" t="s">
        <v>66</v>
      </c>
      <c r="C368" s="87" t="s">
        <v>1173</v>
      </c>
      <c r="D368" s="87" t="s">
        <v>1829</v>
      </c>
      <c r="E368" s="66" t="s">
        <v>78</v>
      </c>
      <c r="F368" s="95" t="s">
        <v>113</v>
      </c>
      <c r="G368" s="87" t="s">
        <v>324</v>
      </c>
      <c r="H368" s="87" t="s">
        <v>324</v>
      </c>
      <c r="I368" s="87">
        <v>153.0</v>
      </c>
      <c r="J368" s="87">
        <v>153.0</v>
      </c>
      <c r="K368" s="87">
        <v>153.0</v>
      </c>
      <c r="L368" s="73"/>
      <c r="M368" s="73"/>
      <c r="N368" s="73"/>
      <c r="O368" s="74">
        <v>57981.0</v>
      </c>
      <c r="P368" s="75">
        <v>5000.0</v>
      </c>
      <c r="Q368" s="75">
        <v>1000.0</v>
      </c>
    </row>
    <row r="369" ht="15.75" customHeight="1">
      <c r="A369" s="64"/>
      <c r="B369" s="77" t="s">
        <v>66</v>
      </c>
      <c r="C369" s="87" t="s">
        <v>1174</v>
      </c>
      <c r="D369" s="87" t="s">
        <v>1830</v>
      </c>
      <c r="E369" s="66" t="s">
        <v>78</v>
      </c>
      <c r="F369" s="184" t="s">
        <v>532</v>
      </c>
      <c r="G369" s="87" t="s">
        <v>324</v>
      </c>
      <c r="H369" s="87" t="s">
        <v>324</v>
      </c>
      <c r="I369" s="87">
        <v>775.0</v>
      </c>
      <c r="J369" s="87">
        <v>775.0</v>
      </c>
      <c r="K369" s="87">
        <v>775.0</v>
      </c>
      <c r="L369" s="73"/>
      <c r="M369" s="73"/>
      <c r="N369" s="73"/>
      <c r="O369" s="74">
        <v>293694.0</v>
      </c>
      <c r="P369" s="75">
        <v>5000.0</v>
      </c>
      <c r="Q369" s="75">
        <v>1000.0</v>
      </c>
    </row>
    <row r="370" ht="15.75" customHeight="1">
      <c r="A370" s="64"/>
      <c r="B370" s="77" t="s">
        <v>66</v>
      </c>
      <c r="C370" s="87" t="s">
        <v>1175</v>
      </c>
      <c r="D370" s="87" t="s">
        <v>1831</v>
      </c>
      <c r="E370" s="66" t="s">
        <v>78</v>
      </c>
      <c r="F370" s="95" t="s">
        <v>251</v>
      </c>
      <c r="G370" s="87" t="s">
        <v>324</v>
      </c>
      <c r="H370" s="87" t="s">
        <v>324</v>
      </c>
      <c r="I370" s="87">
        <v>315.0</v>
      </c>
      <c r="J370" s="87">
        <v>315.0</v>
      </c>
      <c r="K370" s="87">
        <v>315.0</v>
      </c>
      <c r="L370" s="73"/>
      <c r="M370" s="73"/>
      <c r="N370" s="73"/>
      <c r="O370" s="74">
        <v>119372.0</v>
      </c>
      <c r="P370" s="75">
        <v>5000.0</v>
      </c>
      <c r="Q370" s="75">
        <v>1000.0</v>
      </c>
    </row>
    <row r="371" ht="15.75" customHeight="1">
      <c r="A371" s="64"/>
      <c r="B371" s="77" t="s">
        <v>66</v>
      </c>
      <c r="C371" s="87" t="s">
        <v>1183</v>
      </c>
      <c r="D371" s="87" t="s">
        <v>1832</v>
      </c>
      <c r="E371" s="66" t="s">
        <v>78</v>
      </c>
      <c r="F371" s="95" t="s">
        <v>251</v>
      </c>
      <c r="G371" s="87" t="s">
        <v>325</v>
      </c>
      <c r="H371" s="87" t="s">
        <v>325</v>
      </c>
      <c r="I371" s="87">
        <v>301.25</v>
      </c>
      <c r="J371" s="87">
        <v>301.25</v>
      </c>
      <c r="K371" s="87">
        <v>301.25</v>
      </c>
      <c r="L371" s="73"/>
      <c r="M371" s="73"/>
      <c r="N371" s="73"/>
      <c r="O371" s="74">
        <v>114162.0</v>
      </c>
      <c r="P371" s="75">
        <v>5000.0</v>
      </c>
      <c r="Q371" s="75">
        <v>1000.0</v>
      </c>
    </row>
    <row r="372" ht="15.75" customHeight="1">
      <c r="A372" s="64"/>
      <c r="B372" s="77" t="s">
        <v>66</v>
      </c>
      <c r="C372" s="87" t="s">
        <v>1188</v>
      </c>
      <c r="D372" s="87" t="s">
        <v>1833</v>
      </c>
      <c r="E372" s="66" t="s">
        <v>78</v>
      </c>
      <c r="F372" s="95" t="s">
        <v>113</v>
      </c>
      <c r="G372" s="87" t="s">
        <v>325</v>
      </c>
      <c r="H372" s="87" t="s">
        <v>325</v>
      </c>
      <c r="I372" s="87">
        <v>123.75</v>
      </c>
      <c r="J372" s="87">
        <v>123.75</v>
      </c>
      <c r="K372" s="87">
        <v>123.75</v>
      </c>
      <c r="L372" s="73"/>
      <c r="M372" s="73"/>
      <c r="N372" s="73"/>
      <c r="O372" s="74">
        <v>46896.0</v>
      </c>
      <c r="P372" s="75">
        <v>5000.0</v>
      </c>
      <c r="Q372" s="75">
        <v>1000.0</v>
      </c>
    </row>
    <row r="373" ht="15.75" customHeight="1">
      <c r="A373" s="64"/>
      <c r="B373" s="77" t="s">
        <v>66</v>
      </c>
      <c r="C373" s="87" t="s">
        <v>1192</v>
      </c>
      <c r="D373" s="87" t="s">
        <v>1834</v>
      </c>
      <c r="E373" s="66" t="s">
        <v>78</v>
      </c>
      <c r="F373" s="184" t="s">
        <v>532</v>
      </c>
      <c r="G373" s="87" t="s">
        <v>325</v>
      </c>
      <c r="H373" s="87" t="s">
        <v>325</v>
      </c>
      <c r="I373" s="87">
        <v>105.4</v>
      </c>
      <c r="J373" s="87">
        <v>105.4</v>
      </c>
      <c r="K373" s="87">
        <v>105.4</v>
      </c>
      <c r="L373" s="73"/>
      <c r="M373" s="73"/>
      <c r="N373" s="73"/>
      <c r="O373" s="74">
        <v>39942.0</v>
      </c>
      <c r="P373" s="75">
        <v>5000.0</v>
      </c>
      <c r="Q373" s="75">
        <v>1000.0</v>
      </c>
    </row>
    <row r="374" ht="15.75" customHeight="1">
      <c r="A374" s="64"/>
      <c r="B374" s="77" t="s">
        <v>66</v>
      </c>
      <c r="C374" s="87" t="s">
        <v>1195</v>
      </c>
      <c r="D374" s="87" t="s">
        <v>1835</v>
      </c>
      <c r="E374" s="66" t="s">
        <v>78</v>
      </c>
      <c r="F374" s="184" t="s">
        <v>532</v>
      </c>
      <c r="G374" s="87" t="s">
        <v>325</v>
      </c>
      <c r="H374" s="87" t="s">
        <v>325</v>
      </c>
      <c r="I374" s="87">
        <v>753.95</v>
      </c>
      <c r="J374" s="87">
        <v>753.95</v>
      </c>
      <c r="K374" s="87">
        <v>753.95</v>
      </c>
      <c r="L374" s="73"/>
      <c r="M374" s="73"/>
      <c r="N374" s="73"/>
      <c r="O374" s="74">
        <v>285717.0</v>
      </c>
      <c r="P374" s="75">
        <v>5000.0</v>
      </c>
      <c r="Q374" s="75">
        <v>1000.0</v>
      </c>
    </row>
    <row r="375" ht="15.75" customHeight="1">
      <c r="A375" s="64"/>
      <c r="B375" s="77" t="s">
        <v>66</v>
      </c>
      <c r="C375" s="87" t="s">
        <v>1198</v>
      </c>
      <c r="D375" s="87" t="s">
        <v>1836</v>
      </c>
      <c r="E375" s="66" t="s">
        <v>78</v>
      </c>
      <c r="F375" s="82" t="s">
        <v>80</v>
      </c>
      <c r="G375" s="87" t="s">
        <v>325</v>
      </c>
      <c r="H375" s="87" t="s">
        <v>325</v>
      </c>
      <c r="I375" s="87">
        <v>345.75</v>
      </c>
      <c r="J375" s="87">
        <v>345.75</v>
      </c>
      <c r="K375" s="87">
        <v>345.75</v>
      </c>
      <c r="L375" s="73"/>
      <c r="M375" s="73"/>
      <c r="N375" s="73"/>
      <c r="O375" s="74">
        <v>131025.0</v>
      </c>
      <c r="P375" s="75">
        <v>5000.0</v>
      </c>
      <c r="Q375" s="75">
        <v>1000.0</v>
      </c>
    </row>
    <row r="376" ht="15.75" customHeight="1">
      <c r="A376" s="64"/>
      <c r="B376" s="77" t="s">
        <v>66</v>
      </c>
      <c r="C376" s="87" t="s">
        <v>1208</v>
      </c>
      <c r="D376" s="87" t="s">
        <v>1837</v>
      </c>
      <c r="E376" s="66" t="s">
        <v>78</v>
      </c>
      <c r="F376" s="95" t="s">
        <v>251</v>
      </c>
      <c r="G376" s="87" t="s">
        <v>328</v>
      </c>
      <c r="H376" s="87" t="s">
        <v>328</v>
      </c>
      <c r="I376" s="87">
        <v>287.5</v>
      </c>
      <c r="J376" s="87">
        <v>287.5</v>
      </c>
      <c r="K376" s="87">
        <v>287.5</v>
      </c>
      <c r="L376" s="73"/>
      <c r="M376" s="73"/>
      <c r="N376" s="73"/>
      <c r="O376" s="74">
        <v>108951.0</v>
      </c>
      <c r="P376" s="75">
        <v>5000.0</v>
      </c>
      <c r="Q376" s="75">
        <v>1000.0</v>
      </c>
    </row>
    <row r="377" ht="15.75" customHeight="1">
      <c r="A377" s="64"/>
      <c r="B377" s="77" t="s">
        <v>66</v>
      </c>
      <c r="C377" s="87" t="s">
        <v>1213</v>
      </c>
      <c r="D377" s="87" t="s">
        <v>1838</v>
      </c>
      <c r="E377" s="66" t="s">
        <v>78</v>
      </c>
      <c r="F377" s="184" t="s">
        <v>532</v>
      </c>
      <c r="G377" s="87" t="s">
        <v>328</v>
      </c>
      <c r="H377" s="87" t="s">
        <v>328</v>
      </c>
      <c r="I377" s="87">
        <v>107.75</v>
      </c>
      <c r="J377" s="87">
        <v>107.75</v>
      </c>
      <c r="K377" s="87">
        <v>107.75</v>
      </c>
      <c r="L377" s="73"/>
      <c r="M377" s="73"/>
      <c r="N377" s="73"/>
      <c r="O377" s="74">
        <v>40833.0</v>
      </c>
      <c r="P377" s="75">
        <v>5000.0</v>
      </c>
      <c r="Q377" s="75">
        <v>1000.0</v>
      </c>
    </row>
    <row r="378" ht="15.75" customHeight="1">
      <c r="A378" s="64"/>
      <c r="B378" s="77" t="s">
        <v>66</v>
      </c>
      <c r="C378" s="87" t="s">
        <v>1216</v>
      </c>
      <c r="D378" s="87" t="s">
        <v>1839</v>
      </c>
      <c r="E378" s="66" t="s">
        <v>78</v>
      </c>
      <c r="F378" s="184" t="s">
        <v>532</v>
      </c>
      <c r="G378" s="87" t="s">
        <v>328</v>
      </c>
      <c r="H378" s="87" t="s">
        <v>328</v>
      </c>
      <c r="I378" s="87">
        <v>726.25</v>
      </c>
      <c r="J378" s="87">
        <v>726.25</v>
      </c>
      <c r="K378" s="87">
        <v>726.25</v>
      </c>
      <c r="L378" s="73"/>
      <c r="M378" s="73"/>
      <c r="N378" s="73"/>
      <c r="O378" s="74">
        <v>275220.0</v>
      </c>
      <c r="P378" s="75">
        <v>5000.0</v>
      </c>
      <c r="Q378" s="75">
        <v>1000.0</v>
      </c>
    </row>
    <row r="379" ht="15.75" customHeight="1">
      <c r="A379" s="64"/>
      <c r="B379" s="77" t="s">
        <v>66</v>
      </c>
      <c r="C379" s="87" t="s">
        <v>1218</v>
      </c>
      <c r="D379" s="87" t="s">
        <v>1840</v>
      </c>
      <c r="E379" s="66" t="s">
        <v>78</v>
      </c>
      <c r="F379" s="95" t="s">
        <v>113</v>
      </c>
      <c r="G379" s="87" t="s">
        <v>328</v>
      </c>
      <c r="H379" s="87" t="s">
        <v>328</v>
      </c>
      <c r="I379" s="87">
        <v>101.75</v>
      </c>
      <c r="J379" s="87">
        <v>101.75</v>
      </c>
      <c r="K379" s="87">
        <v>101.75</v>
      </c>
      <c r="L379" s="73"/>
      <c r="M379" s="73"/>
      <c r="N379" s="73"/>
      <c r="O379" s="74">
        <v>38559.0</v>
      </c>
      <c r="P379" s="75">
        <v>5000.0</v>
      </c>
      <c r="Q379" s="75">
        <v>1000.0</v>
      </c>
    </row>
    <row r="380" ht="15.75" customHeight="1">
      <c r="A380" s="64"/>
      <c r="B380" s="77" t="s">
        <v>66</v>
      </c>
      <c r="C380" s="87" t="s">
        <v>1221</v>
      </c>
      <c r="D380" s="87" t="s">
        <v>1841</v>
      </c>
      <c r="E380" s="66" t="s">
        <v>78</v>
      </c>
      <c r="F380" s="82" t="s">
        <v>80</v>
      </c>
      <c r="G380" s="87" t="s">
        <v>328</v>
      </c>
      <c r="H380" s="87" t="s">
        <v>328</v>
      </c>
      <c r="I380" s="87">
        <v>319.375</v>
      </c>
      <c r="J380" s="87">
        <v>319.375</v>
      </c>
      <c r="K380" s="87">
        <v>319.375</v>
      </c>
      <c r="L380" s="73"/>
      <c r="M380" s="73"/>
      <c r="N380" s="73"/>
      <c r="O380" s="74">
        <v>121030.0</v>
      </c>
      <c r="P380" s="75">
        <v>5000.0</v>
      </c>
      <c r="Q380" s="75">
        <v>1000.0</v>
      </c>
    </row>
    <row r="381" ht="15.75" customHeight="1">
      <c r="A381" s="64"/>
      <c r="B381" s="77" t="s">
        <v>66</v>
      </c>
      <c r="C381" s="87" t="s">
        <v>1230</v>
      </c>
      <c r="D381" s="87" t="s">
        <v>1842</v>
      </c>
      <c r="E381" s="66" t="s">
        <v>78</v>
      </c>
      <c r="F381" s="95" t="s">
        <v>251</v>
      </c>
      <c r="G381" s="87" t="s">
        <v>331</v>
      </c>
      <c r="H381" s="87" t="s">
        <v>331</v>
      </c>
      <c r="I381" s="87">
        <v>300.0</v>
      </c>
      <c r="J381" s="87">
        <v>300.0</v>
      </c>
      <c r="K381" s="87">
        <v>300.0</v>
      </c>
      <c r="L381" s="73"/>
      <c r="M381" s="73"/>
      <c r="N381" s="73"/>
      <c r="O381" s="74">
        <v>113688.0</v>
      </c>
      <c r="P381" s="75">
        <v>5000.0</v>
      </c>
      <c r="Q381" s="75">
        <v>1000.0</v>
      </c>
    </row>
    <row r="382" ht="15.75" customHeight="1">
      <c r="A382" s="64"/>
      <c r="B382" s="77" t="s">
        <v>66</v>
      </c>
      <c r="C382" s="87" t="s">
        <v>1235</v>
      </c>
      <c r="D382" s="87" t="s">
        <v>1843</v>
      </c>
      <c r="E382" s="66" t="s">
        <v>78</v>
      </c>
      <c r="F382" s="82" t="s">
        <v>80</v>
      </c>
      <c r="G382" s="87" t="s">
        <v>331</v>
      </c>
      <c r="H382" s="87" t="s">
        <v>331</v>
      </c>
      <c r="I382" s="87">
        <v>403.5</v>
      </c>
      <c r="J382" s="87">
        <v>403.5</v>
      </c>
      <c r="K382" s="87">
        <v>403.5</v>
      </c>
      <c r="L382" s="73"/>
      <c r="M382" s="73"/>
      <c r="N382" s="73"/>
      <c r="O382" s="74">
        <v>152910.0</v>
      </c>
      <c r="P382" s="75">
        <v>5000.0</v>
      </c>
      <c r="Q382" s="75">
        <v>1000.0</v>
      </c>
    </row>
    <row r="383" ht="15.75" customHeight="1">
      <c r="A383" s="64"/>
      <c r="B383" s="77" t="s">
        <v>66</v>
      </c>
      <c r="C383" s="87" t="s">
        <v>1239</v>
      </c>
      <c r="D383" s="87" t="s">
        <v>1844</v>
      </c>
      <c r="E383" s="66" t="s">
        <v>78</v>
      </c>
      <c r="F383" s="95" t="s">
        <v>113</v>
      </c>
      <c r="G383" s="87" t="s">
        <v>331</v>
      </c>
      <c r="H383" s="87" t="s">
        <v>331</v>
      </c>
      <c r="I383" s="87">
        <v>131.625</v>
      </c>
      <c r="J383" s="87">
        <v>131.625</v>
      </c>
      <c r="K383" s="87">
        <v>131.625</v>
      </c>
      <c r="L383" s="73"/>
      <c r="M383" s="73"/>
      <c r="N383" s="73"/>
      <c r="O383" s="74">
        <v>49881.0</v>
      </c>
      <c r="P383" s="75">
        <v>5000.0</v>
      </c>
      <c r="Q383" s="75">
        <v>1000.0</v>
      </c>
    </row>
    <row r="384" ht="15.75" customHeight="1">
      <c r="A384" s="64"/>
      <c r="B384" s="77" t="s">
        <v>66</v>
      </c>
      <c r="C384" s="87" t="s">
        <v>1241</v>
      </c>
      <c r="D384" s="87" t="s">
        <v>1845</v>
      </c>
      <c r="E384" s="66" t="s">
        <v>78</v>
      </c>
      <c r="F384" s="184" t="s">
        <v>532</v>
      </c>
      <c r="G384" s="87" t="s">
        <v>331</v>
      </c>
      <c r="H384" s="87" t="s">
        <v>331</v>
      </c>
      <c r="I384" s="87">
        <v>185.3</v>
      </c>
      <c r="J384" s="87">
        <v>185.3</v>
      </c>
      <c r="K384" s="87">
        <v>185.3</v>
      </c>
      <c r="L384" s="73"/>
      <c r="M384" s="73"/>
      <c r="N384" s="73"/>
      <c r="O384" s="74">
        <v>70221.0</v>
      </c>
      <c r="P384" s="75">
        <v>5000.0</v>
      </c>
      <c r="Q384" s="75">
        <v>1000.0</v>
      </c>
    </row>
    <row r="385" ht="15.75" customHeight="1">
      <c r="A385" s="64"/>
      <c r="B385" s="77" t="s">
        <v>66</v>
      </c>
      <c r="C385" s="87" t="s">
        <v>1244</v>
      </c>
      <c r="D385" s="87" t="s">
        <v>1846</v>
      </c>
      <c r="E385" s="66" t="s">
        <v>78</v>
      </c>
      <c r="F385" s="184" t="s">
        <v>532</v>
      </c>
      <c r="G385" s="87" t="s">
        <v>331</v>
      </c>
      <c r="H385" s="87" t="s">
        <v>331</v>
      </c>
      <c r="I385" s="87">
        <v>746.25</v>
      </c>
      <c r="J385" s="87">
        <v>746.25</v>
      </c>
      <c r="K385" s="87">
        <v>746.25</v>
      </c>
      <c r="L385" s="73"/>
      <c r="M385" s="73"/>
      <c r="N385" s="73"/>
      <c r="O385" s="74">
        <v>282799.0</v>
      </c>
      <c r="P385" s="75">
        <v>5000.0</v>
      </c>
      <c r="Q385" s="75">
        <v>1000.0</v>
      </c>
    </row>
    <row r="386" ht="15.75" customHeight="1">
      <c r="A386" s="64"/>
      <c r="B386" s="77" t="s">
        <v>66</v>
      </c>
      <c r="C386" s="87" t="s">
        <v>1249</v>
      </c>
      <c r="D386" s="87" t="s">
        <v>1847</v>
      </c>
      <c r="E386" s="66" t="s">
        <v>78</v>
      </c>
      <c r="F386" s="95" t="s">
        <v>251</v>
      </c>
      <c r="G386" s="87" t="s">
        <v>334</v>
      </c>
      <c r="H386" s="87" t="s">
        <v>334</v>
      </c>
      <c r="I386" s="87">
        <v>350.0</v>
      </c>
      <c r="J386" s="87">
        <v>350.0</v>
      </c>
      <c r="K386" s="87">
        <v>350.0</v>
      </c>
      <c r="L386" s="73"/>
      <c r="M386" s="73"/>
      <c r="N386" s="73"/>
      <c r="O386" s="74">
        <v>132636.0</v>
      </c>
      <c r="P386" s="75">
        <v>5000.0</v>
      </c>
      <c r="Q386" s="75">
        <v>1000.0</v>
      </c>
    </row>
    <row r="387" ht="15.75" customHeight="1">
      <c r="A387" s="64"/>
      <c r="B387" s="77" t="s">
        <v>66</v>
      </c>
      <c r="C387" s="87" t="s">
        <v>1253</v>
      </c>
      <c r="D387" s="87" t="s">
        <v>1848</v>
      </c>
      <c r="E387" s="66" t="s">
        <v>78</v>
      </c>
      <c r="F387" s="82" t="s">
        <v>80</v>
      </c>
      <c r="G387" s="87" t="s">
        <v>334</v>
      </c>
      <c r="H387" s="87" t="s">
        <v>334</v>
      </c>
      <c r="I387" s="87">
        <v>376.875</v>
      </c>
      <c r="J387" s="87">
        <v>376.875</v>
      </c>
      <c r="K387" s="87">
        <v>376.875</v>
      </c>
      <c r="L387" s="73"/>
      <c r="M387" s="73"/>
      <c r="N387" s="73"/>
      <c r="O387" s="74">
        <v>142821.0</v>
      </c>
      <c r="P387" s="75">
        <v>5000.0</v>
      </c>
      <c r="Q387" s="75">
        <v>1000.0</v>
      </c>
    </row>
    <row r="388" ht="15.75" customHeight="1">
      <c r="A388" s="64"/>
      <c r="B388" s="77" t="s">
        <v>66</v>
      </c>
      <c r="C388" s="87" t="s">
        <v>1257</v>
      </c>
      <c r="D388" s="87" t="s">
        <v>1849</v>
      </c>
      <c r="E388" s="66" t="s">
        <v>78</v>
      </c>
      <c r="F388" s="95" t="s">
        <v>113</v>
      </c>
      <c r="G388" s="87" t="s">
        <v>334</v>
      </c>
      <c r="H388" s="87" t="s">
        <v>334</v>
      </c>
      <c r="I388" s="87">
        <v>106.375</v>
      </c>
      <c r="J388" s="87">
        <v>106.375</v>
      </c>
      <c r="K388" s="87">
        <v>106.375</v>
      </c>
      <c r="L388" s="73"/>
      <c r="M388" s="73"/>
      <c r="N388" s="73"/>
      <c r="O388" s="74">
        <v>40312.0</v>
      </c>
      <c r="P388" s="75">
        <v>5000.0</v>
      </c>
      <c r="Q388" s="75">
        <v>1000.0</v>
      </c>
    </row>
    <row r="389" ht="15.75" customHeight="1">
      <c r="A389" s="64"/>
      <c r="B389" s="77" t="s">
        <v>66</v>
      </c>
      <c r="C389" s="87" t="s">
        <v>1258</v>
      </c>
      <c r="D389" s="87" t="s">
        <v>1850</v>
      </c>
      <c r="E389" s="66" t="s">
        <v>78</v>
      </c>
      <c r="F389" s="184" t="s">
        <v>532</v>
      </c>
      <c r="G389" s="87" t="s">
        <v>334</v>
      </c>
      <c r="H389" s="87" t="s">
        <v>334</v>
      </c>
      <c r="I389" s="87">
        <v>166.1</v>
      </c>
      <c r="J389" s="87">
        <v>166.1</v>
      </c>
      <c r="K389" s="87">
        <v>166.1</v>
      </c>
      <c r="L389" s="73"/>
      <c r="M389" s="73"/>
      <c r="N389" s="73"/>
      <c r="O389" s="74">
        <v>62945.0</v>
      </c>
      <c r="P389" s="75">
        <v>5000.0</v>
      </c>
      <c r="Q389" s="75">
        <v>1000.0</v>
      </c>
    </row>
    <row r="390" ht="15.75" customHeight="1">
      <c r="A390" s="64"/>
      <c r="B390" s="77" t="s">
        <v>66</v>
      </c>
      <c r="C390" s="87" t="s">
        <v>1260</v>
      </c>
      <c r="D390" s="87" t="s">
        <v>1851</v>
      </c>
      <c r="E390" s="66" t="s">
        <v>78</v>
      </c>
      <c r="F390" s="184" t="s">
        <v>532</v>
      </c>
      <c r="G390" s="87" t="s">
        <v>334</v>
      </c>
      <c r="H390" s="87" t="s">
        <v>334</v>
      </c>
      <c r="I390" s="87">
        <v>728.75</v>
      </c>
      <c r="J390" s="87">
        <v>728.75</v>
      </c>
      <c r="K390" s="87">
        <v>728.75</v>
      </c>
      <c r="L390" s="73"/>
      <c r="M390" s="73"/>
      <c r="N390" s="73"/>
      <c r="O390" s="74">
        <v>276167.0</v>
      </c>
      <c r="P390" s="75">
        <v>5000.0</v>
      </c>
      <c r="Q390" s="75">
        <v>1000.0</v>
      </c>
    </row>
    <row r="391" ht="15.75" customHeight="1">
      <c r="A391" s="64"/>
      <c r="B391" s="77" t="s">
        <v>66</v>
      </c>
      <c r="C391" s="87" t="s">
        <v>1268</v>
      </c>
      <c r="D391" s="87" t="s">
        <v>1852</v>
      </c>
      <c r="E391" s="66" t="s">
        <v>78</v>
      </c>
      <c r="F391" s="95" t="s">
        <v>251</v>
      </c>
      <c r="G391" s="87" t="s">
        <v>335</v>
      </c>
      <c r="H391" s="87" t="s">
        <v>335</v>
      </c>
      <c r="I391" s="87">
        <v>389.125</v>
      </c>
      <c r="J391" s="87">
        <v>389.125</v>
      </c>
      <c r="K391" s="87">
        <v>389.125</v>
      </c>
      <c r="L391" s="73"/>
      <c r="M391" s="73"/>
      <c r="N391" s="73"/>
      <c r="O391" s="74">
        <v>147463.0</v>
      </c>
      <c r="P391" s="75">
        <v>5000.0</v>
      </c>
      <c r="Q391" s="75">
        <v>1000.0</v>
      </c>
    </row>
    <row r="392" ht="15.75" customHeight="1">
      <c r="A392" s="64"/>
      <c r="B392" s="77" t="s">
        <v>66</v>
      </c>
      <c r="C392" s="87" t="s">
        <v>1273</v>
      </c>
      <c r="D392" s="87" t="s">
        <v>1853</v>
      </c>
      <c r="E392" s="66" t="s">
        <v>78</v>
      </c>
      <c r="F392" s="82" t="s">
        <v>80</v>
      </c>
      <c r="G392" s="87" t="s">
        <v>335</v>
      </c>
      <c r="H392" s="87" t="s">
        <v>335</v>
      </c>
      <c r="I392" s="87">
        <v>280.0</v>
      </c>
      <c r="J392" s="87">
        <v>280.0</v>
      </c>
      <c r="K392" s="87">
        <v>280.0</v>
      </c>
      <c r="L392" s="73"/>
      <c r="M392" s="73"/>
      <c r="N392" s="73"/>
      <c r="O392" s="74">
        <v>106109.0</v>
      </c>
      <c r="P392" s="75">
        <v>5000.0</v>
      </c>
      <c r="Q392" s="75">
        <v>1000.0</v>
      </c>
    </row>
    <row r="393" ht="15.75" customHeight="1">
      <c r="A393" s="64"/>
      <c r="B393" s="77" t="s">
        <v>66</v>
      </c>
      <c r="C393" s="87" t="s">
        <v>1276</v>
      </c>
      <c r="D393" s="87" t="s">
        <v>1854</v>
      </c>
      <c r="E393" s="66" t="s">
        <v>78</v>
      </c>
      <c r="F393" s="95" t="s">
        <v>113</v>
      </c>
      <c r="G393" s="87" t="s">
        <v>335</v>
      </c>
      <c r="H393" s="87" t="s">
        <v>335</v>
      </c>
      <c r="I393" s="87">
        <v>117.5</v>
      </c>
      <c r="J393" s="87">
        <v>117.5</v>
      </c>
      <c r="K393" s="87">
        <v>117.5</v>
      </c>
      <c r="L393" s="73"/>
      <c r="M393" s="73"/>
      <c r="N393" s="73"/>
      <c r="O393" s="74">
        <v>44528.0</v>
      </c>
      <c r="P393" s="75">
        <v>5000.0</v>
      </c>
      <c r="Q393" s="75">
        <v>1000.0</v>
      </c>
    </row>
    <row r="394" ht="15.75" customHeight="1">
      <c r="A394" s="64"/>
      <c r="B394" s="77" t="s">
        <v>66</v>
      </c>
      <c r="C394" s="87" t="s">
        <v>1277</v>
      </c>
      <c r="D394" s="87" t="s">
        <v>1855</v>
      </c>
      <c r="E394" s="66" t="s">
        <v>78</v>
      </c>
      <c r="F394" s="184" t="s">
        <v>532</v>
      </c>
      <c r="G394" s="87" t="s">
        <v>335</v>
      </c>
      <c r="H394" s="87" t="s">
        <v>335</v>
      </c>
      <c r="I394" s="87">
        <v>68.25</v>
      </c>
      <c r="J394" s="87">
        <v>68.25</v>
      </c>
      <c r="K394" s="87">
        <v>68.25</v>
      </c>
      <c r="L394" s="73"/>
      <c r="M394" s="73"/>
      <c r="N394" s="73"/>
      <c r="O394" s="74">
        <v>25864.0</v>
      </c>
      <c r="P394" s="75">
        <v>5000.0</v>
      </c>
      <c r="Q394" s="75">
        <v>1000.0</v>
      </c>
    </row>
    <row r="395" ht="15.75" customHeight="1">
      <c r="A395" s="64"/>
      <c r="B395" s="77" t="s">
        <v>66</v>
      </c>
      <c r="C395" s="87" t="s">
        <v>1280</v>
      </c>
      <c r="D395" s="87" t="s">
        <v>1856</v>
      </c>
      <c r="E395" s="66" t="s">
        <v>78</v>
      </c>
      <c r="F395" s="184" t="s">
        <v>532</v>
      </c>
      <c r="G395" s="87" t="s">
        <v>335</v>
      </c>
      <c r="H395" s="87" t="s">
        <v>335</v>
      </c>
      <c r="I395" s="87">
        <v>704.875</v>
      </c>
      <c r="J395" s="87">
        <v>704.875</v>
      </c>
      <c r="K395" s="87">
        <v>704.875</v>
      </c>
      <c r="L395" s="73"/>
      <c r="M395" s="73"/>
      <c r="N395" s="73"/>
      <c r="O395" s="74">
        <v>267119.0</v>
      </c>
      <c r="P395" s="75">
        <v>5000.0</v>
      </c>
      <c r="Q395" s="75">
        <v>1000.0</v>
      </c>
    </row>
    <row r="396" ht="15.75" customHeight="1">
      <c r="A396" s="64"/>
      <c r="B396" s="77" t="s">
        <v>66</v>
      </c>
      <c r="C396" s="87" t="s">
        <v>1286</v>
      </c>
      <c r="D396" s="87" t="s">
        <v>1857</v>
      </c>
      <c r="E396" s="66" t="s">
        <v>78</v>
      </c>
      <c r="F396" s="95" t="s">
        <v>251</v>
      </c>
      <c r="G396" s="87" t="s">
        <v>338</v>
      </c>
      <c r="H396" s="87" t="s">
        <v>338</v>
      </c>
      <c r="I396" s="87">
        <v>424.625</v>
      </c>
      <c r="J396" s="87">
        <v>424.625</v>
      </c>
      <c r="K396" s="87">
        <v>424.625</v>
      </c>
      <c r="L396" s="73"/>
      <c r="M396" s="73"/>
      <c r="N396" s="73"/>
      <c r="O396" s="74">
        <v>160916.0</v>
      </c>
      <c r="P396" s="75">
        <v>5000.0</v>
      </c>
      <c r="Q396" s="75">
        <v>1000.0</v>
      </c>
    </row>
    <row r="397" ht="15.75" customHeight="1">
      <c r="B397" s="77" t="s">
        <v>66</v>
      </c>
      <c r="C397" s="87" t="s">
        <v>1289</v>
      </c>
      <c r="D397" s="87" t="s">
        <v>1858</v>
      </c>
      <c r="E397" s="66" t="s">
        <v>78</v>
      </c>
      <c r="F397" s="82" t="s">
        <v>80</v>
      </c>
      <c r="G397" s="87" t="s">
        <v>338</v>
      </c>
      <c r="H397" s="87" t="s">
        <v>338</v>
      </c>
      <c r="I397" s="87">
        <v>500.0</v>
      </c>
      <c r="J397" s="87">
        <v>500.0</v>
      </c>
      <c r="K397" s="87">
        <v>500.0</v>
      </c>
      <c r="L397" s="73"/>
      <c r="M397" s="73"/>
      <c r="N397" s="73"/>
      <c r="O397" s="74">
        <v>189480.0</v>
      </c>
      <c r="P397" s="75">
        <v>5000.0</v>
      </c>
      <c r="Q397" s="75">
        <v>1000.0</v>
      </c>
    </row>
    <row r="398" ht="15.75" customHeight="1">
      <c r="B398" s="77" t="s">
        <v>66</v>
      </c>
      <c r="C398" s="87" t="s">
        <v>1293</v>
      </c>
      <c r="D398" s="87" t="s">
        <v>1859</v>
      </c>
      <c r="E398" s="66" t="s">
        <v>78</v>
      </c>
      <c r="F398" s="95" t="s">
        <v>113</v>
      </c>
      <c r="G398" s="87" t="s">
        <v>338</v>
      </c>
      <c r="H398" s="87" t="s">
        <v>338</v>
      </c>
      <c r="I398" s="87">
        <v>124.05</v>
      </c>
      <c r="J398" s="87">
        <v>124.05</v>
      </c>
      <c r="K398" s="87">
        <v>124.05</v>
      </c>
      <c r="L398" s="73"/>
      <c r="M398" s="73"/>
      <c r="N398" s="73"/>
      <c r="O398" s="74">
        <v>47010.0</v>
      </c>
      <c r="P398" s="75">
        <v>5000.0</v>
      </c>
      <c r="Q398" s="75">
        <v>1000.0</v>
      </c>
    </row>
    <row r="399" ht="15.75" customHeight="1">
      <c r="B399" s="77" t="s">
        <v>66</v>
      </c>
      <c r="C399" s="87" t="s">
        <v>1296</v>
      </c>
      <c r="D399" s="87" t="s">
        <v>1860</v>
      </c>
      <c r="E399" s="66" t="s">
        <v>78</v>
      </c>
      <c r="F399" s="184" t="s">
        <v>532</v>
      </c>
      <c r="G399" s="87" t="s">
        <v>338</v>
      </c>
      <c r="H399" s="87" t="s">
        <v>338</v>
      </c>
      <c r="I399" s="87">
        <v>127.6</v>
      </c>
      <c r="J399" s="87">
        <v>127.6</v>
      </c>
      <c r="K399" s="87">
        <v>127.6</v>
      </c>
      <c r="L399" s="73"/>
      <c r="M399" s="73"/>
      <c r="N399" s="73"/>
      <c r="O399" s="74">
        <v>48355.0</v>
      </c>
      <c r="P399" s="75">
        <v>5000.0</v>
      </c>
      <c r="Q399" s="75">
        <v>1000.0</v>
      </c>
    </row>
    <row r="400" ht="15.75" customHeight="1">
      <c r="B400" s="77" t="s">
        <v>66</v>
      </c>
      <c r="C400" s="87" t="s">
        <v>1297</v>
      </c>
      <c r="D400" s="87" t="s">
        <v>1861</v>
      </c>
      <c r="E400" s="66" t="s">
        <v>78</v>
      </c>
      <c r="F400" s="184" t="s">
        <v>532</v>
      </c>
      <c r="G400" s="87" t="s">
        <v>338</v>
      </c>
      <c r="H400" s="87" t="s">
        <v>338</v>
      </c>
      <c r="I400" s="87">
        <v>670.75</v>
      </c>
      <c r="J400" s="87">
        <v>670.75</v>
      </c>
      <c r="K400" s="87">
        <v>670.75</v>
      </c>
      <c r="L400" s="73"/>
      <c r="M400" s="73"/>
      <c r="N400" s="73"/>
      <c r="O400" s="74">
        <v>254187.0</v>
      </c>
      <c r="P400" s="75">
        <v>5000.0</v>
      </c>
      <c r="Q400" s="75">
        <v>1000.0</v>
      </c>
    </row>
    <row r="401" ht="15.75" customHeight="1">
      <c r="B401" s="77" t="s">
        <v>66</v>
      </c>
      <c r="C401" s="87" t="s">
        <v>1305</v>
      </c>
      <c r="D401" s="87" t="s">
        <v>1862</v>
      </c>
      <c r="E401" s="66" t="s">
        <v>78</v>
      </c>
      <c r="F401" s="82" t="s">
        <v>80</v>
      </c>
      <c r="G401" s="87" t="s">
        <v>341</v>
      </c>
      <c r="H401" s="87" t="s">
        <v>341</v>
      </c>
      <c r="I401" s="87">
        <v>523.1</v>
      </c>
      <c r="J401" s="87">
        <v>523.1</v>
      </c>
      <c r="K401" s="87">
        <v>523.1</v>
      </c>
      <c r="L401" s="73"/>
      <c r="M401" s="73"/>
      <c r="N401" s="73"/>
      <c r="O401" s="74">
        <v>198234.0</v>
      </c>
      <c r="P401" s="75">
        <v>5000.0</v>
      </c>
      <c r="Q401" s="75">
        <v>1000.0</v>
      </c>
    </row>
    <row r="402" ht="15.75" customHeight="1">
      <c r="B402" s="77" t="s">
        <v>66</v>
      </c>
      <c r="C402" s="87" t="s">
        <v>1308</v>
      </c>
      <c r="D402" s="87" t="s">
        <v>1863</v>
      </c>
      <c r="E402" s="66" t="s">
        <v>78</v>
      </c>
      <c r="F402" s="184" t="s">
        <v>532</v>
      </c>
      <c r="G402" s="87" t="s">
        <v>341</v>
      </c>
      <c r="H402" s="87" t="s">
        <v>341</v>
      </c>
      <c r="I402" s="87">
        <v>138.6</v>
      </c>
      <c r="J402" s="87">
        <v>138.6</v>
      </c>
      <c r="K402" s="87">
        <v>138.6</v>
      </c>
      <c r="L402" s="73"/>
      <c r="M402" s="73"/>
      <c r="N402" s="73"/>
      <c r="O402" s="74">
        <v>52524.0</v>
      </c>
      <c r="P402" s="75">
        <v>5000.0</v>
      </c>
      <c r="Q402" s="75">
        <v>1000.0</v>
      </c>
    </row>
    <row r="403" ht="15.75" customHeight="1">
      <c r="B403" s="77" t="s">
        <v>66</v>
      </c>
      <c r="C403" s="87" t="s">
        <v>1314</v>
      </c>
      <c r="D403" s="87" t="s">
        <v>1864</v>
      </c>
      <c r="E403" s="66" t="s">
        <v>78</v>
      </c>
      <c r="F403" s="184" t="s">
        <v>532</v>
      </c>
      <c r="G403" s="87" t="s">
        <v>341</v>
      </c>
      <c r="H403" s="87" t="s">
        <v>341</v>
      </c>
      <c r="I403" s="87">
        <v>668.825</v>
      </c>
      <c r="J403" s="87">
        <v>668.825</v>
      </c>
      <c r="K403" s="87">
        <v>668.825</v>
      </c>
      <c r="L403" s="73"/>
      <c r="M403" s="73"/>
      <c r="N403" s="73"/>
      <c r="O403" s="74">
        <v>253458.0</v>
      </c>
      <c r="P403" s="75">
        <v>5000.0</v>
      </c>
      <c r="Q403" s="75">
        <v>1000.0</v>
      </c>
    </row>
    <row r="404" ht="15.75" customHeight="1">
      <c r="B404" s="77" t="s">
        <v>66</v>
      </c>
      <c r="C404" s="87" t="s">
        <v>1319</v>
      </c>
      <c r="D404" s="87" t="s">
        <v>1865</v>
      </c>
      <c r="E404" s="66" t="s">
        <v>78</v>
      </c>
      <c r="F404" s="95" t="s">
        <v>113</v>
      </c>
      <c r="G404" s="87" t="s">
        <v>341</v>
      </c>
      <c r="H404" s="87" t="s">
        <v>341</v>
      </c>
      <c r="I404" s="87">
        <v>138.25</v>
      </c>
      <c r="J404" s="87">
        <v>138.25</v>
      </c>
      <c r="K404" s="87">
        <v>138.25</v>
      </c>
      <c r="L404" s="73"/>
      <c r="M404" s="73"/>
      <c r="N404" s="73"/>
      <c r="O404" s="74">
        <v>52391.0</v>
      </c>
      <c r="P404" s="75">
        <v>5000.0</v>
      </c>
      <c r="Q404" s="75">
        <v>1000.0</v>
      </c>
    </row>
    <row r="405" ht="15.75" customHeight="1">
      <c r="B405" s="77" t="s">
        <v>66</v>
      </c>
      <c r="C405" s="87" t="s">
        <v>1304</v>
      </c>
      <c r="D405" s="87" t="s">
        <v>1866</v>
      </c>
      <c r="E405" s="66" t="s">
        <v>78</v>
      </c>
      <c r="F405" s="95" t="s">
        <v>251</v>
      </c>
      <c r="G405" s="87" t="s">
        <v>341</v>
      </c>
      <c r="H405" s="87" t="s">
        <v>341</v>
      </c>
      <c r="I405" s="87">
        <v>424.625</v>
      </c>
      <c r="J405" s="87">
        <v>424.625</v>
      </c>
      <c r="K405" s="87">
        <v>424.625</v>
      </c>
      <c r="L405" s="73"/>
      <c r="M405" s="73"/>
      <c r="N405" s="73"/>
      <c r="O405" s="74">
        <v>160916.0</v>
      </c>
      <c r="P405" s="75">
        <v>5000.0</v>
      </c>
      <c r="Q405" s="75">
        <v>1000.0</v>
      </c>
    </row>
    <row r="406" ht="15.75" customHeight="1">
      <c r="B406" s="77" t="s">
        <v>66</v>
      </c>
      <c r="C406" s="87" t="s">
        <v>1327</v>
      </c>
      <c r="D406" s="87" t="s">
        <v>1867</v>
      </c>
      <c r="E406" s="66" t="s">
        <v>78</v>
      </c>
      <c r="F406" s="95" t="s">
        <v>251</v>
      </c>
      <c r="G406" s="87" t="s">
        <v>344</v>
      </c>
      <c r="H406" s="87" t="s">
        <v>344</v>
      </c>
      <c r="I406" s="87">
        <v>330.05</v>
      </c>
      <c r="J406" s="87">
        <v>330.05</v>
      </c>
      <c r="K406" s="87">
        <v>330.05</v>
      </c>
      <c r="L406" s="73"/>
      <c r="M406" s="73"/>
      <c r="N406" s="73"/>
      <c r="O406" s="74">
        <v>125076.0</v>
      </c>
      <c r="P406" s="75">
        <v>5000.0</v>
      </c>
      <c r="Q406" s="75">
        <v>1000.0</v>
      </c>
    </row>
    <row r="407" ht="15.75" customHeight="1">
      <c r="B407" s="77" t="s">
        <v>66</v>
      </c>
      <c r="C407" s="87" t="s">
        <v>1331</v>
      </c>
      <c r="D407" s="87" t="s">
        <v>1868</v>
      </c>
      <c r="E407" s="66" t="s">
        <v>78</v>
      </c>
      <c r="F407" s="82" t="s">
        <v>80</v>
      </c>
      <c r="G407" s="87" t="s">
        <v>344</v>
      </c>
      <c r="H407" s="87" t="s">
        <v>344</v>
      </c>
      <c r="I407" s="87">
        <v>528.9</v>
      </c>
      <c r="J407" s="87">
        <v>528.9</v>
      </c>
      <c r="K407" s="87">
        <v>528.9</v>
      </c>
      <c r="L407" s="73"/>
      <c r="M407" s="73"/>
      <c r="N407" s="73"/>
      <c r="O407" s="74">
        <v>200432.0</v>
      </c>
      <c r="P407" s="75">
        <v>5000.0</v>
      </c>
      <c r="Q407" s="75">
        <v>1000.0</v>
      </c>
    </row>
    <row r="408" ht="15.75" customHeight="1">
      <c r="B408" s="77" t="s">
        <v>66</v>
      </c>
      <c r="C408" s="87" t="s">
        <v>1335</v>
      </c>
      <c r="D408" s="87" t="s">
        <v>1869</v>
      </c>
      <c r="E408" s="66" t="s">
        <v>78</v>
      </c>
      <c r="F408" s="82" t="s">
        <v>80</v>
      </c>
      <c r="G408" s="87" t="s">
        <v>344</v>
      </c>
      <c r="H408" s="87" t="s">
        <v>344</v>
      </c>
      <c r="I408" s="87">
        <v>55.0</v>
      </c>
      <c r="J408" s="87">
        <v>55.0</v>
      </c>
      <c r="K408" s="87">
        <v>55.0</v>
      </c>
      <c r="L408" s="73"/>
      <c r="M408" s="73"/>
      <c r="N408" s="73"/>
      <c r="O408" s="74">
        <v>20843.0</v>
      </c>
      <c r="P408" s="75">
        <v>5000.0</v>
      </c>
      <c r="Q408" s="75">
        <v>1000.0</v>
      </c>
    </row>
    <row r="409" ht="15.75" customHeight="1">
      <c r="B409" s="77" t="s">
        <v>66</v>
      </c>
      <c r="C409" s="87" t="s">
        <v>1336</v>
      </c>
      <c r="D409" s="87" t="s">
        <v>1870</v>
      </c>
      <c r="E409" s="66" t="s">
        <v>78</v>
      </c>
      <c r="F409" s="184" t="s">
        <v>532</v>
      </c>
      <c r="G409" s="87" t="s">
        <v>344</v>
      </c>
      <c r="H409" s="87" t="s">
        <v>344</v>
      </c>
      <c r="I409" s="87">
        <v>141.7125</v>
      </c>
      <c r="J409" s="87">
        <v>141.7125</v>
      </c>
      <c r="K409" s="87">
        <v>141.7125</v>
      </c>
      <c r="L409" s="73"/>
      <c r="M409" s="73"/>
      <c r="N409" s="73"/>
      <c r="O409" s="74">
        <v>53703.0</v>
      </c>
      <c r="P409" s="75">
        <v>5000.0</v>
      </c>
      <c r="Q409" s="75">
        <v>1000.0</v>
      </c>
    </row>
    <row r="410" ht="15.75" customHeight="1">
      <c r="B410" s="77" t="s">
        <v>66</v>
      </c>
      <c r="C410" s="87" t="s">
        <v>1337</v>
      </c>
      <c r="D410" s="87" t="s">
        <v>1871</v>
      </c>
      <c r="E410" s="66" t="s">
        <v>78</v>
      </c>
      <c r="F410" s="184" t="s">
        <v>532</v>
      </c>
      <c r="G410" s="87" t="s">
        <v>344</v>
      </c>
      <c r="H410" s="87" t="s">
        <v>344</v>
      </c>
      <c r="I410" s="87">
        <v>717.875</v>
      </c>
      <c r="J410" s="87">
        <v>717.875</v>
      </c>
      <c r="K410" s="87">
        <v>717.875</v>
      </c>
      <c r="L410" s="73"/>
      <c r="M410" s="73"/>
      <c r="N410" s="73"/>
      <c r="O410" s="74">
        <v>272046.0</v>
      </c>
      <c r="P410" s="75">
        <v>5000.0</v>
      </c>
      <c r="Q410" s="75">
        <v>1000.0</v>
      </c>
    </row>
    <row r="411" ht="15.75" customHeight="1">
      <c r="B411" s="77" t="s">
        <v>66</v>
      </c>
      <c r="C411" s="87" t="s">
        <v>1341</v>
      </c>
      <c r="D411" s="87" t="s">
        <v>1872</v>
      </c>
      <c r="E411" s="66" t="s">
        <v>78</v>
      </c>
      <c r="F411" s="95" t="s">
        <v>113</v>
      </c>
      <c r="G411" s="87" t="s">
        <v>344</v>
      </c>
      <c r="H411" s="87" t="s">
        <v>344</v>
      </c>
      <c r="I411" s="87">
        <v>132.3625</v>
      </c>
      <c r="J411" s="87">
        <v>132.3625</v>
      </c>
      <c r="K411" s="87">
        <v>132.3625</v>
      </c>
      <c r="L411" s="73"/>
      <c r="M411" s="73"/>
      <c r="N411" s="73"/>
      <c r="O411" s="74">
        <v>50160.0</v>
      </c>
      <c r="P411" s="75">
        <v>5000.0</v>
      </c>
      <c r="Q411" s="75">
        <v>1000.0</v>
      </c>
    </row>
    <row r="412" ht="15.75" customHeight="1">
      <c r="B412" s="77" t="s">
        <v>66</v>
      </c>
      <c r="C412" s="87" t="s">
        <v>1357</v>
      </c>
      <c r="D412" s="87" t="s">
        <v>1873</v>
      </c>
      <c r="E412" s="66" t="s">
        <v>78</v>
      </c>
      <c r="F412" s="95" t="s">
        <v>251</v>
      </c>
      <c r="G412" s="87" t="s">
        <v>345</v>
      </c>
      <c r="H412" s="87" t="s">
        <v>345</v>
      </c>
      <c r="I412" s="87">
        <v>237.5</v>
      </c>
      <c r="J412" s="87">
        <v>237.5</v>
      </c>
      <c r="K412" s="87">
        <v>237.5</v>
      </c>
      <c r="L412" s="73"/>
      <c r="M412" s="73"/>
      <c r="N412" s="73"/>
      <c r="O412" s="74">
        <v>90003.0</v>
      </c>
      <c r="P412" s="75">
        <v>5000.0</v>
      </c>
      <c r="Q412" s="75">
        <v>1000.0</v>
      </c>
    </row>
    <row r="413" ht="15.75" customHeight="1">
      <c r="B413" s="77" t="s">
        <v>66</v>
      </c>
      <c r="C413" s="87" t="s">
        <v>1360</v>
      </c>
      <c r="D413" s="87" t="s">
        <v>1874</v>
      </c>
      <c r="E413" s="66" t="s">
        <v>78</v>
      </c>
      <c r="F413" s="82" t="s">
        <v>80</v>
      </c>
      <c r="G413" s="87" t="s">
        <v>345</v>
      </c>
      <c r="H413" s="87" t="s">
        <v>345</v>
      </c>
      <c r="I413" s="87">
        <v>509.925</v>
      </c>
      <c r="J413" s="87">
        <v>509.925</v>
      </c>
      <c r="K413" s="87">
        <v>509.925</v>
      </c>
      <c r="L413" s="73"/>
      <c r="M413" s="73"/>
      <c r="N413" s="73"/>
      <c r="O413" s="74">
        <v>193241.0</v>
      </c>
      <c r="P413" s="75">
        <v>5000.0</v>
      </c>
      <c r="Q413" s="75">
        <v>1000.0</v>
      </c>
    </row>
    <row r="414" ht="15.75" customHeight="1">
      <c r="B414" s="77" t="s">
        <v>66</v>
      </c>
      <c r="C414" s="87" t="s">
        <v>1363</v>
      </c>
      <c r="D414" s="87" t="s">
        <v>1875</v>
      </c>
      <c r="E414" s="66" t="s">
        <v>78</v>
      </c>
      <c r="F414" s="95" t="s">
        <v>113</v>
      </c>
      <c r="G414" s="87" t="s">
        <v>345</v>
      </c>
      <c r="H414" s="87" t="s">
        <v>345</v>
      </c>
      <c r="I414" s="87">
        <v>97.5</v>
      </c>
      <c r="J414" s="87">
        <v>97.5</v>
      </c>
      <c r="K414" s="87">
        <v>97.5</v>
      </c>
      <c r="L414" s="73"/>
      <c r="M414" s="73"/>
      <c r="N414" s="73"/>
      <c r="O414" s="74">
        <v>36949.0</v>
      </c>
      <c r="P414" s="75">
        <v>5000.0</v>
      </c>
      <c r="Q414" s="75">
        <v>1000.0</v>
      </c>
    </row>
    <row r="415" ht="15.75" customHeight="1">
      <c r="B415" s="77" t="s">
        <v>66</v>
      </c>
      <c r="C415" s="87" t="s">
        <v>1365</v>
      </c>
      <c r="D415" s="87" t="s">
        <v>1876</v>
      </c>
      <c r="E415" s="66" t="s">
        <v>78</v>
      </c>
      <c r="F415" s="184" t="s">
        <v>532</v>
      </c>
      <c r="G415" s="87" t="s">
        <v>345</v>
      </c>
      <c r="H415" s="87" t="s">
        <v>345</v>
      </c>
      <c r="I415" s="87">
        <v>165.6</v>
      </c>
      <c r="J415" s="87">
        <v>165.6</v>
      </c>
      <c r="K415" s="87">
        <v>165.6</v>
      </c>
      <c r="L415" s="73"/>
      <c r="M415" s="73"/>
      <c r="N415" s="73"/>
      <c r="O415" s="74">
        <v>62756.0</v>
      </c>
      <c r="P415" s="75">
        <v>5000.0</v>
      </c>
      <c r="Q415" s="75">
        <v>1000.0</v>
      </c>
    </row>
    <row r="416" ht="15.75" customHeight="1">
      <c r="B416" s="77" t="s">
        <v>66</v>
      </c>
      <c r="C416" s="87" t="s">
        <v>1368</v>
      </c>
      <c r="D416" s="87" t="s">
        <v>1877</v>
      </c>
      <c r="E416" s="66" t="s">
        <v>78</v>
      </c>
      <c r="F416" s="184" t="s">
        <v>532</v>
      </c>
      <c r="G416" s="87" t="s">
        <v>345</v>
      </c>
      <c r="H416" s="87" t="s">
        <v>345</v>
      </c>
      <c r="I416" s="87">
        <v>741.275</v>
      </c>
      <c r="J416" s="87">
        <v>741.275</v>
      </c>
      <c r="K416" s="87">
        <v>741.275</v>
      </c>
      <c r="L416" s="73"/>
      <c r="M416" s="73"/>
      <c r="N416" s="73"/>
      <c r="O416" s="74">
        <v>280914.0</v>
      </c>
      <c r="P416" s="75">
        <v>5000.0</v>
      </c>
      <c r="Q416" s="75">
        <v>1000.0</v>
      </c>
    </row>
    <row r="417" ht="15.75" customHeight="1">
      <c r="B417" s="77" t="s">
        <v>66</v>
      </c>
      <c r="C417" s="87" t="s">
        <v>1373</v>
      </c>
      <c r="D417" s="87" t="s">
        <v>1878</v>
      </c>
      <c r="E417" s="66" t="s">
        <v>78</v>
      </c>
      <c r="F417" s="95" t="s">
        <v>251</v>
      </c>
      <c r="G417" s="87" t="s">
        <v>348</v>
      </c>
      <c r="H417" s="87" t="s">
        <v>348</v>
      </c>
      <c r="I417" s="87">
        <v>237.5</v>
      </c>
      <c r="J417" s="87">
        <v>237.5</v>
      </c>
      <c r="K417" s="163"/>
      <c r="L417" s="73"/>
      <c r="M417" s="73"/>
      <c r="N417" s="73"/>
      <c r="O417" s="74">
        <v>90003.0</v>
      </c>
      <c r="P417" s="75">
        <v>5000.0</v>
      </c>
      <c r="Q417" s="75">
        <v>1000.0</v>
      </c>
    </row>
    <row r="418" ht="15.75" customHeight="1">
      <c r="B418" s="77" t="s">
        <v>66</v>
      </c>
      <c r="C418" s="87" t="s">
        <v>1382</v>
      </c>
      <c r="D418" s="87" t="s">
        <v>1879</v>
      </c>
      <c r="E418" s="66" t="s">
        <v>78</v>
      </c>
      <c r="F418" s="82" t="s">
        <v>80</v>
      </c>
      <c r="G418" s="87" t="s">
        <v>348</v>
      </c>
      <c r="H418" s="87" t="s">
        <v>348</v>
      </c>
      <c r="I418" s="87">
        <v>457.975</v>
      </c>
      <c r="J418" s="87">
        <v>457.975</v>
      </c>
      <c r="K418" s="87"/>
      <c r="L418" s="73"/>
      <c r="M418" s="73"/>
      <c r="N418" s="73"/>
      <c r="O418" s="74">
        <v>173554.0</v>
      </c>
      <c r="P418" s="75">
        <v>5000.0</v>
      </c>
      <c r="Q418" s="75">
        <v>1000.0</v>
      </c>
    </row>
    <row r="419" ht="15.75" customHeight="1">
      <c r="B419" s="77" t="s">
        <v>66</v>
      </c>
      <c r="C419" s="87" t="s">
        <v>1385</v>
      </c>
      <c r="D419" s="87" t="s">
        <v>1880</v>
      </c>
      <c r="E419" s="66" t="s">
        <v>78</v>
      </c>
      <c r="F419" s="95" t="s">
        <v>113</v>
      </c>
      <c r="G419" s="87" t="s">
        <v>348</v>
      </c>
      <c r="H419" s="87" t="s">
        <v>348</v>
      </c>
      <c r="I419" s="87">
        <v>131.625</v>
      </c>
      <c r="J419" s="87">
        <v>131.625</v>
      </c>
      <c r="K419" s="163">
        <v>124.88</v>
      </c>
      <c r="L419" s="73"/>
      <c r="M419" s="73"/>
      <c r="N419" s="73"/>
      <c r="O419" s="74">
        <v>49881.0</v>
      </c>
      <c r="P419" s="75">
        <v>5000.0</v>
      </c>
      <c r="Q419" s="75">
        <v>1000.0</v>
      </c>
    </row>
    <row r="420" ht="15.75" customHeight="1">
      <c r="B420" s="77" t="s">
        <v>66</v>
      </c>
      <c r="C420" s="87" t="s">
        <v>1386</v>
      </c>
      <c r="D420" s="87" t="s">
        <v>1881</v>
      </c>
      <c r="E420" s="66" t="s">
        <v>78</v>
      </c>
      <c r="F420" s="184" t="s">
        <v>532</v>
      </c>
      <c r="G420" s="87" t="s">
        <v>348</v>
      </c>
      <c r="H420" s="87" t="s">
        <v>348</v>
      </c>
      <c r="I420" s="87">
        <v>171.75</v>
      </c>
      <c r="J420" s="87">
        <v>171.75</v>
      </c>
      <c r="K420" s="87"/>
      <c r="L420" s="73"/>
      <c r="M420" s="73"/>
      <c r="N420" s="73"/>
      <c r="O420" s="74">
        <v>65086.0</v>
      </c>
      <c r="P420" s="75">
        <v>5000.0</v>
      </c>
      <c r="Q420" s="75">
        <v>1000.0</v>
      </c>
    </row>
    <row r="421" ht="15.75" customHeight="1">
      <c r="B421" s="77" t="s">
        <v>66</v>
      </c>
      <c r="C421" s="87" t="s">
        <v>1387</v>
      </c>
      <c r="D421" s="87" t="s">
        <v>1882</v>
      </c>
      <c r="E421" s="66" t="s">
        <v>78</v>
      </c>
      <c r="F421" s="184" t="s">
        <v>532</v>
      </c>
      <c r="G421" s="87" t="s">
        <v>348</v>
      </c>
      <c r="H421" s="87" t="s">
        <v>348</v>
      </c>
      <c r="I421" s="87">
        <v>653.025</v>
      </c>
      <c r="J421" s="87">
        <v>653.025</v>
      </c>
      <c r="K421" s="87"/>
      <c r="L421" s="73"/>
      <c r="M421" s="73"/>
      <c r="N421" s="73"/>
      <c r="O421" s="74">
        <v>247470.0</v>
      </c>
      <c r="P421" s="75">
        <v>5000.0</v>
      </c>
      <c r="Q421" s="75">
        <v>1000.0</v>
      </c>
    </row>
    <row r="422" ht="15.75" customHeight="1">
      <c r="B422" s="77" t="s">
        <v>66</v>
      </c>
      <c r="C422" s="87" t="s">
        <v>1396</v>
      </c>
      <c r="D422" s="87" t="s">
        <v>1883</v>
      </c>
      <c r="E422" s="66" t="s">
        <v>78</v>
      </c>
      <c r="F422" s="95" t="s">
        <v>251</v>
      </c>
      <c r="G422" s="87" t="s">
        <v>351</v>
      </c>
      <c r="H422" s="87" t="s">
        <v>351</v>
      </c>
      <c r="I422" s="87">
        <v>374.5</v>
      </c>
      <c r="J422" s="87">
        <v>374.5</v>
      </c>
      <c r="K422" s="87">
        <v>374.5</v>
      </c>
      <c r="L422" s="73"/>
      <c r="M422" s="73"/>
      <c r="N422" s="73"/>
      <c r="O422" s="74">
        <v>137187.0</v>
      </c>
      <c r="P422" s="75">
        <v>5000.0</v>
      </c>
      <c r="Q422" s="75">
        <v>1000.0</v>
      </c>
    </row>
    <row r="423" ht="15.75" customHeight="1">
      <c r="B423" s="77" t="s">
        <v>66</v>
      </c>
      <c r="C423" s="87" t="s">
        <v>1401</v>
      </c>
      <c r="D423" s="87" t="s">
        <v>1884</v>
      </c>
      <c r="E423" s="66" t="s">
        <v>78</v>
      </c>
      <c r="F423" s="82" t="s">
        <v>80</v>
      </c>
      <c r="G423" s="87" t="s">
        <v>351</v>
      </c>
      <c r="H423" s="87" t="s">
        <v>351</v>
      </c>
      <c r="I423" s="87">
        <v>264.375</v>
      </c>
      <c r="J423" s="87">
        <v>264.375</v>
      </c>
      <c r="K423" s="87">
        <v>264.375</v>
      </c>
      <c r="L423" s="73"/>
      <c r="M423" s="73"/>
      <c r="N423" s="73"/>
      <c r="O423" s="74">
        <v>96846.0</v>
      </c>
      <c r="P423" s="75">
        <v>5000.0</v>
      </c>
      <c r="Q423" s="75">
        <v>1000.0</v>
      </c>
    </row>
    <row r="424" ht="15.75" customHeight="1">
      <c r="B424" s="77" t="s">
        <v>66</v>
      </c>
      <c r="C424" s="87" t="s">
        <v>1403</v>
      </c>
      <c r="D424" s="87" t="s">
        <v>1885</v>
      </c>
      <c r="E424" s="66" t="s">
        <v>78</v>
      </c>
      <c r="F424" s="95" t="s">
        <v>113</v>
      </c>
      <c r="G424" s="87" t="s">
        <v>351</v>
      </c>
      <c r="H424" s="87" t="s">
        <v>351</v>
      </c>
      <c r="I424" s="87">
        <v>128.25</v>
      </c>
      <c r="J424" s="87">
        <v>128.25</v>
      </c>
      <c r="K424" s="87">
        <v>128.25</v>
      </c>
      <c r="L424" s="73"/>
      <c r="M424" s="73"/>
      <c r="N424" s="73"/>
      <c r="O424" s="74">
        <v>46981.0</v>
      </c>
      <c r="P424" s="75">
        <v>5000.0</v>
      </c>
      <c r="Q424" s="75">
        <v>1000.0</v>
      </c>
    </row>
    <row r="425" ht="15.75" customHeight="1">
      <c r="B425" s="77" t="s">
        <v>66</v>
      </c>
      <c r="C425" s="87" t="s">
        <v>1406</v>
      </c>
      <c r="D425" s="87" t="s">
        <v>1886</v>
      </c>
      <c r="E425" s="66" t="s">
        <v>78</v>
      </c>
      <c r="F425" s="184" t="s">
        <v>532</v>
      </c>
      <c r="G425" s="87" t="s">
        <v>351</v>
      </c>
      <c r="H425" s="87" t="s">
        <v>351</v>
      </c>
      <c r="I425" s="87">
        <v>59.95</v>
      </c>
      <c r="J425" s="87">
        <v>59.95</v>
      </c>
      <c r="K425" s="87">
        <v>59.95</v>
      </c>
      <c r="L425" s="73"/>
      <c r="M425" s="73"/>
      <c r="N425" s="73"/>
      <c r="O425" s="74">
        <v>21961.0</v>
      </c>
      <c r="P425" s="75">
        <v>5000.0</v>
      </c>
      <c r="Q425" s="75">
        <v>1000.0</v>
      </c>
    </row>
    <row r="426" ht="15.75" customHeight="1">
      <c r="B426" s="77" t="s">
        <v>66</v>
      </c>
      <c r="C426" s="87" t="s">
        <v>1407</v>
      </c>
      <c r="D426" s="87" t="s">
        <v>1887</v>
      </c>
      <c r="E426" s="66" t="s">
        <v>78</v>
      </c>
      <c r="F426" s="184" t="s">
        <v>532</v>
      </c>
      <c r="G426" s="87" t="s">
        <v>351</v>
      </c>
      <c r="H426" s="87" t="s">
        <v>351</v>
      </c>
      <c r="I426" s="87">
        <v>722.425</v>
      </c>
      <c r="J426" s="87">
        <v>722.425</v>
      </c>
      <c r="K426" s="87">
        <v>722.425</v>
      </c>
      <c r="L426" s="73"/>
      <c r="M426" s="73"/>
      <c r="N426" s="73"/>
      <c r="O426" s="74">
        <v>264639.0</v>
      </c>
      <c r="P426" s="75">
        <v>5000.0</v>
      </c>
      <c r="Q426" s="75">
        <v>1000.0</v>
      </c>
    </row>
    <row r="427" ht="15.75" customHeight="1">
      <c r="B427" s="77" t="s">
        <v>66</v>
      </c>
      <c r="C427" s="87" t="s">
        <v>1418</v>
      </c>
      <c r="D427" s="87" t="s">
        <v>1888</v>
      </c>
      <c r="E427" s="66" t="s">
        <v>78</v>
      </c>
      <c r="F427" s="95" t="s">
        <v>251</v>
      </c>
      <c r="G427" s="87" t="s">
        <v>352</v>
      </c>
      <c r="H427" s="87" t="s">
        <v>352</v>
      </c>
      <c r="I427" s="87">
        <v>376.25</v>
      </c>
      <c r="J427" s="87">
        <v>376.25</v>
      </c>
      <c r="K427" s="87">
        <v>376.25</v>
      </c>
      <c r="L427" s="73"/>
      <c r="M427" s="73"/>
      <c r="N427" s="73"/>
      <c r="O427" s="74">
        <v>137828.0</v>
      </c>
      <c r="P427" s="75">
        <v>5000.0</v>
      </c>
      <c r="Q427" s="75">
        <v>1000.0</v>
      </c>
    </row>
    <row r="428" ht="15.75" customHeight="1">
      <c r="B428" s="77" t="s">
        <v>66</v>
      </c>
      <c r="C428" s="87" t="s">
        <v>1420</v>
      </c>
      <c r="D428" s="87" t="s">
        <v>1889</v>
      </c>
      <c r="E428" s="66" t="s">
        <v>78</v>
      </c>
      <c r="F428" s="82" t="s">
        <v>80</v>
      </c>
      <c r="G428" s="87" t="s">
        <v>352</v>
      </c>
      <c r="H428" s="87" t="s">
        <v>352</v>
      </c>
      <c r="I428" s="87">
        <v>488.75</v>
      </c>
      <c r="J428" s="87">
        <v>488.75</v>
      </c>
      <c r="K428" s="87">
        <v>488.75</v>
      </c>
      <c r="L428" s="73"/>
      <c r="M428" s="73"/>
      <c r="N428" s="73"/>
      <c r="O428" s="74">
        <v>179039.0</v>
      </c>
      <c r="P428" s="75">
        <v>5000.0</v>
      </c>
      <c r="Q428" s="75">
        <v>1000.0</v>
      </c>
    </row>
    <row r="429" ht="15.75" customHeight="1">
      <c r="B429" s="77" t="s">
        <v>66</v>
      </c>
      <c r="C429" s="87" t="s">
        <v>1423</v>
      </c>
      <c r="D429" s="87" t="s">
        <v>1890</v>
      </c>
      <c r="E429" s="66" t="s">
        <v>78</v>
      </c>
      <c r="F429" s="95" t="s">
        <v>113</v>
      </c>
      <c r="G429" s="87" t="s">
        <v>352</v>
      </c>
      <c r="H429" s="87" t="s">
        <v>352</v>
      </c>
      <c r="I429" s="87">
        <v>124.875</v>
      </c>
      <c r="J429" s="87">
        <v>124.875</v>
      </c>
      <c r="K429" s="87">
        <v>124.875</v>
      </c>
      <c r="L429" s="73"/>
      <c r="M429" s="73"/>
      <c r="N429" s="73"/>
      <c r="O429" s="74">
        <v>45744.0</v>
      </c>
      <c r="P429" s="75">
        <v>5000.0</v>
      </c>
      <c r="Q429" s="75">
        <v>1000.0</v>
      </c>
    </row>
    <row r="430" ht="15.75" customHeight="1">
      <c r="B430" s="77" t="s">
        <v>66</v>
      </c>
      <c r="C430" s="87" t="s">
        <v>1426</v>
      </c>
      <c r="D430" s="87" t="s">
        <v>1891</v>
      </c>
      <c r="E430" s="66" t="s">
        <v>78</v>
      </c>
      <c r="F430" s="184" t="s">
        <v>532</v>
      </c>
      <c r="G430" s="87" t="s">
        <v>352</v>
      </c>
      <c r="H430" s="87" t="s">
        <v>352</v>
      </c>
      <c r="I430" s="87">
        <v>783.75</v>
      </c>
      <c r="J430" s="87">
        <v>783.75</v>
      </c>
      <c r="K430" s="87">
        <v>783.75</v>
      </c>
      <c r="L430" s="73"/>
      <c r="M430" s="73"/>
      <c r="N430" s="73"/>
      <c r="O430" s="74">
        <v>287103.0</v>
      </c>
      <c r="P430" s="75">
        <v>5000.0</v>
      </c>
      <c r="Q430" s="75">
        <v>1000.0</v>
      </c>
    </row>
    <row r="431" ht="15.75" customHeight="1">
      <c r="B431" s="77" t="s">
        <v>66</v>
      </c>
      <c r="C431" s="87" t="s">
        <v>1429</v>
      </c>
      <c r="D431" s="87" t="s">
        <v>1892</v>
      </c>
      <c r="E431" s="66" t="s">
        <v>78</v>
      </c>
      <c r="F431" s="184" t="s">
        <v>532</v>
      </c>
      <c r="G431" s="87" t="s">
        <v>352</v>
      </c>
      <c r="H431" s="87" t="s">
        <v>352</v>
      </c>
      <c r="I431" s="87">
        <v>193.675</v>
      </c>
      <c r="J431" s="87">
        <v>193.675</v>
      </c>
      <c r="K431" s="87">
        <v>193.675</v>
      </c>
      <c r="L431" s="73"/>
      <c r="M431" s="73"/>
      <c r="N431" s="73"/>
      <c r="O431" s="74">
        <v>70947.0</v>
      </c>
      <c r="P431" s="75">
        <v>5000.0</v>
      </c>
      <c r="Q431" s="75">
        <v>1000.0</v>
      </c>
    </row>
    <row r="432" ht="15.75" customHeight="1">
      <c r="B432" s="77" t="s">
        <v>66</v>
      </c>
      <c r="C432" s="87" t="s">
        <v>1434</v>
      </c>
      <c r="D432" s="87" t="s">
        <v>1893</v>
      </c>
      <c r="E432" s="66" t="s">
        <v>78</v>
      </c>
      <c r="F432" s="95" t="s">
        <v>251</v>
      </c>
      <c r="G432" s="87" t="s">
        <v>355</v>
      </c>
      <c r="H432" s="87" t="s">
        <v>355</v>
      </c>
      <c r="I432" s="87">
        <v>69.125</v>
      </c>
      <c r="J432" s="87">
        <v>69.125</v>
      </c>
      <c r="K432" s="87">
        <v>69.125</v>
      </c>
      <c r="L432" s="73"/>
      <c r="M432" s="73"/>
      <c r="N432" s="73"/>
      <c r="O432" s="74">
        <v>25322.0</v>
      </c>
      <c r="P432" s="75">
        <v>5000.0</v>
      </c>
      <c r="Q432" s="75">
        <v>1000.0</v>
      </c>
    </row>
    <row r="433" ht="15.75" customHeight="1">
      <c r="B433" s="77" t="s">
        <v>66</v>
      </c>
      <c r="C433" s="87" t="s">
        <v>1438</v>
      </c>
      <c r="D433" s="87" t="s">
        <v>1894</v>
      </c>
      <c r="E433" s="66" t="s">
        <v>78</v>
      </c>
      <c r="F433" s="95" t="s">
        <v>113</v>
      </c>
      <c r="G433" s="87" t="s">
        <v>355</v>
      </c>
      <c r="H433" s="87" t="s">
        <v>355</v>
      </c>
      <c r="I433" s="87">
        <v>11.875</v>
      </c>
      <c r="J433" s="87">
        <v>11.875</v>
      </c>
      <c r="K433" s="87">
        <v>11.875</v>
      </c>
      <c r="L433" s="73"/>
      <c r="M433" s="73"/>
      <c r="N433" s="73"/>
      <c r="O433" s="74">
        <v>4350.0</v>
      </c>
      <c r="P433" s="75">
        <v>5000.0</v>
      </c>
      <c r="Q433" s="75">
        <v>1000.0</v>
      </c>
    </row>
    <row r="434" ht="15.75" customHeight="1">
      <c r="B434" s="77" t="s">
        <v>66</v>
      </c>
      <c r="C434" s="87" t="s">
        <v>1439</v>
      </c>
      <c r="D434" s="87" t="s">
        <v>1895</v>
      </c>
      <c r="E434" s="66" t="s">
        <v>78</v>
      </c>
      <c r="F434" s="184" t="s">
        <v>532</v>
      </c>
      <c r="G434" s="87" t="s">
        <v>355</v>
      </c>
      <c r="H434" s="87" t="s">
        <v>355</v>
      </c>
      <c r="I434" s="87">
        <v>13.75</v>
      </c>
      <c r="J434" s="87">
        <v>13.75</v>
      </c>
      <c r="K434" s="87">
        <v>13.75</v>
      </c>
      <c r="L434" s="73"/>
      <c r="M434" s="73"/>
      <c r="N434" s="73"/>
      <c r="O434" s="74">
        <v>5037.0</v>
      </c>
      <c r="P434" s="75">
        <v>5000.0</v>
      </c>
      <c r="Q434" s="75">
        <v>1000.0</v>
      </c>
    </row>
    <row r="435" ht="15.75" customHeight="1">
      <c r="B435" s="77" t="s">
        <v>66</v>
      </c>
      <c r="C435" s="87" t="s">
        <v>1441</v>
      </c>
      <c r="D435" s="87" t="s">
        <v>1896</v>
      </c>
      <c r="E435" s="66" t="s">
        <v>78</v>
      </c>
      <c r="F435" s="184" t="s">
        <v>532</v>
      </c>
      <c r="G435" s="87" t="s">
        <v>355</v>
      </c>
      <c r="H435" s="87" t="s">
        <v>355</v>
      </c>
      <c r="I435" s="87">
        <v>109.675</v>
      </c>
      <c r="J435" s="87">
        <v>109.675</v>
      </c>
      <c r="K435" s="87">
        <v>109.675</v>
      </c>
      <c r="L435" s="73"/>
      <c r="M435" s="73"/>
      <c r="N435" s="73"/>
      <c r="O435" s="74">
        <v>40176.0</v>
      </c>
      <c r="P435" s="75">
        <v>5000.0</v>
      </c>
      <c r="Q435" s="75">
        <v>1000.0</v>
      </c>
    </row>
    <row r="436" ht="15.75" customHeight="1">
      <c r="B436" s="77" t="s">
        <v>66</v>
      </c>
      <c r="C436" s="87" t="s">
        <v>1449</v>
      </c>
      <c r="D436" s="87" t="s">
        <v>1897</v>
      </c>
      <c r="E436" s="66" t="s">
        <v>78</v>
      </c>
      <c r="F436" s="95" t="s">
        <v>251</v>
      </c>
      <c r="G436" s="87" t="s">
        <v>358</v>
      </c>
      <c r="H436" s="87" t="s">
        <v>358</v>
      </c>
      <c r="I436" s="87">
        <v>285.0</v>
      </c>
      <c r="J436" s="87">
        <v>285.0</v>
      </c>
      <c r="K436" s="87">
        <v>285.0</v>
      </c>
      <c r="L436" s="73"/>
      <c r="M436" s="73"/>
      <c r="N436" s="73"/>
      <c r="O436" s="74">
        <v>104401.0</v>
      </c>
      <c r="P436" s="75">
        <v>5000.0</v>
      </c>
      <c r="Q436" s="75">
        <v>1000.0</v>
      </c>
    </row>
    <row r="437" ht="15.75" customHeight="1">
      <c r="B437" s="77" t="s">
        <v>66</v>
      </c>
      <c r="C437" s="87" t="s">
        <v>1450</v>
      </c>
      <c r="D437" s="87" t="s">
        <v>1898</v>
      </c>
      <c r="E437" s="66" t="s">
        <v>78</v>
      </c>
      <c r="F437" s="82" t="s">
        <v>80</v>
      </c>
      <c r="G437" s="87" t="s">
        <v>358</v>
      </c>
      <c r="H437" s="87" t="s">
        <v>358</v>
      </c>
      <c r="I437" s="87">
        <v>429.175</v>
      </c>
      <c r="J437" s="87">
        <v>429.175</v>
      </c>
      <c r="K437" s="87">
        <v>429.175</v>
      </c>
      <c r="L437" s="73"/>
      <c r="M437" s="73"/>
      <c r="N437" s="73"/>
      <c r="O437" s="74">
        <v>157215.0</v>
      </c>
      <c r="P437" s="75">
        <v>5000.0</v>
      </c>
      <c r="Q437" s="75">
        <v>1000.0</v>
      </c>
    </row>
    <row r="438" ht="15.75" customHeight="1">
      <c r="B438" s="77" t="s">
        <v>66</v>
      </c>
      <c r="C438" s="87" t="s">
        <v>1452</v>
      </c>
      <c r="D438" s="87" t="s">
        <v>1899</v>
      </c>
      <c r="E438" s="66" t="s">
        <v>78</v>
      </c>
      <c r="F438" s="184" t="s">
        <v>532</v>
      </c>
      <c r="G438" s="87" t="s">
        <v>358</v>
      </c>
      <c r="H438" s="87" t="s">
        <v>358</v>
      </c>
      <c r="I438" s="87">
        <v>308.575</v>
      </c>
      <c r="J438" s="87">
        <v>308.575</v>
      </c>
      <c r="K438" s="87">
        <v>308.575</v>
      </c>
      <c r="L438" s="73"/>
      <c r="M438" s="73"/>
      <c r="N438" s="73"/>
      <c r="O438" s="74">
        <v>113037.0</v>
      </c>
      <c r="P438" s="75">
        <v>5000.0</v>
      </c>
      <c r="Q438" s="75">
        <v>1000.0</v>
      </c>
    </row>
    <row r="439" ht="15.75" customHeight="1">
      <c r="B439" s="77" t="s">
        <v>66</v>
      </c>
      <c r="C439" s="87" t="s">
        <v>1455</v>
      </c>
      <c r="D439" s="87" t="s">
        <v>1900</v>
      </c>
      <c r="E439" s="66" t="s">
        <v>78</v>
      </c>
      <c r="F439" s="184" t="s">
        <v>532</v>
      </c>
      <c r="G439" s="87" t="s">
        <v>358</v>
      </c>
      <c r="H439" s="87" t="s">
        <v>358</v>
      </c>
      <c r="I439" s="87">
        <v>588.2</v>
      </c>
      <c r="J439" s="87">
        <v>588.2</v>
      </c>
      <c r="K439" s="87">
        <v>588.2</v>
      </c>
      <c r="L439" s="73"/>
      <c r="M439" s="73"/>
      <c r="N439" s="73"/>
      <c r="O439" s="74">
        <v>215469.0</v>
      </c>
      <c r="P439" s="75">
        <v>5000.0</v>
      </c>
      <c r="Q439" s="75">
        <v>1000.0</v>
      </c>
    </row>
    <row r="440" ht="15.75" customHeight="1">
      <c r="B440" s="77"/>
      <c r="C440" s="66"/>
      <c r="D440" s="66"/>
      <c r="E440" s="321"/>
      <c r="F440" s="69"/>
      <c r="G440" s="489"/>
      <c r="H440" s="489"/>
      <c r="I440" s="66"/>
      <c r="J440" s="66"/>
      <c r="K440" s="66"/>
      <c r="L440" s="73"/>
      <c r="M440" s="73"/>
      <c r="N440" s="73"/>
      <c r="O440" s="75"/>
      <c r="P440" s="75"/>
      <c r="Q440" s="75"/>
    </row>
    <row r="441" ht="15.75" customHeight="1">
      <c r="B441" s="77"/>
      <c r="C441" s="66"/>
      <c r="D441" s="66"/>
      <c r="E441" s="321"/>
      <c r="F441" s="69"/>
      <c r="G441" s="489"/>
      <c r="H441" s="489"/>
      <c r="I441" s="66"/>
      <c r="J441" s="66"/>
      <c r="K441" s="66"/>
      <c r="L441" s="73"/>
      <c r="M441" s="73"/>
      <c r="N441" s="73"/>
      <c r="O441" s="75"/>
      <c r="P441" s="75"/>
      <c r="Q441" s="75"/>
    </row>
    <row r="442" ht="15.75" customHeight="1">
      <c r="B442" s="77"/>
      <c r="C442" s="66"/>
      <c r="D442" s="66"/>
      <c r="E442" s="321"/>
      <c r="F442" s="69"/>
      <c r="G442" s="489"/>
      <c r="H442" s="489"/>
      <c r="I442" s="66"/>
      <c r="J442" s="66"/>
      <c r="K442" s="66"/>
      <c r="L442" s="73"/>
      <c r="M442" s="73"/>
      <c r="N442" s="73"/>
      <c r="O442" s="75"/>
      <c r="P442" s="75"/>
      <c r="Q442" s="75"/>
    </row>
    <row r="443" ht="15.75" customHeight="1">
      <c r="B443" s="77"/>
      <c r="C443" s="66"/>
      <c r="D443" s="66"/>
      <c r="E443" s="321"/>
      <c r="F443" s="69"/>
      <c r="G443" s="489"/>
      <c r="H443" s="489"/>
      <c r="I443" s="66"/>
      <c r="J443" s="66"/>
      <c r="K443" s="66"/>
      <c r="L443" s="73"/>
      <c r="M443" s="73"/>
      <c r="N443" s="73"/>
      <c r="O443" s="75"/>
      <c r="P443" s="75"/>
      <c r="Q443" s="75"/>
    </row>
    <row r="444" ht="15.75" customHeight="1">
      <c r="B444" s="77"/>
      <c r="C444" s="66"/>
      <c r="D444" s="66"/>
      <c r="E444" s="321"/>
      <c r="F444" s="69"/>
      <c r="G444" s="489"/>
      <c r="H444" s="489"/>
      <c r="I444" s="66"/>
      <c r="J444" s="66"/>
      <c r="K444" s="66"/>
      <c r="L444" s="73"/>
      <c r="M444" s="73"/>
      <c r="N444" s="73"/>
      <c r="O444" s="75"/>
      <c r="P444" s="75"/>
      <c r="Q444" s="75"/>
    </row>
    <row r="445" ht="15.75" customHeight="1">
      <c r="B445" s="77"/>
      <c r="C445" s="66"/>
      <c r="D445" s="66"/>
      <c r="E445" s="321"/>
      <c r="F445" s="69"/>
      <c r="G445" s="489"/>
      <c r="H445" s="489"/>
      <c r="I445" s="66"/>
      <c r="J445" s="66"/>
      <c r="K445" s="66"/>
      <c r="L445" s="73"/>
      <c r="M445" s="73"/>
      <c r="N445" s="73"/>
      <c r="O445" s="75"/>
      <c r="P445" s="75"/>
      <c r="Q445" s="75"/>
    </row>
    <row r="446" ht="15.75" customHeight="1">
      <c r="B446" s="77"/>
      <c r="C446" s="66"/>
      <c r="D446" s="66"/>
      <c r="E446" s="321"/>
      <c r="F446" s="69"/>
      <c r="G446" s="489"/>
      <c r="H446" s="489"/>
      <c r="I446" s="66"/>
      <c r="J446" s="66"/>
      <c r="K446" s="66"/>
      <c r="L446" s="73"/>
      <c r="M446" s="73"/>
      <c r="N446" s="73"/>
      <c r="O446" s="75"/>
      <c r="P446" s="75"/>
      <c r="Q446" s="75"/>
    </row>
    <row r="447" ht="15.75" customHeight="1">
      <c r="B447" s="77"/>
      <c r="C447" s="66"/>
      <c r="D447" s="66"/>
      <c r="E447" s="321"/>
      <c r="F447" s="69"/>
      <c r="G447" s="489"/>
      <c r="H447" s="489"/>
      <c r="I447" s="66"/>
      <c r="J447" s="66"/>
      <c r="K447" s="66"/>
      <c r="L447" s="73"/>
      <c r="M447" s="73"/>
      <c r="N447" s="73"/>
      <c r="O447" s="75"/>
      <c r="P447" s="75"/>
      <c r="Q447" s="75"/>
    </row>
    <row r="448" ht="15.75" customHeight="1">
      <c r="B448" s="77"/>
      <c r="C448" s="66"/>
      <c r="D448" s="66"/>
      <c r="E448" s="321"/>
      <c r="F448" s="69"/>
      <c r="G448" s="489"/>
      <c r="H448" s="489"/>
      <c r="I448" s="66"/>
      <c r="J448" s="66"/>
      <c r="K448" s="66"/>
      <c r="L448" s="73"/>
      <c r="M448" s="73"/>
      <c r="N448" s="73"/>
      <c r="O448" s="75"/>
      <c r="P448" s="75"/>
      <c r="Q448" s="75"/>
    </row>
    <row r="449" ht="15.75" customHeight="1">
      <c r="B449" s="77"/>
      <c r="C449" s="66"/>
      <c r="D449" s="66"/>
      <c r="E449" s="321"/>
      <c r="F449" s="69"/>
      <c r="G449" s="489"/>
      <c r="H449" s="489"/>
      <c r="I449" s="66"/>
      <c r="J449" s="66"/>
      <c r="K449" s="66"/>
      <c r="L449" s="73"/>
      <c r="M449" s="73"/>
      <c r="N449" s="73"/>
      <c r="O449" s="75"/>
      <c r="P449" s="75"/>
      <c r="Q449" s="75"/>
    </row>
    <row r="450" ht="15.75" customHeight="1">
      <c r="B450" s="77"/>
      <c r="C450" s="66"/>
      <c r="D450" s="66"/>
      <c r="E450" s="321"/>
      <c r="F450" s="69"/>
      <c r="G450" s="489"/>
      <c r="H450" s="489"/>
      <c r="I450" s="66"/>
      <c r="J450" s="66"/>
      <c r="K450" s="66"/>
      <c r="L450" s="73"/>
      <c r="M450" s="73"/>
      <c r="N450" s="73"/>
      <c r="O450" s="75"/>
      <c r="P450" s="75"/>
      <c r="Q450" s="75"/>
    </row>
    <row r="451" ht="15.75" customHeight="1">
      <c r="B451" s="77"/>
      <c r="C451" s="66"/>
      <c r="D451" s="66"/>
      <c r="E451" s="321"/>
      <c r="F451" s="69"/>
      <c r="G451" s="489"/>
      <c r="H451" s="489"/>
      <c r="I451" s="66"/>
      <c r="J451" s="66"/>
      <c r="K451" s="66"/>
      <c r="L451" s="73"/>
      <c r="M451" s="73"/>
      <c r="N451" s="73"/>
      <c r="O451" s="75"/>
      <c r="P451" s="75"/>
      <c r="Q451" s="75"/>
    </row>
    <row r="452" ht="15.75" customHeight="1">
      <c r="B452" s="77"/>
      <c r="C452" s="66"/>
      <c r="D452" s="66"/>
      <c r="E452" s="321"/>
      <c r="F452" s="69"/>
      <c r="G452" s="489"/>
      <c r="H452" s="489"/>
      <c r="I452" s="66"/>
      <c r="J452" s="66"/>
      <c r="K452" s="66"/>
      <c r="L452" s="73"/>
      <c r="M452" s="73"/>
      <c r="N452" s="73"/>
      <c r="O452" s="75"/>
      <c r="P452" s="75"/>
      <c r="Q452" s="75"/>
    </row>
    <row r="453" ht="15.75" customHeight="1">
      <c r="B453" s="77"/>
      <c r="C453" s="66"/>
      <c r="D453" s="66"/>
      <c r="E453" s="321"/>
      <c r="F453" s="69"/>
      <c r="G453" s="489"/>
      <c r="H453" s="489"/>
      <c r="I453" s="66"/>
      <c r="J453" s="66"/>
      <c r="K453" s="66"/>
      <c r="L453" s="73"/>
      <c r="M453" s="73"/>
      <c r="N453" s="73"/>
      <c r="O453" s="75"/>
      <c r="P453" s="75"/>
      <c r="Q453" s="75"/>
    </row>
    <row r="454" ht="15.75" customHeight="1">
      <c r="B454" s="77"/>
      <c r="C454" s="66"/>
      <c r="D454" s="66"/>
    </row>
    <row r="455" ht="15.75" customHeight="1">
      <c r="B455" s="77"/>
      <c r="C455" s="66"/>
      <c r="D455" s="66"/>
    </row>
    <row r="456" ht="15.75" customHeight="1">
      <c r="B456" s="77"/>
      <c r="C456" s="66"/>
      <c r="D456" s="66"/>
    </row>
    <row r="457" ht="15.75" customHeight="1">
      <c r="B457" s="77"/>
      <c r="C457" s="66"/>
      <c r="D457" s="66"/>
    </row>
    <row r="458" ht="15.75" customHeight="1">
      <c r="B458" s="77"/>
      <c r="C458" s="66"/>
      <c r="D458" s="66"/>
    </row>
    <row r="459" ht="15.75" customHeight="1">
      <c r="B459" s="77"/>
      <c r="C459" s="66"/>
      <c r="D459" s="66"/>
    </row>
    <row r="460" ht="15.75" customHeight="1">
      <c r="B460" s="77"/>
      <c r="C460" s="66"/>
      <c r="D460" s="66"/>
    </row>
    <row r="461" ht="15.75" customHeight="1">
      <c r="B461" s="77"/>
      <c r="C461" s="66"/>
      <c r="D461" s="66"/>
    </row>
    <row r="462" ht="15.75" customHeight="1">
      <c r="B462" s="77"/>
      <c r="C462" s="66"/>
      <c r="D462" s="66"/>
    </row>
    <row r="463" ht="15.75" customHeight="1">
      <c r="B463" s="77"/>
      <c r="C463" s="66"/>
      <c r="D463" s="66"/>
    </row>
    <row r="464" ht="15.75" customHeight="1">
      <c r="B464" s="77"/>
      <c r="C464" s="66"/>
      <c r="D464" s="66"/>
    </row>
    <row r="465" ht="15.75" customHeight="1">
      <c r="B465" s="77"/>
      <c r="C465" s="66"/>
      <c r="D465" s="66"/>
    </row>
    <row r="466" ht="15.75" customHeight="1">
      <c r="B466" s="77"/>
      <c r="C466" s="66"/>
      <c r="D466" s="66"/>
    </row>
    <row r="467" ht="15.75" customHeight="1">
      <c r="B467" s="77"/>
      <c r="C467" s="66"/>
      <c r="D467" s="66"/>
    </row>
    <row r="468" ht="15.75" customHeight="1">
      <c r="B468" s="77"/>
      <c r="C468" s="66"/>
      <c r="D468" s="66"/>
    </row>
    <row r="469" ht="15.75" customHeight="1">
      <c r="B469" s="77"/>
      <c r="C469" s="66"/>
      <c r="D469" s="66"/>
    </row>
    <row r="470" ht="15.75" customHeight="1">
      <c r="B470" s="77"/>
      <c r="C470" s="66"/>
      <c r="D470" s="66"/>
    </row>
    <row r="471" ht="15.75" customHeight="1">
      <c r="B471" s="77"/>
      <c r="C471" s="66"/>
      <c r="D471" s="66"/>
    </row>
    <row r="472" ht="15.75" customHeight="1">
      <c r="B472" s="77"/>
      <c r="C472" s="66"/>
      <c r="D472" s="66"/>
    </row>
    <row r="473" ht="15.75" customHeight="1">
      <c r="B473" s="77"/>
      <c r="C473" s="66"/>
      <c r="D473" s="66"/>
    </row>
    <row r="474" ht="15.75" customHeight="1">
      <c r="B474" s="77"/>
      <c r="C474" s="66"/>
      <c r="D474" s="66"/>
    </row>
    <row r="475" ht="15.75" customHeight="1">
      <c r="B475" s="77"/>
      <c r="C475" s="66"/>
      <c r="D475" s="66"/>
    </row>
    <row r="476" ht="15.75" customHeight="1">
      <c r="B476" s="77"/>
      <c r="C476" s="66"/>
      <c r="D476" s="66"/>
    </row>
    <row r="477" ht="15.75" customHeight="1">
      <c r="B477" s="77"/>
      <c r="C477" s="66"/>
      <c r="D477" s="66"/>
    </row>
    <row r="478" ht="15.75" customHeight="1">
      <c r="B478" s="77"/>
      <c r="C478" s="66"/>
      <c r="D478" s="66"/>
    </row>
    <row r="479" ht="15.75" customHeight="1">
      <c r="B479" s="77"/>
      <c r="C479" s="66"/>
      <c r="D479" s="66"/>
    </row>
    <row r="480" ht="15.75" customHeight="1">
      <c r="B480" s="77"/>
      <c r="C480" s="66"/>
      <c r="D480" s="66"/>
    </row>
    <row r="481" ht="15.75" customHeight="1">
      <c r="B481" s="77"/>
      <c r="C481" s="66"/>
      <c r="D481" s="66"/>
    </row>
    <row r="482" ht="15.75" customHeight="1">
      <c r="B482" s="77"/>
      <c r="C482" s="66"/>
      <c r="D482" s="66"/>
    </row>
    <row r="483" ht="15.75" customHeight="1">
      <c r="B483" s="77"/>
      <c r="C483" s="66"/>
      <c r="D483" s="66"/>
    </row>
    <row r="484" ht="15.75" customHeight="1">
      <c r="B484" s="77"/>
      <c r="C484" s="66"/>
      <c r="D484" s="66"/>
    </row>
    <row r="485" ht="15.75" customHeight="1">
      <c r="B485" s="77"/>
      <c r="C485" s="66"/>
      <c r="D485" s="66"/>
    </row>
    <row r="486" ht="15.75" customHeight="1">
      <c r="B486" s="77"/>
      <c r="C486" s="66"/>
      <c r="D486" s="66"/>
    </row>
    <row r="487" ht="15.75" customHeight="1">
      <c r="B487" s="77"/>
      <c r="C487" s="66"/>
      <c r="D487" s="66"/>
    </row>
    <row r="488" ht="15.75" customHeight="1">
      <c r="B488" s="77"/>
      <c r="C488" s="66"/>
      <c r="D488" s="66"/>
    </row>
    <row r="489" ht="15.75" customHeight="1">
      <c r="B489" s="77"/>
      <c r="C489" s="66"/>
      <c r="D489" s="66"/>
    </row>
    <row r="490" ht="15.75" customHeight="1">
      <c r="B490" s="77"/>
      <c r="C490" s="66"/>
      <c r="D490" s="66"/>
    </row>
    <row r="491" ht="15.75" customHeight="1">
      <c r="B491" s="77"/>
      <c r="C491" s="66"/>
      <c r="D491" s="66"/>
    </row>
    <row r="492" ht="15.75" customHeight="1">
      <c r="B492" s="77"/>
      <c r="C492" s="66"/>
      <c r="D492" s="66"/>
    </row>
    <row r="493" ht="15.75" customHeight="1">
      <c r="B493" s="77"/>
      <c r="C493" s="66"/>
      <c r="D493" s="66"/>
    </row>
    <row r="494" ht="15.75" customHeight="1">
      <c r="B494" s="77"/>
      <c r="C494" s="66"/>
      <c r="D494" s="66"/>
    </row>
    <row r="495" ht="15.75" customHeight="1">
      <c r="B495" s="77"/>
      <c r="C495" s="66"/>
      <c r="D495" s="66"/>
    </row>
    <row r="496" ht="15.75" customHeight="1">
      <c r="B496" s="77"/>
      <c r="C496" s="66"/>
      <c r="D496" s="66"/>
    </row>
    <row r="497" ht="15.75" customHeight="1">
      <c r="B497" s="77"/>
      <c r="C497" s="66"/>
      <c r="D497" s="66"/>
    </row>
    <row r="498" ht="15.75" customHeight="1">
      <c r="B498" s="77"/>
      <c r="C498" s="66"/>
      <c r="D498" s="66"/>
    </row>
    <row r="499" ht="15.75" customHeight="1">
      <c r="B499" s="77"/>
      <c r="C499" s="66"/>
      <c r="D499" s="66"/>
    </row>
    <row r="500" ht="15.75" customHeight="1">
      <c r="B500" s="77"/>
      <c r="C500" s="66"/>
      <c r="D500" s="66"/>
    </row>
    <row r="501" ht="15.75" customHeight="1">
      <c r="B501" s="77"/>
      <c r="C501" s="66"/>
      <c r="D501" s="66"/>
    </row>
    <row r="502" ht="15.75" customHeight="1">
      <c r="B502" s="77"/>
      <c r="C502" s="66"/>
      <c r="D502" s="66"/>
    </row>
    <row r="503" ht="15.75" customHeight="1">
      <c r="B503" s="77"/>
      <c r="C503" s="66"/>
      <c r="D503" s="66"/>
    </row>
    <row r="504" ht="15.75" customHeight="1">
      <c r="B504" s="77"/>
      <c r="C504" s="66"/>
      <c r="D504" s="66"/>
    </row>
    <row r="505" ht="15.75" customHeight="1">
      <c r="B505" s="77"/>
      <c r="C505" s="66"/>
      <c r="D505" s="66"/>
    </row>
    <row r="506" ht="15.75" customHeight="1">
      <c r="B506" s="77"/>
      <c r="C506" s="66"/>
      <c r="D506" s="66"/>
    </row>
    <row r="507" ht="15.75" customHeight="1">
      <c r="B507" s="77"/>
      <c r="C507" s="66"/>
      <c r="D507" s="66"/>
    </row>
    <row r="508" ht="15.75" customHeight="1">
      <c r="B508" s="77"/>
      <c r="C508" s="66"/>
      <c r="D508" s="66"/>
    </row>
    <row r="509" ht="15.75" customHeight="1">
      <c r="B509" s="77"/>
      <c r="C509" s="66"/>
      <c r="D509" s="66"/>
    </row>
    <row r="510" ht="15.75" customHeight="1">
      <c r="B510" s="77"/>
      <c r="C510" s="66"/>
      <c r="D510" s="66"/>
    </row>
    <row r="511" ht="15.75" customHeight="1">
      <c r="B511" s="77"/>
      <c r="C511" s="66"/>
      <c r="D511" s="66"/>
    </row>
    <row r="512" ht="15.75" customHeight="1">
      <c r="B512" s="77"/>
      <c r="C512" s="66"/>
      <c r="D512" s="66"/>
    </row>
    <row r="513" ht="15.75" customHeight="1">
      <c r="B513" s="77"/>
      <c r="C513" s="66"/>
      <c r="D513" s="66"/>
    </row>
    <row r="514" ht="15.75" customHeight="1">
      <c r="B514" s="77"/>
      <c r="C514" s="66"/>
      <c r="D514" s="66"/>
    </row>
    <row r="515" ht="15.75" customHeight="1">
      <c r="B515" s="77"/>
      <c r="C515" s="66"/>
      <c r="D515" s="66"/>
    </row>
    <row r="516" ht="15.75" customHeight="1">
      <c r="B516" s="77"/>
      <c r="C516" s="66"/>
      <c r="D516" s="66"/>
    </row>
    <row r="517" ht="15.75" customHeight="1">
      <c r="B517" s="77"/>
      <c r="C517" s="66"/>
      <c r="D517" s="66"/>
    </row>
    <row r="518" ht="15.75" customHeight="1">
      <c r="B518" s="77"/>
      <c r="C518" s="66"/>
      <c r="D518" s="66"/>
    </row>
    <row r="519" ht="15.75" customHeight="1">
      <c r="B519" s="77"/>
      <c r="C519" s="66"/>
      <c r="D519" s="66"/>
    </row>
    <row r="520" ht="15.75" customHeight="1">
      <c r="B520" s="77"/>
      <c r="C520" s="66"/>
      <c r="D520" s="66"/>
    </row>
    <row r="521" ht="15.75" customHeight="1">
      <c r="B521" s="77"/>
      <c r="C521" s="66"/>
      <c r="D521" s="66"/>
    </row>
    <row r="522" ht="15.75" customHeight="1">
      <c r="B522" s="77"/>
      <c r="C522" s="66"/>
      <c r="D522" s="66"/>
    </row>
    <row r="523" ht="15.75" customHeight="1">
      <c r="B523" s="77"/>
      <c r="C523" s="66"/>
      <c r="D523" s="66"/>
    </row>
    <row r="524" ht="15.75" customHeight="1">
      <c r="B524" s="77"/>
      <c r="C524" s="66"/>
      <c r="D524" s="66"/>
    </row>
    <row r="525" ht="15.75" customHeight="1">
      <c r="B525" s="77"/>
      <c r="C525" s="66"/>
      <c r="D525" s="66"/>
    </row>
    <row r="526" ht="15.75" customHeight="1">
      <c r="B526" s="77"/>
      <c r="C526" s="66"/>
      <c r="D526" s="66"/>
    </row>
    <row r="527" ht="15.75" customHeight="1">
      <c r="B527" s="77"/>
      <c r="C527" s="66"/>
      <c r="D527" s="66"/>
    </row>
    <row r="528" ht="15.75" customHeight="1">
      <c r="B528" s="77"/>
      <c r="C528" s="66"/>
      <c r="D528" s="66"/>
    </row>
    <row r="529" ht="15.75" customHeight="1">
      <c r="B529" s="77"/>
      <c r="C529" s="66"/>
      <c r="D529" s="66"/>
    </row>
    <row r="530" ht="15.75" customHeight="1">
      <c r="B530" s="77"/>
      <c r="C530" s="66"/>
      <c r="D530" s="66"/>
    </row>
    <row r="531" ht="15.75" customHeight="1">
      <c r="B531" s="77"/>
      <c r="C531" s="66"/>
      <c r="D531" s="66"/>
    </row>
    <row r="532" ht="15.75" customHeight="1">
      <c r="B532" s="77"/>
      <c r="C532" s="66"/>
      <c r="D532" s="66"/>
    </row>
    <row r="533" ht="15.75" customHeight="1">
      <c r="B533" s="77"/>
      <c r="C533" s="66"/>
      <c r="D533" s="66"/>
    </row>
    <row r="534" ht="15.75" customHeight="1">
      <c r="B534" s="77"/>
      <c r="C534" s="66"/>
      <c r="D534" s="66"/>
    </row>
    <row r="535" ht="15.75" customHeight="1">
      <c r="B535" s="77"/>
      <c r="C535" s="66"/>
      <c r="D535" s="66"/>
    </row>
    <row r="536" ht="15.75" customHeight="1">
      <c r="B536" s="77"/>
      <c r="C536" s="66"/>
      <c r="D536" s="66"/>
    </row>
    <row r="537" ht="15.75" customHeight="1">
      <c r="B537" s="77"/>
      <c r="C537" s="66"/>
      <c r="D537" s="66"/>
    </row>
    <row r="538" ht="15.75" customHeight="1">
      <c r="B538" s="77"/>
      <c r="C538" s="66"/>
      <c r="D538" s="66"/>
    </row>
    <row r="539" ht="15.75" customHeight="1">
      <c r="B539" s="77"/>
      <c r="C539" s="66"/>
      <c r="D539" s="66"/>
    </row>
    <row r="540" ht="15.75" customHeight="1">
      <c r="B540" s="77"/>
      <c r="C540" s="66"/>
      <c r="D540" s="66"/>
    </row>
    <row r="541" ht="15.75" customHeight="1">
      <c r="B541" s="77"/>
      <c r="C541" s="66"/>
      <c r="D541" s="66"/>
    </row>
    <row r="542" ht="15.75" customHeight="1">
      <c r="B542" s="77"/>
      <c r="C542" s="66"/>
      <c r="D542" s="66"/>
    </row>
    <row r="543" ht="15.75" customHeight="1">
      <c r="B543" s="77"/>
      <c r="C543" s="66"/>
      <c r="D543" s="66"/>
    </row>
    <row r="544" ht="15.75" customHeight="1">
      <c r="B544" s="77"/>
      <c r="C544" s="66"/>
      <c r="D544" s="66"/>
    </row>
    <row r="545" ht="15.75" customHeight="1">
      <c r="B545" s="77"/>
      <c r="C545" s="66"/>
      <c r="D545" s="66"/>
    </row>
    <row r="546" ht="15.75" customHeight="1">
      <c r="B546" s="77"/>
      <c r="C546" s="66"/>
      <c r="D546" s="66"/>
    </row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3">
    <mergeCell ref="A1:J1"/>
    <mergeCell ref="L1:N1"/>
    <mergeCell ref="O1:Q1"/>
  </mergeCells>
  <hyperlinks>
    <hyperlink r:id="rId1" ref="D4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1"/>
    <hyperlink r:id="rId37" ref="D42"/>
    <hyperlink r:id="rId38" ref="D43"/>
    <hyperlink r:id="rId39" ref="D44"/>
    <hyperlink r:id="rId40" ref="D47"/>
    <hyperlink r:id="rId41" ref="D48"/>
    <hyperlink r:id="rId42" ref="D49"/>
    <hyperlink r:id="rId43" ref="D50"/>
    <hyperlink r:id="rId44" ref="D52"/>
    <hyperlink r:id="rId45" ref="D53"/>
    <hyperlink r:id="rId46" ref="D54"/>
    <hyperlink r:id="rId47" ref="D56"/>
    <hyperlink r:id="rId48" ref="D57"/>
    <hyperlink r:id="rId49" ref="D58"/>
    <hyperlink r:id="rId50" ref="D59"/>
    <hyperlink r:id="rId51" ref="D60"/>
    <hyperlink r:id="rId52" ref="D61"/>
    <hyperlink r:id="rId53" ref="D62"/>
    <hyperlink r:id="rId54" ref="D63"/>
    <hyperlink r:id="rId55" ref="D64"/>
    <hyperlink r:id="rId56" ref="D65"/>
    <hyperlink r:id="rId57" ref="D66"/>
    <hyperlink r:id="rId58" ref="D67"/>
    <hyperlink r:id="rId59" ref="D68"/>
    <hyperlink r:id="rId60" ref="D69"/>
    <hyperlink r:id="rId61" ref="D70"/>
    <hyperlink r:id="rId62" ref="D71"/>
    <hyperlink r:id="rId63" ref="D72"/>
    <hyperlink r:id="rId64" ref="D73"/>
    <hyperlink r:id="rId65" ref="D74"/>
    <hyperlink r:id="rId66" ref="D75"/>
    <hyperlink r:id="rId67" ref="D76"/>
    <hyperlink r:id="rId68" ref="D77"/>
    <hyperlink r:id="rId69" ref="D78"/>
    <hyperlink r:id="rId70" ref="D79"/>
    <hyperlink r:id="rId71" ref="D80"/>
    <hyperlink r:id="rId72" ref="D81"/>
    <hyperlink r:id="rId73" ref="D82"/>
    <hyperlink r:id="rId74" ref="D83"/>
    <hyperlink r:id="rId75" ref="D84"/>
    <hyperlink r:id="rId76" ref="D85"/>
    <hyperlink r:id="rId77" ref="D86"/>
    <hyperlink r:id="rId78" ref="D87"/>
    <hyperlink r:id="rId79" ref="D88"/>
    <hyperlink r:id="rId80" ref="D89"/>
    <hyperlink r:id="rId81" ref="D90"/>
    <hyperlink r:id="rId82" ref="D91"/>
    <hyperlink r:id="rId83" ref="D92"/>
    <hyperlink r:id="rId84" ref="D93"/>
    <hyperlink r:id="rId85" ref="D94"/>
    <hyperlink r:id="rId86" ref="D95"/>
    <hyperlink r:id="rId87" ref="D96"/>
    <hyperlink r:id="rId88" ref="D98"/>
    <hyperlink r:id="rId89" ref="D99"/>
    <hyperlink r:id="rId90" ref="D100"/>
    <hyperlink r:id="rId91" ref="D101"/>
    <hyperlink r:id="rId92" ref="D102"/>
    <hyperlink r:id="rId93" ref="D103"/>
    <hyperlink r:id="rId94" ref="D104"/>
    <hyperlink r:id="rId95" ref="D105"/>
    <hyperlink r:id="rId96" ref="D106"/>
    <hyperlink r:id="rId97" ref="D107"/>
    <hyperlink r:id="rId98" ref="D108"/>
    <hyperlink r:id="rId99" ref="D109"/>
    <hyperlink r:id="rId100" ref="D110"/>
    <hyperlink r:id="rId101" ref="D111"/>
    <hyperlink r:id="rId102" ref="D112"/>
    <hyperlink r:id="rId103" ref="D113"/>
    <hyperlink r:id="rId104" ref="D114"/>
    <hyperlink r:id="rId105" ref="D115"/>
    <hyperlink r:id="rId106" ref="D116"/>
    <hyperlink r:id="rId107" ref="D117"/>
    <hyperlink r:id="rId108" ref="D118"/>
    <hyperlink r:id="rId109" ref="D119"/>
    <hyperlink r:id="rId110" ref="D121"/>
    <hyperlink r:id="rId111" ref="D122"/>
    <hyperlink r:id="rId112" ref="D123"/>
    <hyperlink r:id="rId113" ref="D124"/>
    <hyperlink r:id="rId114" ref="D125"/>
    <hyperlink r:id="rId115" ref="D126"/>
    <hyperlink r:id="rId116" ref="D127"/>
    <hyperlink r:id="rId117" ref="D128"/>
    <hyperlink r:id="rId118" ref="D129"/>
    <hyperlink r:id="rId119" ref="D130"/>
    <hyperlink r:id="rId120" ref="D131"/>
    <hyperlink r:id="rId121" ref="D132"/>
    <hyperlink r:id="rId122" ref="D133"/>
    <hyperlink r:id="rId123" ref="D134"/>
    <hyperlink r:id="rId124" ref="D135"/>
    <hyperlink r:id="rId125" ref="D136"/>
    <hyperlink r:id="rId126" ref="D137"/>
    <hyperlink r:id="rId127" ref="D138"/>
    <hyperlink r:id="rId128" ref="D139"/>
    <hyperlink r:id="rId129" ref="D140"/>
    <hyperlink r:id="rId130" ref="D141"/>
    <hyperlink r:id="rId131" ref="D142"/>
    <hyperlink r:id="rId132" ref="D143"/>
    <hyperlink r:id="rId133" ref="D144"/>
    <hyperlink r:id="rId134" ref="D145"/>
    <hyperlink r:id="rId135" ref="D146"/>
    <hyperlink r:id="rId136" ref="D147"/>
    <hyperlink r:id="rId137" ref="D148"/>
    <hyperlink r:id="rId138" ref="D149"/>
    <hyperlink r:id="rId139" ref="D150"/>
    <hyperlink r:id="rId140" ref="D151"/>
    <hyperlink r:id="rId141" ref="D152"/>
    <hyperlink r:id="rId142" ref="D153"/>
    <hyperlink r:id="rId143" ref="D154"/>
    <hyperlink r:id="rId144" ref="D156"/>
    <hyperlink r:id="rId145" ref="D157"/>
    <hyperlink r:id="rId146" ref="D158"/>
    <hyperlink r:id="rId147" ref="D159"/>
    <hyperlink r:id="rId148" ref="D160"/>
    <hyperlink r:id="rId149" ref="D161"/>
    <hyperlink r:id="rId150" ref="D162"/>
    <hyperlink r:id="rId151" ref="D163"/>
    <hyperlink r:id="rId152" ref="D164"/>
    <hyperlink r:id="rId153" ref="D165"/>
    <hyperlink r:id="rId154" ref="D166"/>
    <hyperlink r:id="rId155" ref="D167"/>
    <hyperlink r:id="rId156" ref="D168"/>
    <hyperlink r:id="rId157" ref="D169"/>
    <hyperlink r:id="rId158" ref="D170"/>
    <hyperlink r:id="rId159" ref="D171"/>
    <hyperlink r:id="rId160" ref="D172"/>
    <hyperlink r:id="rId161" ref="D173"/>
    <hyperlink r:id="rId162" ref="D174"/>
    <hyperlink r:id="rId163" ref="D175"/>
    <hyperlink r:id="rId164" ref="D176"/>
    <hyperlink r:id="rId165" ref="D177"/>
    <hyperlink r:id="rId166" ref="D178"/>
    <hyperlink r:id="rId167" ref="D179"/>
    <hyperlink r:id="rId168" ref="D180"/>
    <hyperlink r:id="rId169" ref="D181"/>
    <hyperlink r:id="rId170" ref="D182"/>
    <hyperlink r:id="rId171" ref="D183"/>
    <hyperlink r:id="rId172" ref="D184"/>
    <hyperlink r:id="rId173" ref="D185"/>
    <hyperlink r:id="rId174" ref="D186"/>
    <hyperlink r:id="rId175" ref="D187"/>
    <hyperlink r:id="rId176" ref="D188"/>
    <hyperlink r:id="rId177" ref="D189"/>
    <hyperlink r:id="rId178" ref="D190"/>
    <hyperlink r:id="rId179" ref="D191"/>
    <hyperlink r:id="rId180" ref="D192"/>
    <hyperlink r:id="rId181" ref="D193"/>
    <hyperlink r:id="rId182" ref="D194"/>
    <hyperlink r:id="rId183" ref="D195"/>
    <hyperlink r:id="rId184" ref="D196"/>
    <hyperlink r:id="rId185" ref="D197"/>
    <hyperlink r:id="rId186" ref="D198"/>
    <hyperlink r:id="rId187" ref="D199"/>
    <hyperlink r:id="rId188" ref="D200"/>
    <hyperlink r:id="rId189" ref="D201"/>
    <hyperlink r:id="rId190" ref="D202"/>
    <hyperlink r:id="rId191" ref="D203"/>
    <hyperlink r:id="rId192" ref="D204"/>
    <hyperlink r:id="rId193" ref="D205"/>
    <hyperlink r:id="rId194" ref="D206"/>
    <hyperlink r:id="rId195" ref="D207"/>
    <hyperlink r:id="rId196" ref="D208"/>
    <hyperlink r:id="rId197" ref="D209"/>
    <hyperlink r:id="rId198" ref="D210"/>
    <hyperlink r:id="rId199" ref="D211"/>
    <hyperlink r:id="rId200" ref="D212"/>
    <hyperlink r:id="rId201" ref="D213"/>
    <hyperlink r:id="rId202" ref="D214"/>
    <hyperlink r:id="rId203" ref="D215"/>
    <hyperlink r:id="rId204" ref="D216"/>
    <hyperlink r:id="rId205" ref="D217"/>
    <hyperlink r:id="rId206" ref="D218"/>
    <hyperlink r:id="rId207" ref="D219"/>
    <hyperlink r:id="rId208" ref="D220"/>
    <hyperlink r:id="rId209" ref="D221"/>
    <hyperlink r:id="rId210" ref="D222"/>
    <hyperlink r:id="rId211" ref="D223"/>
    <hyperlink r:id="rId212" ref="D224"/>
    <hyperlink r:id="rId213" ref="D225"/>
    <hyperlink r:id="rId214" ref="D226"/>
    <hyperlink r:id="rId215" ref="D227"/>
    <hyperlink r:id="rId216" ref="D228"/>
    <hyperlink r:id="rId217" ref="D229"/>
    <hyperlink r:id="rId218" ref="D230"/>
    <hyperlink r:id="rId219" ref="D231"/>
    <hyperlink r:id="rId220" ref="D232"/>
    <hyperlink r:id="rId221" ref="D233"/>
    <hyperlink r:id="rId222" ref="D234"/>
    <hyperlink r:id="rId223" ref="D235"/>
    <hyperlink r:id="rId224" ref="D236"/>
    <hyperlink r:id="rId225" ref="D237"/>
    <hyperlink r:id="rId226" ref="D238"/>
    <hyperlink r:id="rId227" ref="D239"/>
    <hyperlink r:id="rId228" ref="D240"/>
    <hyperlink r:id="rId229" ref="D241"/>
    <hyperlink r:id="rId230" ref="D242"/>
    <hyperlink r:id="rId231" ref="D243"/>
    <hyperlink r:id="rId232" ref="D244"/>
    <hyperlink r:id="rId233" ref="D245"/>
    <hyperlink r:id="rId234" ref="D246"/>
    <hyperlink r:id="rId235" ref="D247"/>
    <hyperlink r:id="rId236" ref="D248"/>
    <hyperlink r:id="rId237" ref="D249"/>
    <hyperlink r:id="rId238" ref="D250"/>
    <hyperlink r:id="rId239" ref="D251"/>
    <hyperlink r:id="rId240" ref="D252"/>
    <hyperlink r:id="rId241" ref="D253"/>
    <hyperlink r:id="rId242" ref="D254"/>
    <hyperlink r:id="rId243" ref="D255"/>
    <hyperlink r:id="rId244" ref="D256"/>
    <hyperlink r:id="rId245" ref="D257"/>
    <hyperlink r:id="rId246" ref="D258"/>
    <hyperlink r:id="rId247" ref="D259"/>
    <hyperlink r:id="rId248" ref="D260"/>
    <hyperlink r:id="rId249" ref="D261"/>
    <hyperlink r:id="rId250" ref="D262"/>
    <hyperlink r:id="rId251" ref="D263"/>
    <hyperlink r:id="rId252" ref="D264"/>
    <hyperlink r:id="rId253" ref="D265"/>
    <hyperlink r:id="rId254" ref="D266"/>
    <hyperlink r:id="rId255" ref="D267"/>
    <hyperlink r:id="rId256" ref="D268"/>
    <hyperlink r:id="rId257" ref="D269"/>
    <hyperlink r:id="rId258" ref="D270"/>
    <hyperlink r:id="rId259" ref="D271"/>
    <hyperlink r:id="rId260" ref="D272"/>
    <hyperlink r:id="rId261" ref="D273"/>
    <hyperlink r:id="rId262" ref="D274"/>
    <hyperlink r:id="rId263" ref="D275"/>
    <hyperlink r:id="rId264" ref="D276"/>
    <hyperlink r:id="rId265" ref="D277"/>
    <hyperlink r:id="rId266" ref="D278"/>
    <hyperlink r:id="rId267" ref="D279"/>
    <hyperlink r:id="rId268" ref="D280"/>
    <hyperlink r:id="rId269" ref="D281"/>
    <hyperlink r:id="rId270" ref="D282"/>
    <hyperlink r:id="rId271" ref="D283"/>
    <hyperlink r:id="rId272" ref="D284"/>
    <hyperlink r:id="rId273" ref="D285"/>
    <hyperlink r:id="rId274" ref="D286"/>
    <hyperlink r:id="rId275" ref="D287"/>
  </hyperlinks>
  <printOptions horizontalCentered="1"/>
  <pageMargins bottom="0.75" footer="0.0" header="0.0" left="0.7" right="0.7" top="0.75"/>
  <pageSetup paperSize="9" orientation="landscape"/>
  <drawing r:id="rId27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71"/>
    <col customWidth="1" min="2" max="2" width="13.86"/>
    <col customWidth="1" min="3" max="7" width="14.71"/>
    <col customWidth="1" min="8" max="8" width="22.71"/>
    <col customWidth="1" min="9" max="9" width="14.71"/>
    <col customWidth="1" min="10" max="12" width="17.0"/>
    <col customWidth="1" min="13" max="13" width="19.71"/>
    <col customWidth="1" min="14" max="17" width="17.0"/>
  </cols>
  <sheetData>
    <row r="1" ht="20.25" customHeight="1">
      <c r="A1" s="2"/>
      <c r="B1" s="4"/>
      <c r="C1" s="8" t="s">
        <v>15</v>
      </c>
      <c r="D1" s="9"/>
      <c r="E1" s="9"/>
      <c r="F1" s="9"/>
      <c r="G1" s="11"/>
      <c r="H1" s="13"/>
      <c r="I1" s="16"/>
      <c r="J1" s="2"/>
      <c r="K1" s="2"/>
      <c r="L1" s="2"/>
      <c r="M1" s="2"/>
      <c r="N1" s="2"/>
      <c r="O1" s="2"/>
      <c r="P1" s="2"/>
      <c r="Q1" s="2"/>
      <c r="R1" s="2"/>
      <c r="S1" s="2"/>
    </row>
    <row r="2" ht="45.0" customHeight="1">
      <c r="A2" s="2"/>
      <c r="B2" s="24" t="s">
        <v>28</v>
      </c>
      <c r="C2" s="25" t="s">
        <v>30</v>
      </c>
      <c r="D2" s="25" t="s">
        <v>31</v>
      </c>
      <c r="E2" s="25" t="s">
        <v>33</v>
      </c>
      <c r="F2" s="25" t="s">
        <v>35</v>
      </c>
      <c r="G2" s="25" t="s">
        <v>38</v>
      </c>
      <c r="H2" s="13" t="s">
        <v>40</v>
      </c>
      <c r="I2" s="16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9"/>
      <c r="B3" s="41">
        <v>46026.0</v>
      </c>
      <c r="C3" s="44">
        <v>2027.81</v>
      </c>
      <c r="D3" s="53">
        <f>Application_Ledger!J4+Application_Ledger!J5</f>
        <v>213.75</v>
      </c>
      <c r="E3" s="53">
        <f>Application_Ledger!K4+Application_Ledger!K5</f>
        <v>213.75</v>
      </c>
      <c r="F3" s="44">
        <v>0.0</v>
      </c>
      <c r="G3" s="53">
        <f t="shared" ref="G3:G9" si="1">D3-E3</f>
        <v>0</v>
      </c>
      <c r="H3" s="58"/>
      <c r="I3" s="59"/>
      <c r="J3" s="29"/>
      <c r="K3" s="29"/>
      <c r="L3" s="29"/>
      <c r="M3" s="29"/>
      <c r="N3" s="29"/>
      <c r="O3" s="29"/>
      <c r="P3" s="29"/>
      <c r="Q3" s="29"/>
      <c r="R3" s="29"/>
      <c r="S3" s="29"/>
    </row>
    <row r="4">
      <c r="A4" s="29"/>
      <c r="B4" s="67" t="s">
        <v>64</v>
      </c>
      <c r="C4" s="44">
        <v>2223.5</v>
      </c>
      <c r="D4" s="44">
        <f>Application_Ledger!J6</f>
        <v>215.375</v>
      </c>
      <c r="E4" s="44">
        <f>Application_Ledger!K6</f>
        <v>215.375</v>
      </c>
      <c r="F4" s="44">
        <v>0.0</v>
      </c>
      <c r="G4" s="53">
        <f t="shared" si="1"/>
        <v>0</v>
      </c>
      <c r="H4" s="58"/>
      <c r="I4" s="59"/>
      <c r="J4" s="29"/>
      <c r="K4" s="29"/>
      <c r="L4" s="29"/>
      <c r="M4" s="29"/>
      <c r="N4" s="29"/>
      <c r="O4" s="29"/>
      <c r="P4" s="29"/>
      <c r="Q4" s="29"/>
      <c r="R4" s="29"/>
      <c r="S4" s="29"/>
    </row>
    <row r="5">
      <c r="A5" s="29"/>
      <c r="B5" s="67" t="s">
        <v>77</v>
      </c>
      <c r="C5" s="44">
        <v>2143.25</v>
      </c>
      <c r="D5" s="44">
        <f>Application_Ledger!J7+Application_Ledger!J8</f>
        <v>246.925</v>
      </c>
      <c r="E5" s="44">
        <f>Application_Ledger!K7+Application_Ledger!K8</f>
        <v>246.925</v>
      </c>
      <c r="F5" s="44">
        <v>0.0</v>
      </c>
      <c r="G5" s="53">
        <f t="shared" si="1"/>
        <v>0</v>
      </c>
      <c r="H5" s="58"/>
      <c r="I5" s="5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>
      <c r="A6" s="29"/>
      <c r="B6" s="80" t="s">
        <v>85</v>
      </c>
      <c r="C6" s="44">
        <v>2143.25</v>
      </c>
      <c r="D6" s="44">
        <f>Application_Ledger!J9+Application_Ledger!J10+Application_Ledger!J11</f>
        <v>590.5</v>
      </c>
      <c r="E6" s="44">
        <f>Application_Ledger!K9+Application_Ledger!K10+Application_Ledger!K11</f>
        <v>590.5</v>
      </c>
      <c r="F6" s="44">
        <v>0.0</v>
      </c>
      <c r="G6" s="53">
        <f t="shared" si="1"/>
        <v>0</v>
      </c>
      <c r="H6" s="58"/>
      <c r="I6" s="5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>
      <c r="A7" s="29"/>
      <c r="B7" s="67" t="s">
        <v>92</v>
      </c>
      <c r="C7" s="44">
        <v>2143.25</v>
      </c>
      <c r="D7" s="44">
        <f>Application_Ledger!J12+Application_Ledger!J13+Application_Ledger!J14</f>
        <v>655.5</v>
      </c>
      <c r="E7" s="44">
        <f>Application_Ledger!K12+Application_Ledger!K13+Application_Ledger!K14</f>
        <v>655.5</v>
      </c>
      <c r="F7" s="44">
        <v>0.0</v>
      </c>
      <c r="G7" s="53">
        <f t="shared" si="1"/>
        <v>0</v>
      </c>
      <c r="H7" s="58"/>
      <c r="I7" s="59"/>
      <c r="J7" s="29"/>
      <c r="K7" s="29"/>
      <c r="L7" s="29"/>
      <c r="M7" s="29"/>
      <c r="N7" s="29"/>
      <c r="O7" s="29"/>
      <c r="P7" s="29"/>
      <c r="Q7" s="29"/>
      <c r="R7" s="29"/>
      <c r="S7" s="29"/>
    </row>
    <row r="8">
      <c r="A8" s="29"/>
      <c r="B8" s="67" t="s">
        <v>101</v>
      </c>
      <c r="C8" s="44">
        <v>2143.25</v>
      </c>
      <c r="D8" s="44">
        <f>Application_Ledger!J15+Application_Ledger!J16+Application_Ledger!J17</f>
        <v>630</v>
      </c>
      <c r="E8" s="44">
        <f>Application_Ledger!K15+Application_Ledger!K16+Application_Ledger!K17</f>
        <v>630</v>
      </c>
      <c r="F8" s="44">
        <v>0.0</v>
      </c>
      <c r="G8" s="53">
        <f t="shared" si="1"/>
        <v>0</v>
      </c>
      <c r="H8" s="58"/>
      <c r="I8" s="5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>
      <c r="A9" s="29"/>
      <c r="B9" s="67" t="s">
        <v>112</v>
      </c>
      <c r="C9" s="44">
        <v>2143.25</v>
      </c>
      <c r="D9" s="44">
        <f>Application_Ledger!J18+Application_Ledger!J19+Application_Ledger!J20</f>
        <v>539</v>
      </c>
      <c r="E9" s="44">
        <f>Application_Ledger!K18+Application_Ledger!K19+Application_Ledger!K20</f>
        <v>539</v>
      </c>
      <c r="F9" s="44">
        <v>0.0</v>
      </c>
      <c r="G9" s="53">
        <f t="shared" si="1"/>
        <v>0</v>
      </c>
      <c r="H9" s="58"/>
      <c r="I9" s="59"/>
      <c r="J9" s="29"/>
      <c r="K9" s="29"/>
      <c r="L9" s="29"/>
      <c r="M9" s="29"/>
      <c r="N9" s="29"/>
      <c r="O9" s="29"/>
      <c r="P9" s="29"/>
      <c r="Q9" s="29"/>
      <c r="R9" s="29"/>
      <c r="S9" s="29"/>
    </row>
    <row r="10" ht="15.75" customHeight="1">
      <c r="A10" s="29"/>
      <c r="B10" s="89" t="s">
        <v>121</v>
      </c>
      <c r="C10" s="90">
        <f t="shared" ref="C10:G10" si="2">SUM(C3:C9)</f>
        <v>14967.56</v>
      </c>
      <c r="D10" s="90">
        <f t="shared" si="2"/>
        <v>3091.05</v>
      </c>
      <c r="E10" s="90">
        <f t="shared" si="2"/>
        <v>3091.05</v>
      </c>
      <c r="F10" s="90">
        <f t="shared" si="2"/>
        <v>0</v>
      </c>
      <c r="G10" s="90">
        <f t="shared" si="2"/>
        <v>0</v>
      </c>
      <c r="H10" s="58"/>
      <c r="I10" s="59"/>
      <c r="J10" s="29"/>
      <c r="K10" s="29"/>
      <c r="L10" s="29"/>
      <c r="M10" s="29"/>
      <c r="N10" s="29"/>
      <c r="O10" s="29"/>
      <c r="P10" s="29"/>
      <c r="Q10" s="29"/>
      <c r="R10" s="29"/>
      <c r="S10" s="29"/>
    </row>
    <row r="11" ht="15.75" customHeight="1">
      <c r="A11" s="29"/>
      <c r="B11" s="91">
        <v>46027.0</v>
      </c>
      <c r="C11" s="44">
        <v>2143.25</v>
      </c>
      <c r="D11" s="92">
        <f>Application_Ledger!J22+Application_Ledger!J23+Application_Ledger!J24+Application_Ledger!J25</f>
        <v>431.175</v>
      </c>
      <c r="E11" s="93">
        <f>Application_Ledger!K22+Application_Ledger!K23+Application_Ledger!K24+Application_Ledger!K25</f>
        <v>431.175</v>
      </c>
      <c r="F11" s="44">
        <v>0.0</v>
      </c>
      <c r="G11" s="53">
        <f t="shared" ref="G11:G41" si="3">D11-E11</f>
        <v>0</v>
      </c>
      <c r="H11" s="94"/>
      <c r="I11" s="5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ht="15.75" customHeight="1">
      <c r="A12" s="29"/>
      <c r="B12" s="91">
        <v>46058.0</v>
      </c>
      <c r="C12" s="44">
        <v>2143.25</v>
      </c>
      <c r="D12" s="93">
        <f>Application_Ledger!J26</f>
        <v>315.625</v>
      </c>
      <c r="E12" s="93">
        <f>Application_Ledger!K26</f>
        <v>315.625</v>
      </c>
      <c r="F12" s="44">
        <v>0.0</v>
      </c>
      <c r="G12" s="53">
        <f t="shared" si="3"/>
        <v>0</v>
      </c>
      <c r="H12" s="94"/>
      <c r="I12" s="59"/>
      <c r="J12" s="29"/>
      <c r="K12" s="29"/>
      <c r="L12" s="29"/>
      <c r="M12" s="29"/>
      <c r="N12" s="29"/>
      <c r="O12" s="29"/>
      <c r="P12" s="29"/>
      <c r="Q12" s="29"/>
      <c r="R12" s="29"/>
      <c r="S12" s="29"/>
    </row>
    <row r="13" ht="15.75" customHeight="1">
      <c r="A13" s="29"/>
      <c r="B13" s="91">
        <v>46086.0</v>
      </c>
      <c r="C13" s="44">
        <v>2143.25</v>
      </c>
      <c r="D13" s="93">
        <f>Application_Ledger!J27+Application_Ledger!J28</f>
        <v>470.475</v>
      </c>
      <c r="E13" s="93">
        <f>Application_Ledger!K27+Application_Ledger!K28</f>
        <v>470.475</v>
      </c>
      <c r="F13" s="44">
        <v>0.0</v>
      </c>
      <c r="G13" s="53">
        <f t="shared" si="3"/>
        <v>0</v>
      </c>
      <c r="H13" s="94"/>
      <c r="I13" s="59"/>
      <c r="J13" s="29"/>
      <c r="K13" s="29"/>
      <c r="L13" s="29"/>
      <c r="M13" s="29"/>
      <c r="N13" s="29"/>
      <c r="O13" s="29"/>
      <c r="P13" s="29"/>
      <c r="Q13" s="29"/>
      <c r="R13" s="29"/>
      <c r="S13" s="29"/>
    </row>
    <row r="14" ht="15.75" customHeight="1">
      <c r="A14" s="29"/>
      <c r="B14" s="91">
        <v>46117.0</v>
      </c>
      <c r="C14" s="44">
        <v>2143.25</v>
      </c>
      <c r="D14" s="93">
        <f>Application_Ledger!J29+Application_Ledger!J30</f>
        <v>222.1</v>
      </c>
      <c r="E14" s="93">
        <f>Application_Ledger!K29+Application_Ledger!K30</f>
        <v>222.1</v>
      </c>
      <c r="F14" s="44">
        <v>0.0</v>
      </c>
      <c r="G14" s="53">
        <f t="shared" si="3"/>
        <v>0</v>
      </c>
      <c r="H14" s="102"/>
      <c r="I14" s="59"/>
      <c r="J14" s="29"/>
      <c r="K14" s="29"/>
      <c r="L14" s="29"/>
      <c r="M14" s="29"/>
      <c r="N14" s="29"/>
      <c r="O14" s="29"/>
      <c r="P14" s="29"/>
      <c r="Q14" s="29"/>
      <c r="R14" s="29"/>
      <c r="S14" s="29"/>
    </row>
    <row r="15" ht="15.75" customHeight="1">
      <c r="A15" s="29"/>
      <c r="B15" s="91">
        <v>46147.0</v>
      </c>
      <c r="C15" s="44">
        <v>2143.25</v>
      </c>
      <c r="D15" s="92">
        <f>Application_Ledger!J31+Application_Ledger!J32</f>
        <v>239.6</v>
      </c>
      <c r="E15" s="93">
        <f>Application_Ledger!K31+Application_Ledger!K32</f>
        <v>239.6</v>
      </c>
      <c r="F15" s="44">
        <v>0.0</v>
      </c>
      <c r="G15" s="53">
        <f t="shared" si="3"/>
        <v>0</v>
      </c>
      <c r="H15" s="102"/>
      <c r="I15" s="5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ht="15.75" customHeight="1">
      <c r="A16" s="29"/>
      <c r="B16" s="105">
        <v>46178.0</v>
      </c>
      <c r="C16" s="44">
        <v>2143.25</v>
      </c>
      <c r="D16" s="92">
        <f>Application_Ledger!J33+Application_Ledger!J34</f>
        <v>330.725</v>
      </c>
      <c r="E16" s="93">
        <f>Application_Ledger!K33+Application_Ledger!K34</f>
        <v>330.725</v>
      </c>
      <c r="F16" s="44">
        <v>0.0</v>
      </c>
      <c r="G16" s="53">
        <f t="shared" si="3"/>
        <v>0</v>
      </c>
      <c r="H16" s="58"/>
      <c r="I16" s="59"/>
      <c r="J16" s="29"/>
      <c r="K16" s="29"/>
      <c r="L16" s="29"/>
      <c r="M16" s="29"/>
      <c r="N16" s="29"/>
      <c r="O16" s="29"/>
      <c r="P16" s="29"/>
      <c r="Q16" s="29"/>
      <c r="R16" s="29"/>
      <c r="S16" s="29"/>
    </row>
    <row r="17" ht="15.75" customHeight="1">
      <c r="A17" s="29"/>
      <c r="B17" s="106">
        <v>46208.0</v>
      </c>
      <c r="C17" s="44">
        <v>2143.25</v>
      </c>
      <c r="D17" s="107">
        <f>Application_Ledger!J35+Application_Ledger!J36</f>
        <v>341.4</v>
      </c>
      <c r="E17" s="107">
        <f>Application_Ledger!K35+Application_Ledger!K36</f>
        <v>341.4</v>
      </c>
      <c r="F17" s="44">
        <v>0.0</v>
      </c>
      <c r="G17" s="53">
        <f t="shared" si="3"/>
        <v>0</v>
      </c>
      <c r="H17" s="58"/>
      <c r="I17" s="59"/>
      <c r="J17" s="29"/>
      <c r="K17" s="29"/>
      <c r="L17" s="29"/>
      <c r="M17" s="29"/>
      <c r="N17" s="29"/>
      <c r="O17" s="29"/>
      <c r="P17" s="29"/>
      <c r="Q17" s="29"/>
      <c r="R17" s="29"/>
      <c r="S17" s="29"/>
    </row>
    <row r="18" ht="15.75" customHeight="1">
      <c r="A18" s="29"/>
      <c r="B18" s="105">
        <v>46239.0</v>
      </c>
      <c r="C18" s="44">
        <v>2143.25</v>
      </c>
      <c r="D18" s="107">
        <f>Application_Ledger!J37+Application_Ledger!J38+Application_Ledger!J39+Application_Ledger!J40</f>
        <v>749.025</v>
      </c>
      <c r="E18" s="107">
        <f>Application_Ledger!K37+Application_Ledger!K38+Application_Ledger!K39+Application_Ledger!K40</f>
        <v>749.025</v>
      </c>
      <c r="F18" s="44">
        <v>0.0</v>
      </c>
      <c r="G18" s="53">
        <f t="shared" si="3"/>
        <v>0</v>
      </c>
      <c r="H18" s="58"/>
      <c r="I18" s="59"/>
      <c r="J18" s="29"/>
      <c r="K18" s="29"/>
      <c r="L18" s="29"/>
      <c r="M18" s="29"/>
      <c r="N18" s="29"/>
      <c r="O18" s="29"/>
      <c r="P18" s="29"/>
      <c r="Q18" s="29"/>
      <c r="R18" s="29"/>
      <c r="S18" s="29"/>
    </row>
    <row r="19" ht="15.75" customHeight="1">
      <c r="A19" s="29"/>
      <c r="B19" s="106">
        <v>46270.0</v>
      </c>
      <c r="C19" s="44">
        <v>2143.25</v>
      </c>
      <c r="D19" s="107">
        <f>sum(Application_Ledger!J41:J45)</f>
        <v>766.205</v>
      </c>
      <c r="E19" s="107">
        <f>sum(Application_Ledger!K41:K45)</f>
        <v>766.205</v>
      </c>
      <c r="F19" s="44">
        <v>0.0</v>
      </c>
      <c r="G19" s="53">
        <f t="shared" si="3"/>
        <v>0</v>
      </c>
      <c r="H19" s="58"/>
      <c r="I19" s="59"/>
      <c r="J19" s="29"/>
      <c r="K19" s="29"/>
      <c r="L19" s="29"/>
      <c r="M19" s="29"/>
      <c r="N19" s="29"/>
      <c r="O19" s="29"/>
      <c r="P19" s="29"/>
      <c r="Q19" s="29"/>
      <c r="R19" s="29"/>
      <c r="S19" s="29"/>
    </row>
    <row r="20" ht="15.75" customHeight="1">
      <c r="A20" s="29"/>
      <c r="B20" s="105">
        <v>46300.0</v>
      </c>
      <c r="C20" s="44">
        <v>2143.25</v>
      </c>
      <c r="D20" s="107">
        <f>Application_Ledger!J46+Application_Ledger!J47+Application_Ledger!J48+Application_Ledger!J49+Application_Ledger!J50</f>
        <v>916.5875</v>
      </c>
      <c r="E20" s="107">
        <f>Application_Ledger!K46+Application_Ledger!K47+Application_Ledger!K48+Application_Ledger!K49+Application_Ledger!K50</f>
        <v>916.5875</v>
      </c>
      <c r="F20" s="44">
        <v>0.0</v>
      </c>
      <c r="G20" s="53">
        <f t="shared" si="3"/>
        <v>0</v>
      </c>
      <c r="H20" s="58"/>
      <c r="I20" s="59"/>
      <c r="J20" s="29"/>
      <c r="K20" s="29"/>
      <c r="L20" s="29"/>
      <c r="M20" s="29"/>
      <c r="N20" s="29"/>
      <c r="O20" s="29"/>
      <c r="P20" s="29"/>
      <c r="Q20" s="29"/>
      <c r="R20" s="29"/>
      <c r="S20" s="29"/>
    </row>
    <row r="21" ht="15.75" customHeight="1">
      <c r="A21" s="29"/>
      <c r="B21" s="105">
        <v>46331.0</v>
      </c>
      <c r="C21" s="44">
        <v>2143.25</v>
      </c>
      <c r="D21" s="107">
        <f>Application_Ledger!J51+Application_Ledger!J52+Application_Ledger!J53+Application_Ledger!J54</f>
        <v>559.85</v>
      </c>
      <c r="E21" s="107">
        <f>Application_Ledger!K51+Application_Ledger!K52+Application_Ledger!K53+Application_Ledger!K54</f>
        <v>559.85</v>
      </c>
      <c r="F21" s="44">
        <v>0.0</v>
      </c>
      <c r="G21" s="53">
        <f t="shared" si="3"/>
        <v>0</v>
      </c>
      <c r="H21" s="58"/>
      <c r="I21" s="59"/>
      <c r="J21" s="29"/>
      <c r="K21" s="29"/>
      <c r="L21" s="29"/>
      <c r="M21" s="29"/>
      <c r="N21" s="29"/>
      <c r="O21" s="29"/>
      <c r="P21" s="29"/>
      <c r="Q21" s="29"/>
      <c r="R21" s="29"/>
      <c r="S21" s="29"/>
    </row>
    <row r="22" ht="15.75" customHeight="1">
      <c r="A22" s="29"/>
      <c r="B22" s="105">
        <v>46361.0</v>
      </c>
      <c r="C22" s="44">
        <v>2143.25</v>
      </c>
      <c r="D22" s="107">
        <f>Application_Ledger!J55+Application_Ledger!J56+Application_Ledger!J57+Application_Ledger!J58+Application_Ledger!J59</f>
        <v>692.65</v>
      </c>
      <c r="E22" s="107">
        <f>Application_Ledger!K55+Application_Ledger!K56+Application_Ledger!K57+Application_Ledger!K58+Application_Ledger!K59</f>
        <v>692.65</v>
      </c>
      <c r="F22" s="44">
        <v>0.0</v>
      </c>
      <c r="G22" s="53">
        <f t="shared" si="3"/>
        <v>0</v>
      </c>
      <c r="H22" s="58"/>
      <c r="I22" s="59"/>
      <c r="J22" s="29"/>
      <c r="K22" s="29"/>
      <c r="L22" s="29"/>
      <c r="M22" s="29"/>
      <c r="N22" s="29"/>
      <c r="O22" s="29"/>
      <c r="P22" s="29"/>
      <c r="Q22" s="29"/>
      <c r="R22" s="29"/>
      <c r="S22" s="29"/>
    </row>
    <row r="23" ht="15.75" customHeight="1">
      <c r="A23" s="29"/>
      <c r="B23" s="109" t="s">
        <v>165</v>
      </c>
      <c r="C23" s="44">
        <v>2143.25</v>
      </c>
      <c r="D23" s="107">
        <f>sum(Application_Ledger!J60:J63)</f>
        <v>494.7</v>
      </c>
      <c r="E23" s="107">
        <f>sum(Application_Ledger!K60:K63)</f>
        <v>392.425</v>
      </c>
      <c r="F23" s="44">
        <v>0.0</v>
      </c>
      <c r="G23" s="53">
        <f t="shared" si="3"/>
        <v>102.275</v>
      </c>
      <c r="H23" s="58"/>
      <c r="I23" s="59"/>
      <c r="J23" s="29"/>
      <c r="K23" s="29"/>
      <c r="L23" s="29"/>
      <c r="M23" s="29"/>
      <c r="N23" s="29"/>
      <c r="O23" s="29"/>
      <c r="P23" s="29"/>
      <c r="Q23" s="29"/>
      <c r="R23" s="29"/>
      <c r="S23" s="29"/>
    </row>
    <row r="24" ht="15.75" customHeight="1">
      <c r="A24" s="29"/>
      <c r="B24" s="109" t="s">
        <v>168</v>
      </c>
      <c r="C24" s="44">
        <v>2143.25</v>
      </c>
      <c r="D24" s="107">
        <f>sum(Application_Ledger!J64:J67)</f>
        <v>416.4</v>
      </c>
      <c r="E24" s="107">
        <f>sum(Application_Ledger!K64:K67)</f>
        <v>221.9</v>
      </c>
      <c r="F24" s="44">
        <v>0.0</v>
      </c>
      <c r="G24" s="53">
        <f t="shared" si="3"/>
        <v>194.5</v>
      </c>
      <c r="H24" s="58"/>
      <c r="I24" s="59"/>
      <c r="J24" s="29"/>
      <c r="K24" s="29"/>
      <c r="L24" s="29"/>
      <c r="M24" s="29"/>
      <c r="N24" s="29"/>
      <c r="O24" s="29"/>
      <c r="P24" s="29"/>
      <c r="Q24" s="29"/>
      <c r="R24" s="29"/>
      <c r="S24" s="29"/>
    </row>
    <row r="25" ht="15.75" customHeight="1">
      <c r="A25" s="29"/>
      <c r="B25" s="109" t="s">
        <v>169</v>
      </c>
      <c r="C25" s="44">
        <v>2143.25</v>
      </c>
      <c r="D25" s="107">
        <f>sum(Application_Ledger!J68:J72)</f>
        <v>376.975</v>
      </c>
      <c r="E25" s="107">
        <f>sum(Application_Ledger!K68:K72)</f>
        <v>376.975</v>
      </c>
      <c r="F25" s="44">
        <v>0.0</v>
      </c>
      <c r="G25" s="53">
        <f t="shared" si="3"/>
        <v>0</v>
      </c>
      <c r="H25" s="58"/>
      <c r="I25" s="59"/>
      <c r="J25" s="29"/>
      <c r="K25" s="29"/>
      <c r="L25" s="29"/>
      <c r="M25" s="29"/>
      <c r="N25" s="29"/>
      <c r="O25" s="29"/>
      <c r="P25" s="29"/>
      <c r="Q25" s="29"/>
      <c r="R25" s="29"/>
      <c r="S25" s="29"/>
    </row>
    <row r="26" ht="15.75" customHeight="1">
      <c r="A26" s="29"/>
      <c r="B26" s="109" t="s">
        <v>172</v>
      </c>
      <c r="C26" s="44">
        <v>2143.25</v>
      </c>
      <c r="D26" s="107">
        <f>Application_Ledger!J73+Application_Ledger!J74+Application_Ledger!J75+Application_Ledger!J76+Application_Ledger!J77</f>
        <v>314.85</v>
      </c>
      <c r="E26" s="107">
        <f>Application_Ledger!K73+Application_Ledger!K74+Application_Ledger!K75+Application_Ledger!K76+Application_Ledger!K77</f>
        <v>314.85</v>
      </c>
      <c r="F26" s="44">
        <v>0.0</v>
      </c>
      <c r="G26" s="53">
        <f t="shared" si="3"/>
        <v>0</v>
      </c>
      <c r="H26" s="58"/>
      <c r="I26" s="59"/>
      <c r="J26" s="29"/>
      <c r="K26" s="29"/>
      <c r="L26" s="29"/>
      <c r="M26" s="29"/>
      <c r="N26" s="29"/>
      <c r="O26" s="29"/>
      <c r="P26" s="29"/>
      <c r="Q26" s="29"/>
      <c r="R26" s="29"/>
      <c r="S26" s="29"/>
    </row>
    <row r="27" ht="15.75" customHeight="1">
      <c r="A27" s="29"/>
      <c r="B27" s="109" t="s">
        <v>175</v>
      </c>
      <c r="C27" s="44">
        <v>2143.25</v>
      </c>
      <c r="D27" s="107">
        <f>Application_Ledger!J78+Application_Ledger!J79+Application_Ledger!J80+Application_Ledger!J81+Application_Ledger!J82</f>
        <v>409.6</v>
      </c>
      <c r="E27" s="107">
        <f>Application_Ledger!K78+Application_Ledger!K79+Application_Ledger!K80+Application_Ledger!K81+Application_Ledger!K82</f>
        <v>393.25</v>
      </c>
      <c r="F27" s="44">
        <v>0.0</v>
      </c>
      <c r="G27" s="53">
        <f t="shared" si="3"/>
        <v>16.35</v>
      </c>
      <c r="H27" s="58"/>
      <c r="I27" s="59"/>
      <c r="J27" s="29"/>
      <c r="K27" s="29"/>
      <c r="L27" s="29"/>
      <c r="M27" s="29"/>
      <c r="N27" s="29"/>
      <c r="O27" s="29"/>
      <c r="P27" s="29"/>
      <c r="Q27" s="29"/>
      <c r="R27" s="29"/>
      <c r="S27" s="29"/>
    </row>
    <row r="28" ht="15.75" customHeight="1">
      <c r="A28" s="29"/>
      <c r="B28" s="109" t="s">
        <v>178</v>
      </c>
      <c r="C28" s="44">
        <v>2143.25</v>
      </c>
      <c r="D28" s="107">
        <f>Application_Ledger!K83+Application_Ledger!K84+Application_Ledger!K85+Application_Ledger!K86+Application_Ledger!K87</f>
        <v>435.975</v>
      </c>
      <c r="E28" s="107">
        <f>Application_Ledger!K83+Application_Ledger!K84+Application_Ledger!K85+Application_Ledger!K86+Application_Ledger!K87</f>
        <v>435.975</v>
      </c>
      <c r="F28" s="44">
        <v>0.0</v>
      </c>
      <c r="G28" s="53">
        <f t="shared" si="3"/>
        <v>0</v>
      </c>
      <c r="H28" s="58"/>
      <c r="I28" s="59"/>
      <c r="J28" s="29"/>
      <c r="K28" s="29"/>
      <c r="L28" s="29"/>
      <c r="M28" s="29"/>
      <c r="N28" s="29"/>
      <c r="O28" s="29"/>
      <c r="P28" s="29"/>
      <c r="Q28" s="29"/>
      <c r="R28" s="29"/>
      <c r="S28" s="29"/>
    </row>
    <row r="29" ht="15.75" customHeight="1">
      <c r="A29" s="29"/>
      <c r="B29" s="109" t="s">
        <v>182</v>
      </c>
      <c r="C29" s="44">
        <v>2143.25</v>
      </c>
      <c r="D29" s="107">
        <f>Application_Ledger!J88+Application_Ledger!J89+Application_Ledger!J90+Application_Ledger!J91+Application_Ledger!J92</f>
        <v>374</v>
      </c>
      <c r="E29" s="107">
        <f>Application_Ledger!K88+Application_Ledger!K89+Application_Ledger!K90+Application_Ledger!K91+Application_Ledger!K92</f>
        <v>374</v>
      </c>
      <c r="F29" s="44">
        <v>0.0</v>
      </c>
      <c r="G29" s="53">
        <f t="shared" si="3"/>
        <v>0</v>
      </c>
      <c r="H29" s="58"/>
      <c r="I29" s="59"/>
      <c r="J29" s="29"/>
      <c r="K29" s="29"/>
      <c r="L29" s="29"/>
      <c r="M29" s="29"/>
      <c r="N29" s="29"/>
      <c r="O29" s="29"/>
      <c r="P29" s="29"/>
      <c r="Q29" s="29"/>
      <c r="R29" s="29"/>
      <c r="S29" s="29"/>
    </row>
    <row r="30" ht="15.75" customHeight="1">
      <c r="A30" s="29"/>
      <c r="B30" s="109" t="s">
        <v>185</v>
      </c>
      <c r="C30" s="44">
        <v>2143.25</v>
      </c>
      <c r="D30" s="107">
        <f>Application_Ledger!J93+Application_Ledger!J94+Application_Ledger!J95+Application_Ledger!J96+14.8</f>
        <v>431</v>
      </c>
      <c r="E30" s="107">
        <f>Application_Ledger!K93+Application_Ledger!K94+Application_Ledger!K95+Application_Ledger!K96+14.8</f>
        <v>431</v>
      </c>
      <c r="F30" s="44">
        <v>0.0</v>
      </c>
      <c r="G30" s="53">
        <f t="shared" si="3"/>
        <v>0</v>
      </c>
      <c r="H30" s="58"/>
      <c r="I30" s="59"/>
      <c r="J30" s="29"/>
      <c r="K30" s="29"/>
      <c r="L30" s="29"/>
      <c r="M30" s="29"/>
      <c r="N30" s="29"/>
      <c r="O30" s="29"/>
      <c r="P30" s="29"/>
      <c r="Q30" s="29"/>
      <c r="R30" s="29"/>
      <c r="S30" s="29"/>
    </row>
    <row r="31" ht="15.75" customHeight="1">
      <c r="A31" s="29"/>
      <c r="B31" s="109" t="s">
        <v>188</v>
      </c>
      <c r="C31" s="44">
        <v>2143.25</v>
      </c>
      <c r="D31" s="107">
        <f>Application_Ledger!J98+Application_Ledger!J99+Application_Ledger!J100+Application_Ledger!J101+Application_Ledger!J102+14.8</f>
        <v>732.075</v>
      </c>
      <c r="E31" s="107">
        <f>Application_Ledger!K98+Application_Ledger!K99+Application_Ledger!K100+Application_Ledger!K101+Application_Ledger!K102+14.8</f>
        <v>732.075</v>
      </c>
      <c r="F31" s="44">
        <v>0.0</v>
      </c>
      <c r="G31" s="53">
        <f t="shared" si="3"/>
        <v>0</v>
      </c>
      <c r="H31" s="58"/>
      <c r="I31" s="5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ht="15.75" customHeight="1">
      <c r="A32" s="29"/>
      <c r="B32" s="109" t="s">
        <v>191</v>
      </c>
      <c r="C32" s="44">
        <v>2295.25</v>
      </c>
      <c r="D32" s="107">
        <f>Application_Ledger!J103+Application_Ledger!J104+Application_Ledger!J105+Application_Ledger!J106+Application_Ledger!J107+Application_Ledger!J108</f>
        <v>787.6</v>
      </c>
      <c r="E32" s="107">
        <f>Application_Ledger!K103+Application_Ledger!K104+Application_Ledger!K105+Application_Ledger!K106+Application_Ledger!K107+Application_Ledger!K108</f>
        <v>787.6</v>
      </c>
      <c r="F32" s="44">
        <v>0.0</v>
      </c>
      <c r="G32" s="53">
        <f t="shared" si="3"/>
        <v>0</v>
      </c>
      <c r="H32" s="58"/>
      <c r="I32" s="59"/>
      <c r="J32" s="29"/>
      <c r="K32" s="29"/>
      <c r="L32" s="29"/>
      <c r="M32" s="29"/>
      <c r="N32" s="29"/>
      <c r="O32" s="29"/>
      <c r="P32" s="29"/>
      <c r="Q32" s="29"/>
      <c r="R32" s="29"/>
      <c r="S32" s="29"/>
    </row>
    <row r="33" ht="15.75" customHeight="1">
      <c r="A33" s="29"/>
      <c r="B33" s="109" t="s">
        <v>194</v>
      </c>
      <c r="C33" s="44">
        <v>2295.25</v>
      </c>
      <c r="D33" s="107">
        <f>Application_Ledger!J109+Application_Ledger!J110+Application_Ledger!J111+Application_Ledger!J112+Application_Ledger!J113+Application_Ledger!J114</f>
        <v>858.25</v>
      </c>
      <c r="E33" s="107">
        <f>Application_Ledger!K109+Application_Ledger!K110+Application_Ledger!K111+Application_Ledger!K112+Application_Ledger!K113+Application_Ledger!K114</f>
        <v>858.25</v>
      </c>
      <c r="F33" s="44">
        <v>0.0</v>
      </c>
      <c r="G33" s="53">
        <f t="shared" si="3"/>
        <v>0</v>
      </c>
      <c r="H33" s="58"/>
      <c r="I33" s="59"/>
      <c r="J33" s="29"/>
      <c r="K33" s="29"/>
      <c r="L33" s="29"/>
      <c r="M33" s="29"/>
      <c r="N33" s="29"/>
      <c r="O33" s="29"/>
      <c r="P33" s="29"/>
      <c r="Q33" s="29"/>
      <c r="R33" s="29"/>
      <c r="S33" s="29"/>
    </row>
    <row r="34" ht="15.75" customHeight="1">
      <c r="A34" s="29"/>
      <c r="B34" s="109" t="s">
        <v>197</v>
      </c>
      <c r="C34" s="44">
        <v>2295.25</v>
      </c>
      <c r="D34" s="107">
        <f>Application_Ledger!J115+Application_Ledger!J116+Application_Ledger!J117+Application_Ledger!J118+Application_Ledger!J119+14.8</f>
        <v>902.3</v>
      </c>
      <c r="E34" s="107">
        <f>Application_Ledger!K115+Application_Ledger!K116+Application_Ledger!K117+Application_Ledger!K118+Application_Ledger!K119+14.8</f>
        <v>902.3</v>
      </c>
      <c r="F34" s="44">
        <v>0.0</v>
      </c>
      <c r="G34" s="53">
        <f t="shared" si="3"/>
        <v>0</v>
      </c>
      <c r="H34" s="58"/>
      <c r="I34" s="59"/>
      <c r="J34" s="29"/>
      <c r="K34" s="29"/>
      <c r="L34" s="29"/>
      <c r="M34" s="29"/>
      <c r="N34" s="29"/>
      <c r="O34" s="29"/>
      <c r="P34" s="29"/>
      <c r="Q34" s="29"/>
      <c r="R34" s="29"/>
      <c r="S34" s="29"/>
    </row>
    <row r="35" ht="15.75" customHeight="1">
      <c r="A35" s="29"/>
      <c r="B35" s="109" t="s">
        <v>200</v>
      </c>
      <c r="C35" s="44">
        <v>2295.25</v>
      </c>
      <c r="D35" s="107">
        <f>Application_Ledger!J121+Application_Ledger!J122+Application_Ledger!J123+Application_Ledger!J124+Application_Ledger!J125+14.8</f>
        <v>849.4</v>
      </c>
      <c r="E35" s="107">
        <f>Application_Ledger!K121+Application_Ledger!K122+Application_Ledger!K123+Application_Ledger!K124+Application_Ledger!K125+14.8</f>
        <v>849.4</v>
      </c>
      <c r="F35" s="44">
        <v>0.0</v>
      </c>
      <c r="G35" s="53">
        <f t="shared" si="3"/>
        <v>0</v>
      </c>
      <c r="H35" s="58"/>
      <c r="I35" s="59"/>
      <c r="J35" s="29"/>
      <c r="K35" s="29"/>
      <c r="L35" s="29"/>
      <c r="M35" s="29"/>
      <c r="N35" s="29"/>
      <c r="O35" s="29"/>
      <c r="P35" s="29"/>
      <c r="Q35" s="29"/>
      <c r="R35" s="29"/>
      <c r="S35" s="29"/>
    </row>
    <row r="36" ht="15.75" customHeight="1">
      <c r="A36" s="29"/>
      <c r="B36" s="109" t="s">
        <v>203</v>
      </c>
      <c r="C36" s="44">
        <v>2295.25</v>
      </c>
      <c r="D36" s="107">
        <f>Application_Ledger!J126+Application_Ledger!J127+Application_Ledger!J128+Application_Ledger!J129+Application_Ledger!J130+14.8</f>
        <v>661.075</v>
      </c>
      <c r="E36" s="107">
        <f>Application_Ledger!K126+Application_Ledger!K127+Application_Ledger!K128+Application_Ledger!K129+Application_Ledger!K130+14.8</f>
        <v>661.075</v>
      </c>
      <c r="F36" s="44">
        <v>0.0</v>
      </c>
      <c r="G36" s="53">
        <f t="shared" si="3"/>
        <v>0</v>
      </c>
      <c r="H36" s="58"/>
      <c r="I36" s="59"/>
      <c r="J36" s="29"/>
      <c r="K36" s="29"/>
      <c r="L36" s="29"/>
      <c r="M36" s="29"/>
      <c r="N36" s="29"/>
      <c r="O36" s="29"/>
      <c r="P36" s="29"/>
      <c r="Q36" s="29"/>
      <c r="R36" s="29"/>
      <c r="S36" s="29"/>
    </row>
    <row r="37" ht="15.75" customHeight="1">
      <c r="A37" s="29"/>
      <c r="B37" s="109" t="s">
        <v>206</v>
      </c>
      <c r="C37" s="44">
        <v>2295.25</v>
      </c>
      <c r="D37" s="107">
        <f>Application_Ledger!J131+Application_Ledger!J132+Application_Ledger!J133+Application_Ledger!J134+Application_Ledger!J135+14.8</f>
        <v>614.725</v>
      </c>
      <c r="E37" s="107">
        <f>Application_Ledger!K131+Application_Ledger!K132+Application_Ledger!K133+Application_Ledger!K134+Application_Ledger!K135+14.8</f>
        <v>614.725</v>
      </c>
      <c r="F37" s="44">
        <v>0.0</v>
      </c>
      <c r="G37" s="53">
        <f t="shared" si="3"/>
        <v>0</v>
      </c>
      <c r="H37" s="58"/>
      <c r="I37" s="59"/>
      <c r="J37" s="29"/>
      <c r="K37" s="29"/>
      <c r="L37" s="29"/>
      <c r="M37" s="29"/>
      <c r="N37" s="29"/>
      <c r="O37" s="29"/>
      <c r="P37" s="29"/>
      <c r="Q37" s="29"/>
      <c r="R37" s="29"/>
      <c r="S37" s="29"/>
    </row>
    <row r="38" ht="15.75" customHeight="1">
      <c r="A38" s="29"/>
      <c r="B38" s="109" t="s">
        <v>209</v>
      </c>
      <c r="C38" s="44">
        <v>2295.25</v>
      </c>
      <c r="D38" s="107">
        <f>Application_Ledger!J136+Application_Ledger!J137+Application_Ledger!J138+Application_Ledger!J139+Application_Ledger!J140+14.8</f>
        <v>619.2</v>
      </c>
      <c r="E38" s="107">
        <f>Application_Ledger!K136+Application_Ledger!K137+Application_Ledger!K138+Application_Ledger!K139+Application_Ledger!K140+14.8</f>
        <v>619.2</v>
      </c>
      <c r="F38" s="44">
        <v>0.0</v>
      </c>
      <c r="G38" s="53">
        <f t="shared" si="3"/>
        <v>0</v>
      </c>
      <c r="H38" s="58"/>
      <c r="I38" s="59"/>
      <c r="J38" s="29"/>
      <c r="K38" s="29"/>
      <c r="L38" s="29"/>
      <c r="M38" s="29"/>
      <c r="N38" s="29"/>
      <c r="O38" s="29"/>
      <c r="P38" s="29"/>
      <c r="Q38" s="29"/>
      <c r="R38" s="29"/>
      <c r="S38" s="29"/>
    </row>
    <row r="39" ht="15.75" customHeight="1">
      <c r="A39" s="29"/>
      <c r="B39" s="109" t="s">
        <v>212</v>
      </c>
      <c r="C39" s="44">
        <v>2295.25</v>
      </c>
      <c r="D39" s="107">
        <f>Application_Ledger!J141+Application_Ledger!J142+Application_Ledger!J143+Application_Ledger!J144+14.8</f>
        <v>594.475</v>
      </c>
      <c r="E39" s="107">
        <f>Application_Ledger!K141+Application_Ledger!K142+Application_Ledger!K143+Application_Ledger!K144+14.8</f>
        <v>594.475</v>
      </c>
      <c r="F39" s="44">
        <v>0.0</v>
      </c>
      <c r="G39" s="53">
        <f t="shared" si="3"/>
        <v>0</v>
      </c>
      <c r="H39" s="58"/>
      <c r="I39" s="59"/>
      <c r="J39" s="29"/>
      <c r="K39" s="29"/>
      <c r="L39" s="29"/>
      <c r="M39" s="29"/>
      <c r="N39" s="29"/>
      <c r="O39" s="29"/>
      <c r="P39" s="29"/>
      <c r="Q39" s="29"/>
      <c r="R39" s="29"/>
      <c r="S39" s="29"/>
    </row>
    <row r="40" ht="15.75" customHeight="1">
      <c r="A40" s="29"/>
      <c r="B40" s="109" t="s">
        <v>215</v>
      </c>
      <c r="C40" s="44">
        <v>2295.25</v>
      </c>
      <c r="D40" s="107">
        <f>Application_Ledger!J145+Application_Ledger!J146+Application_Ledger!J147+Application_Ledger!J148+Application_Ledger!J149+14.8</f>
        <v>671.725</v>
      </c>
      <c r="E40" s="107">
        <f>Application_Ledger!K145+Application_Ledger!K146+Application_Ledger!K147+Application_Ledger!K148+Application_Ledger!K149+14.8</f>
        <v>671.725</v>
      </c>
      <c r="F40" s="44">
        <v>0.0</v>
      </c>
      <c r="G40" s="53">
        <f t="shared" si="3"/>
        <v>0</v>
      </c>
      <c r="H40" s="58"/>
      <c r="I40" s="59"/>
      <c r="J40" s="29"/>
      <c r="K40" s="29"/>
      <c r="L40" s="29"/>
      <c r="M40" s="29"/>
      <c r="N40" s="29"/>
      <c r="O40" s="29"/>
      <c r="P40" s="29"/>
      <c r="Q40" s="29"/>
      <c r="R40" s="29"/>
      <c r="S40" s="29"/>
    </row>
    <row r="41" ht="15.75" customHeight="1">
      <c r="A41" s="29"/>
      <c r="B41" s="109" t="s">
        <v>216</v>
      </c>
      <c r="C41" s="44">
        <v>2295.25</v>
      </c>
      <c r="D41" s="107">
        <f>Application_Ledger!J150+Application_Ledger!J151+Application_Ledger!J152+Application_Ledger!J153+Application_Ledger!J154+14.8</f>
        <v>790.4</v>
      </c>
      <c r="E41" s="107">
        <f>Application_Ledger!K150+Application_Ledger!K151+Application_Ledger!K152+Application_Ledger!K153+Application_Ledger!K154+14.8</f>
        <v>790.4</v>
      </c>
      <c r="F41" s="44">
        <v>0.0</v>
      </c>
      <c r="G41" s="53">
        <f t="shared" si="3"/>
        <v>0</v>
      </c>
      <c r="H41" s="58"/>
      <c r="I41" s="59"/>
      <c r="J41" s="29"/>
      <c r="K41" s="29"/>
      <c r="L41" s="29"/>
      <c r="M41" s="29"/>
      <c r="N41" s="29"/>
      <c r="O41" s="29"/>
      <c r="P41" s="29"/>
      <c r="Q41" s="29"/>
      <c r="R41" s="29"/>
      <c r="S41" s="29"/>
    </row>
    <row r="42" ht="15.75" customHeight="1">
      <c r="A42" s="29"/>
      <c r="B42" s="89" t="s">
        <v>121</v>
      </c>
      <c r="C42" s="90">
        <f t="shared" ref="C42:G42" si="4">SUM(C11:C41)</f>
        <v>67960.75</v>
      </c>
      <c r="D42" s="90">
        <f t="shared" si="4"/>
        <v>17370.1425</v>
      </c>
      <c r="E42" s="90">
        <f t="shared" si="4"/>
        <v>17057.0175</v>
      </c>
      <c r="F42" s="90">
        <f t="shared" si="4"/>
        <v>0</v>
      </c>
      <c r="G42" s="90">
        <f t="shared" si="4"/>
        <v>313.125</v>
      </c>
      <c r="H42" s="58"/>
      <c r="I42" s="59"/>
      <c r="J42" s="29"/>
      <c r="K42" s="29"/>
      <c r="L42" s="29"/>
      <c r="M42" s="29"/>
      <c r="N42" s="29"/>
      <c r="O42" s="29"/>
      <c r="P42" s="29"/>
      <c r="Q42" s="29"/>
      <c r="R42" s="29"/>
      <c r="S42" s="29"/>
    </row>
    <row r="43" ht="15.75" customHeight="1">
      <c r="A43" s="29"/>
      <c r="B43" s="112">
        <v>46028.0</v>
      </c>
      <c r="C43" s="113">
        <v>2295.25</v>
      </c>
      <c r="D43" s="53">
        <f>Application_Ledger!J156+Application_Ledger!J157+Application_Ledger!J158+Application_Ledger!J159+Application_Ledger!J160</f>
        <v>820.525</v>
      </c>
      <c r="E43" s="53">
        <f>Application_Ledger!K156+Application_Ledger!K157+Application_Ledger!K158+Application_Ledger!K159+Application_Ledger!K160</f>
        <v>820.525</v>
      </c>
      <c r="F43" s="44">
        <v>0.0</v>
      </c>
      <c r="G43" s="53">
        <f t="shared" ref="G43:G72" si="5">D43-E43</f>
        <v>0</v>
      </c>
      <c r="H43" s="58"/>
      <c r="I43" s="59"/>
      <c r="J43" s="29"/>
      <c r="K43" s="29"/>
      <c r="L43" s="29"/>
      <c r="M43" s="29"/>
      <c r="N43" s="29"/>
      <c r="O43" s="29"/>
      <c r="P43" s="29"/>
      <c r="Q43" s="29"/>
      <c r="R43" s="29"/>
      <c r="S43" s="29"/>
    </row>
    <row r="44" ht="15.75" customHeight="1">
      <c r="A44" s="29"/>
      <c r="B44" s="112">
        <v>46059.0</v>
      </c>
      <c r="C44" s="113">
        <v>2295.25</v>
      </c>
      <c r="D44" s="53">
        <f>Application_Ledger!J161+Application_Ledger!J162+Application_Ledger!J163+Application_Ledger!J164+Application_Ledger!J165</f>
        <v>855.275</v>
      </c>
      <c r="E44" s="53">
        <f>Application_Ledger!K161+Application_Ledger!K162+Application_Ledger!K163+Application_Ledger!K164+Application_Ledger!K165</f>
        <v>855.275</v>
      </c>
      <c r="F44" s="44">
        <v>0.0</v>
      </c>
      <c r="G44" s="53">
        <f t="shared" si="5"/>
        <v>0</v>
      </c>
      <c r="H44" s="58"/>
      <c r="I44" s="59"/>
      <c r="J44" s="29"/>
      <c r="K44" s="29"/>
      <c r="L44" s="29"/>
      <c r="M44" s="29"/>
      <c r="N44" s="29"/>
      <c r="O44" s="29"/>
      <c r="P44" s="29"/>
      <c r="Q44" s="29"/>
      <c r="R44" s="29"/>
      <c r="S44" s="29"/>
    </row>
    <row r="45" ht="15.75" customHeight="1">
      <c r="A45" s="29"/>
      <c r="B45" s="112">
        <v>46087.0</v>
      </c>
      <c r="C45" s="113">
        <v>2295.25</v>
      </c>
      <c r="D45" s="53">
        <f>Application_Ledger!J166+Application_Ledger!J167+Application_Ledger!J168+Application_Ledger!J169+Application_Ledger!J170</f>
        <v>676.15</v>
      </c>
      <c r="E45" s="53">
        <f>Application_Ledger!K166+Application_Ledger!K167+Application_Ledger!K168+Application_Ledger!K169+Application_Ledger!K170</f>
        <v>676.15</v>
      </c>
      <c r="F45" s="44">
        <v>0.0</v>
      </c>
      <c r="G45" s="53">
        <f t="shared" si="5"/>
        <v>0</v>
      </c>
      <c r="H45" s="58"/>
      <c r="I45" s="59"/>
      <c r="J45" s="29"/>
      <c r="K45" s="29"/>
      <c r="L45" s="29"/>
      <c r="M45" s="29"/>
      <c r="N45" s="29"/>
      <c r="O45" s="29"/>
      <c r="P45" s="29"/>
      <c r="Q45" s="29"/>
      <c r="R45" s="29"/>
      <c r="S45" s="29"/>
    </row>
    <row r="46" ht="15.75" customHeight="1">
      <c r="A46" s="29"/>
      <c r="B46" s="112">
        <v>46118.0</v>
      </c>
      <c r="C46" s="113">
        <v>2295.25</v>
      </c>
      <c r="D46" s="53">
        <f>Application_Ledger!J171+Application_Ledger!J172+Application_Ledger!J173+Application_Ledger!J174+Application_Ledger!J175</f>
        <v>857.6</v>
      </c>
      <c r="E46" s="53">
        <f>Application_Ledger!K171+Application_Ledger!K172+Application_Ledger!K173+Application_Ledger!K174+Application_Ledger!K175</f>
        <v>857.6</v>
      </c>
      <c r="F46" s="44">
        <v>0.0</v>
      </c>
      <c r="G46" s="53">
        <f t="shared" si="5"/>
        <v>0</v>
      </c>
      <c r="H46" s="58"/>
      <c r="I46" s="59"/>
      <c r="J46" s="29"/>
      <c r="K46" s="29"/>
      <c r="L46" s="29"/>
      <c r="M46" s="29"/>
      <c r="N46" s="29"/>
      <c r="O46" s="29"/>
      <c r="P46" s="29"/>
      <c r="Q46" s="29"/>
      <c r="R46" s="29"/>
      <c r="S46" s="29"/>
    </row>
    <row r="47" ht="15.75" customHeight="1">
      <c r="A47" s="29"/>
      <c r="B47" s="112">
        <v>46148.0</v>
      </c>
      <c r="C47" s="113">
        <v>2295.25</v>
      </c>
      <c r="D47" s="53">
        <f>Application_Ledger!J176+Application_Ledger!J177+Application_Ledger!J178+Application_Ledger!J179</f>
        <v>791.6</v>
      </c>
      <c r="E47" s="53">
        <f>Application_Ledger!K176+Application_Ledger!K177+Application_Ledger!K178+Application_Ledger!K179</f>
        <v>791.6</v>
      </c>
      <c r="F47" s="44">
        <v>0.0</v>
      </c>
      <c r="G47" s="53">
        <f t="shared" si="5"/>
        <v>0</v>
      </c>
      <c r="H47" s="58"/>
      <c r="I47" s="59"/>
      <c r="J47" s="29"/>
      <c r="K47" s="29"/>
      <c r="L47" s="29"/>
      <c r="M47" s="29"/>
      <c r="N47" s="29"/>
      <c r="O47" s="29"/>
      <c r="P47" s="29"/>
      <c r="Q47" s="29"/>
      <c r="R47" s="29"/>
      <c r="S47" s="29"/>
    </row>
    <row r="48" ht="15.75" customHeight="1">
      <c r="A48" s="29"/>
      <c r="B48" s="112">
        <v>46179.0</v>
      </c>
      <c r="C48" s="113">
        <v>2295.25</v>
      </c>
      <c r="D48" s="53">
        <f>sum(Application_Ledger!J180:J183)</f>
        <v>845.0175</v>
      </c>
      <c r="E48" s="53">
        <f>sum(Application_Ledger!K180:K183)</f>
        <v>845.0175</v>
      </c>
      <c r="F48" s="44">
        <v>0.0</v>
      </c>
      <c r="G48" s="53">
        <f t="shared" si="5"/>
        <v>0</v>
      </c>
      <c r="H48" s="58"/>
      <c r="I48" s="59"/>
      <c r="J48" s="29"/>
      <c r="K48" s="29"/>
      <c r="L48" s="29"/>
      <c r="M48" s="29"/>
      <c r="N48" s="29"/>
      <c r="O48" s="29"/>
      <c r="P48" s="29"/>
      <c r="Q48" s="29"/>
      <c r="R48" s="29"/>
      <c r="S48" s="29"/>
    </row>
    <row r="49" ht="15.75" customHeight="1">
      <c r="A49" s="29"/>
      <c r="B49" s="112">
        <v>46209.0</v>
      </c>
      <c r="C49" s="113">
        <v>2295.25</v>
      </c>
      <c r="D49" s="53">
        <f>Application_Ledger!J184+Application_Ledger!J185+Application_Ledger!J186+Application_Ledger!J187</f>
        <v>868.975</v>
      </c>
      <c r="E49" s="53">
        <f>Application_Ledger!K184+Application_Ledger!K185+Application_Ledger!K186+Application_Ledger!K187</f>
        <v>868.975</v>
      </c>
      <c r="F49" s="44">
        <v>0.0</v>
      </c>
      <c r="G49" s="53">
        <f t="shared" si="5"/>
        <v>0</v>
      </c>
      <c r="H49" s="58"/>
      <c r="I49" s="59"/>
      <c r="J49" s="29"/>
      <c r="K49" s="29"/>
      <c r="L49" s="29"/>
      <c r="M49" s="29"/>
      <c r="N49" s="29"/>
      <c r="O49" s="29"/>
      <c r="P49" s="29"/>
      <c r="Q49" s="29"/>
      <c r="R49" s="29"/>
      <c r="S49" s="29"/>
    </row>
    <row r="50" ht="15.75" customHeight="1">
      <c r="A50" s="29"/>
      <c r="B50" s="112">
        <v>46240.0</v>
      </c>
      <c r="C50" s="113">
        <v>2295.25</v>
      </c>
      <c r="D50" s="53">
        <f>sum(Application_Ledger!J188:J191)</f>
        <v>813.4</v>
      </c>
      <c r="E50" s="53">
        <f>sum(Application_Ledger!K188:K191)</f>
        <v>813.4</v>
      </c>
      <c r="F50" s="44">
        <v>0.0</v>
      </c>
      <c r="G50" s="53">
        <f t="shared" si="5"/>
        <v>0</v>
      </c>
      <c r="H50" s="58"/>
      <c r="I50" s="59"/>
      <c r="J50" s="29"/>
      <c r="K50" s="29"/>
      <c r="L50" s="29"/>
      <c r="M50" s="29"/>
      <c r="N50" s="29"/>
      <c r="O50" s="29"/>
      <c r="P50" s="29"/>
      <c r="Q50" s="29"/>
      <c r="R50" s="29"/>
      <c r="S50" s="29"/>
    </row>
    <row r="51" ht="15.75" customHeight="1">
      <c r="A51" s="29"/>
      <c r="B51" s="112">
        <v>46271.0</v>
      </c>
      <c r="C51" s="113">
        <v>2295.25</v>
      </c>
      <c r="D51" s="53">
        <f>sum(Application_Ledger!J192:J195)</f>
        <v>923.1</v>
      </c>
      <c r="E51" s="53">
        <f>sum(Application_Ledger!K192:K195)</f>
        <v>923.1</v>
      </c>
      <c r="F51" s="44">
        <v>0.0</v>
      </c>
      <c r="G51" s="53">
        <f t="shared" si="5"/>
        <v>0</v>
      </c>
      <c r="H51" s="58"/>
      <c r="I51" s="59"/>
      <c r="J51" s="29"/>
      <c r="K51" s="29"/>
      <c r="L51" s="29"/>
      <c r="M51" s="29"/>
      <c r="N51" s="29"/>
      <c r="O51" s="29"/>
      <c r="P51" s="29"/>
      <c r="Q51" s="29"/>
      <c r="R51" s="29"/>
      <c r="S51" s="29"/>
    </row>
    <row r="52" ht="15.75" customHeight="1">
      <c r="A52" s="29"/>
      <c r="B52" s="112">
        <v>46301.0</v>
      </c>
      <c r="C52" s="113">
        <v>2295.25</v>
      </c>
      <c r="D52" s="53">
        <f>sum(Application_Ledger!J196:J199)</f>
        <v>676.9</v>
      </c>
      <c r="E52" s="53">
        <f>sum(Application_Ledger!K196:K199)</f>
        <v>676.9</v>
      </c>
      <c r="F52" s="44">
        <v>0.0</v>
      </c>
      <c r="G52" s="53">
        <f t="shared" si="5"/>
        <v>0</v>
      </c>
      <c r="H52" s="58"/>
      <c r="I52" s="59"/>
      <c r="J52" s="29"/>
      <c r="K52" s="29"/>
      <c r="L52" s="29"/>
      <c r="M52" s="29"/>
      <c r="N52" s="29"/>
      <c r="O52" s="29"/>
      <c r="P52" s="29"/>
      <c r="Q52" s="29"/>
      <c r="R52" s="29"/>
      <c r="S52" s="29"/>
    </row>
    <row r="53" ht="15.75" customHeight="1">
      <c r="A53" s="29"/>
      <c r="B53" s="112">
        <v>46332.0</v>
      </c>
      <c r="C53" s="113">
        <v>2295.25</v>
      </c>
      <c r="D53" s="53">
        <f>sum(Application_Ledger!J200:J203)</f>
        <v>725.6</v>
      </c>
      <c r="E53" s="53">
        <f>sum(Application_Ledger!K200:K203)</f>
        <v>725.6</v>
      </c>
      <c r="F53" s="44">
        <v>0.0</v>
      </c>
      <c r="G53" s="53">
        <f t="shared" si="5"/>
        <v>0</v>
      </c>
      <c r="H53" s="58"/>
      <c r="I53" s="59"/>
      <c r="J53" s="29"/>
      <c r="K53" s="29"/>
      <c r="L53" s="29"/>
      <c r="M53" s="29"/>
      <c r="N53" s="29"/>
      <c r="O53" s="29"/>
      <c r="P53" s="29"/>
      <c r="Q53" s="29"/>
      <c r="R53" s="29"/>
      <c r="S53" s="29"/>
    </row>
    <row r="54" ht="15.75" customHeight="1">
      <c r="A54" s="29"/>
      <c r="B54" s="112">
        <v>46362.0</v>
      </c>
      <c r="C54" s="113">
        <v>2295.25</v>
      </c>
      <c r="D54" s="53">
        <f>sum(Application_Ledger!J204:J207)</f>
        <v>907.425</v>
      </c>
      <c r="E54" s="53">
        <f>sum(Application_Ledger!K204:K207)</f>
        <v>907.425</v>
      </c>
      <c r="F54" s="44">
        <v>0.0</v>
      </c>
      <c r="G54" s="53">
        <f t="shared" si="5"/>
        <v>0</v>
      </c>
      <c r="H54" s="58"/>
      <c r="I54" s="59"/>
      <c r="J54" s="29"/>
      <c r="K54" s="29"/>
      <c r="L54" s="29"/>
      <c r="M54" s="29"/>
      <c r="N54" s="29"/>
      <c r="O54" s="29"/>
      <c r="P54" s="29"/>
      <c r="Q54" s="29"/>
      <c r="R54" s="29"/>
      <c r="S54" s="29"/>
    </row>
    <row r="55" ht="15.75" customHeight="1">
      <c r="A55" s="29"/>
      <c r="B55" s="109" t="s">
        <v>254</v>
      </c>
      <c r="C55" s="113">
        <v>2295.25</v>
      </c>
      <c r="D55" s="53">
        <f>sum(Application_Ledger!J208:J211)</f>
        <v>1031.75</v>
      </c>
      <c r="E55" s="53">
        <f>sum(Application_Ledger!K208:K211)</f>
        <v>1031.75</v>
      </c>
      <c r="F55" s="44">
        <v>0.0</v>
      </c>
      <c r="G55" s="53">
        <f t="shared" si="5"/>
        <v>0</v>
      </c>
      <c r="H55" s="58"/>
      <c r="I55" s="59"/>
      <c r="J55" s="29"/>
      <c r="K55" s="29"/>
      <c r="L55" s="29"/>
      <c r="M55" s="29"/>
      <c r="N55" s="29"/>
      <c r="O55" s="29"/>
      <c r="P55" s="29"/>
      <c r="Q55" s="29"/>
      <c r="R55" s="29"/>
      <c r="S55" s="29"/>
    </row>
    <row r="56" ht="15.75" customHeight="1">
      <c r="A56" s="29"/>
      <c r="B56" s="109" t="s">
        <v>255</v>
      </c>
      <c r="C56" s="113">
        <v>2295.25</v>
      </c>
      <c r="D56" s="53">
        <f>sum(Application_Ledger!J212:J215)</f>
        <v>1105.475</v>
      </c>
      <c r="E56" s="53">
        <f>sum(Application_Ledger!K212:K215)</f>
        <v>1105.475</v>
      </c>
      <c r="F56" s="44">
        <v>0.0</v>
      </c>
      <c r="G56" s="53">
        <f t="shared" si="5"/>
        <v>0</v>
      </c>
      <c r="H56" s="58"/>
      <c r="I56" s="59"/>
      <c r="J56" s="29"/>
      <c r="K56" s="29"/>
      <c r="L56" s="29"/>
      <c r="M56" s="29"/>
      <c r="N56" s="29"/>
      <c r="O56" s="29"/>
      <c r="P56" s="29"/>
      <c r="Q56" s="29"/>
      <c r="R56" s="29"/>
      <c r="S56" s="29"/>
    </row>
    <row r="57" ht="15.75" customHeight="1">
      <c r="A57" s="29"/>
      <c r="B57" s="109" t="s">
        <v>258</v>
      </c>
      <c r="C57" s="113">
        <v>2295.25</v>
      </c>
      <c r="D57" s="53">
        <f>sum(Application_Ledger!J216:J219)</f>
        <v>1035.1</v>
      </c>
      <c r="E57" s="53">
        <f>sum(Application_Ledger!K216:K219)</f>
        <v>1035.1</v>
      </c>
      <c r="F57" s="44">
        <v>0.0</v>
      </c>
      <c r="G57" s="53">
        <f t="shared" si="5"/>
        <v>0</v>
      </c>
      <c r="H57" s="58"/>
      <c r="I57" s="59"/>
      <c r="J57" s="29"/>
      <c r="K57" s="29"/>
      <c r="L57" s="29"/>
      <c r="M57" s="29"/>
      <c r="N57" s="29"/>
      <c r="O57" s="29"/>
      <c r="P57" s="29"/>
      <c r="Q57" s="29"/>
      <c r="R57" s="29"/>
      <c r="S57" s="29"/>
    </row>
    <row r="58" ht="15.75" customHeight="1">
      <c r="A58" s="29"/>
      <c r="B58" s="109" t="s">
        <v>261</v>
      </c>
      <c r="C58" s="113">
        <v>2295.25</v>
      </c>
      <c r="D58" s="53">
        <f>sum(Application_Ledger!J220:J223)</f>
        <v>1126.775</v>
      </c>
      <c r="E58" s="53">
        <f>sum(Application_Ledger!K220:K223)</f>
        <v>1126.775</v>
      </c>
      <c r="F58" s="44">
        <v>0.0</v>
      </c>
      <c r="G58" s="53">
        <f t="shared" si="5"/>
        <v>0</v>
      </c>
      <c r="H58" s="58"/>
      <c r="I58" s="59"/>
      <c r="J58" s="29"/>
      <c r="K58" s="29"/>
      <c r="L58" s="29"/>
      <c r="M58" s="29"/>
      <c r="N58" s="29"/>
      <c r="O58" s="29"/>
      <c r="P58" s="29"/>
      <c r="Q58" s="29"/>
      <c r="R58" s="29"/>
      <c r="S58" s="29"/>
    </row>
    <row r="59" ht="15.75" customHeight="1">
      <c r="A59" s="29"/>
      <c r="B59" s="109" t="s">
        <v>264</v>
      </c>
      <c r="C59" s="113">
        <v>2295.25</v>
      </c>
      <c r="D59" s="53">
        <f>sum(Application_Ledger!J224:J227)</f>
        <v>1020.825</v>
      </c>
      <c r="E59" s="53">
        <f>sum(Application_Ledger!K224:K227)</f>
        <v>1020.825</v>
      </c>
      <c r="F59" s="44">
        <v>0.0</v>
      </c>
      <c r="G59" s="53">
        <f t="shared" si="5"/>
        <v>0</v>
      </c>
      <c r="H59" s="58"/>
      <c r="I59" s="59"/>
      <c r="J59" s="29"/>
      <c r="K59" s="29"/>
      <c r="L59" s="29"/>
      <c r="M59" s="29"/>
      <c r="N59" s="29"/>
      <c r="O59" s="29"/>
      <c r="P59" s="29"/>
      <c r="Q59" s="29"/>
      <c r="R59" s="29"/>
      <c r="S59" s="29"/>
    </row>
    <row r="60" ht="15.75" customHeight="1">
      <c r="A60" s="29"/>
      <c r="B60" s="109" t="s">
        <v>265</v>
      </c>
      <c r="C60" s="113">
        <v>2295.25</v>
      </c>
      <c r="D60" s="53">
        <f>sum(Application_Ledger!J228:J230)</f>
        <v>726.125</v>
      </c>
      <c r="E60" s="53">
        <f>sum(Application_Ledger!K228:K230)</f>
        <v>726.125</v>
      </c>
      <c r="F60" s="44">
        <v>0.0</v>
      </c>
      <c r="G60" s="53">
        <f t="shared" si="5"/>
        <v>0</v>
      </c>
      <c r="H60" s="58"/>
      <c r="I60" s="59"/>
      <c r="J60" s="29"/>
      <c r="K60" s="29"/>
      <c r="L60" s="29"/>
      <c r="M60" s="29"/>
      <c r="N60" s="29"/>
      <c r="O60" s="29"/>
      <c r="P60" s="29"/>
      <c r="Q60" s="29"/>
      <c r="R60" s="29"/>
      <c r="S60" s="29"/>
    </row>
    <row r="61" ht="15.75" customHeight="1">
      <c r="A61" s="29"/>
      <c r="B61" s="109" t="s">
        <v>268</v>
      </c>
      <c r="C61" s="113">
        <v>2295.25</v>
      </c>
      <c r="D61" s="53">
        <f>sum(Application_Ledger!J231:J234)</f>
        <v>1010.05</v>
      </c>
      <c r="E61" s="53">
        <f>sum(Application_Ledger!K231:K234)</f>
        <v>1010.05</v>
      </c>
      <c r="F61" s="44">
        <v>0.0</v>
      </c>
      <c r="G61" s="53">
        <f t="shared" si="5"/>
        <v>0</v>
      </c>
      <c r="H61" s="58"/>
      <c r="I61" s="59"/>
      <c r="J61" s="29"/>
      <c r="K61" s="29"/>
      <c r="L61" s="29"/>
      <c r="M61" s="29"/>
      <c r="N61" s="29"/>
      <c r="O61" s="29"/>
      <c r="P61" s="29"/>
      <c r="Q61" s="29"/>
      <c r="R61" s="29"/>
      <c r="S61" s="29"/>
    </row>
    <row r="62" ht="15.75" customHeight="1">
      <c r="A62" s="29"/>
      <c r="B62" s="109" t="s">
        <v>271</v>
      </c>
      <c r="C62" s="113">
        <v>2295.25</v>
      </c>
      <c r="D62" s="53">
        <f>sum(Application_Ledger!J235:J238)</f>
        <v>1085.85</v>
      </c>
      <c r="E62" s="53">
        <f>sum(Application_Ledger!K235:K238)</f>
        <v>1085.85</v>
      </c>
      <c r="F62" s="44">
        <v>0.0</v>
      </c>
      <c r="G62" s="53">
        <f t="shared" si="5"/>
        <v>0</v>
      </c>
      <c r="H62" s="58"/>
      <c r="I62" s="59"/>
      <c r="J62" s="29"/>
      <c r="K62" s="29"/>
      <c r="L62" s="29"/>
      <c r="M62" s="29"/>
      <c r="N62" s="29"/>
      <c r="O62" s="29"/>
      <c r="P62" s="29"/>
      <c r="Q62" s="29"/>
      <c r="R62" s="29"/>
      <c r="S62" s="29"/>
    </row>
    <row r="63" ht="15.75" customHeight="1">
      <c r="A63" s="29"/>
      <c r="B63" s="109" t="s">
        <v>274</v>
      </c>
      <c r="C63" s="113">
        <v>2295.25</v>
      </c>
      <c r="D63" s="53">
        <f>sum(Application_Ledger!J239:J243)</f>
        <v>1311</v>
      </c>
      <c r="E63" s="53">
        <f>sum(Application_Ledger!K239:K243)</f>
        <v>1311</v>
      </c>
      <c r="F63" s="44">
        <v>0.0</v>
      </c>
      <c r="G63" s="53">
        <f t="shared" si="5"/>
        <v>0</v>
      </c>
      <c r="H63" s="58"/>
      <c r="I63" s="59"/>
      <c r="J63" s="29"/>
      <c r="K63" s="29"/>
      <c r="L63" s="29"/>
      <c r="M63" s="29"/>
      <c r="N63" s="29"/>
      <c r="O63" s="29"/>
      <c r="P63" s="29"/>
      <c r="Q63" s="29"/>
      <c r="R63" s="29"/>
      <c r="S63" s="29"/>
    </row>
    <row r="64" ht="15.75" customHeight="1">
      <c r="A64" s="29"/>
      <c r="B64" s="109" t="s">
        <v>276</v>
      </c>
      <c r="C64" s="113">
        <v>2295.25</v>
      </c>
      <c r="D64" s="53">
        <f>sum(Application_Ledger!J244:J247)</f>
        <v>1129.375</v>
      </c>
      <c r="E64" s="53">
        <f>sum(Application_Ledger!K244:K247)</f>
        <v>1129.375</v>
      </c>
      <c r="F64" s="44">
        <v>0.0</v>
      </c>
      <c r="G64" s="53">
        <f t="shared" si="5"/>
        <v>0</v>
      </c>
      <c r="H64" s="58"/>
      <c r="I64" s="59"/>
      <c r="J64" s="29"/>
      <c r="K64" s="29"/>
      <c r="L64" s="29"/>
      <c r="M64" s="29"/>
      <c r="N64" s="29"/>
      <c r="O64" s="29"/>
      <c r="P64" s="29"/>
      <c r="Q64" s="29"/>
      <c r="R64" s="29"/>
      <c r="S64" s="29"/>
    </row>
    <row r="65" ht="15.75" customHeight="1">
      <c r="A65" s="29"/>
      <c r="B65" s="109" t="s">
        <v>278</v>
      </c>
      <c r="C65" s="113">
        <v>2295.25</v>
      </c>
      <c r="D65" s="53">
        <f>sum(Application_Ledger!J248:J252)</f>
        <v>1088.55</v>
      </c>
      <c r="E65" s="53">
        <f>sum(Application_Ledger!K248:K252)</f>
        <v>454.075</v>
      </c>
      <c r="F65" s="44">
        <v>0.0</v>
      </c>
      <c r="G65" s="53">
        <f t="shared" si="5"/>
        <v>634.475</v>
      </c>
      <c r="H65" s="58"/>
      <c r="I65" s="59"/>
      <c r="J65" s="29"/>
      <c r="K65" s="29"/>
      <c r="L65" s="29"/>
      <c r="M65" s="29"/>
      <c r="N65" s="29"/>
      <c r="O65" s="29"/>
      <c r="P65" s="29"/>
      <c r="Q65" s="29"/>
      <c r="R65" s="29"/>
      <c r="S65" s="29"/>
    </row>
    <row r="66" ht="15.75" customHeight="1">
      <c r="A66" s="29"/>
      <c r="B66" s="109" t="s">
        <v>281</v>
      </c>
      <c r="C66" s="113">
        <v>2295.25</v>
      </c>
      <c r="D66" s="53">
        <f>sum(Application_Ledger!J253:J257)</f>
        <v>1143.55</v>
      </c>
      <c r="E66" s="53">
        <f>sum(Application_Ledger!K253:K257)</f>
        <v>1143.55</v>
      </c>
      <c r="F66" s="44">
        <v>0.0</v>
      </c>
      <c r="G66" s="53">
        <f t="shared" si="5"/>
        <v>0</v>
      </c>
      <c r="H66" s="58"/>
      <c r="I66" s="59"/>
      <c r="J66" s="29"/>
      <c r="K66" s="29"/>
      <c r="L66" s="29"/>
      <c r="M66" s="29"/>
      <c r="N66" s="29"/>
      <c r="O66" s="29"/>
      <c r="P66" s="29"/>
      <c r="Q66" s="29"/>
      <c r="R66" s="29"/>
      <c r="S66" s="29"/>
    </row>
    <row r="67" ht="15.75" customHeight="1">
      <c r="A67" s="29"/>
      <c r="B67" s="109" t="s">
        <v>284</v>
      </c>
      <c r="C67" s="113">
        <v>2295.25</v>
      </c>
      <c r="D67" s="53">
        <f>sum(Application_Ledger!J258:J262)</f>
        <v>1211.975</v>
      </c>
      <c r="E67" s="53">
        <f>sum(Application_Ledger!K258:K262)</f>
        <v>1211.975</v>
      </c>
      <c r="F67" s="44">
        <v>0.0</v>
      </c>
      <c r="G67" s="53">
        <f t="shared" si="5"/>
        <v>0</v>
      </c>
      <c r="H67" s="58"/>
      <c r="I67" s="59"/>
      <c r="J67" s="29"/>
      <c r="K67" s="29"/>
      <c r="L67" s="29"/>
      <c r="M67" s="29"/>
      <c r="N67" s="29"/>
      <c r="O67" s="29"/>
      <c r="P67" s="29"/>
      <c r="Q67" s="29"/>
      <c r="R67" s="29"/>
      <c r="S67" s="29"/>
    </row>
    <row r="68" ht="15.75" customHeight="1">
      <c r="A68" s="29"/>
      <c r="B68" s="109" t="s">
        <v>287</v>
      </c>
      <c r="C68" s="113">
        <v>2295.25</v>
      </c>
      <c r="D68" s="53">
        <f>sum(Application_Ledger!J263:J267)</f>
        <v>1244.9</v>
      </c>
      <c r="E68" s="53">
        <f>sum(Application_Ledger!K263:K267)</f>
        <v>1244.9</v>
      </c>
      <c r="F68" s="44">
        <v>0.0</v>
      </c>
      <c r="G68" s="53">
        <f t="shared" si="5"/>
        <v>0</v>
      </c>
      <c r="H68" s="58"/>
      <c r="I68" s="59"/>
      <c r="J68" s="29"/>
      <c r="K68" s="29"/>
      <c r="L68" s="29"/>
      <c r="M68" s="29"/>
      <c r="N68" s="29"/>
      <c r="O68" s="29"/>
      <c r="P68" s="29"/>
      <c r="Q68" s="29"/>
      <c r="R68" s="29"/>
      <c r="S68" s="29"/>
    </row>
    <row r="69" ht="15.75" customHeight="1">
      <c r="A69" s="29"/>
      <c r="B69" s="109" t="s">
        <v>288</v>
      </c>
      <c r="C69" s="113">
        <v>2295.25</v>
      </c>
      <c r="D69" s="53">
        <f>sum(Application_Ledger!J268:J272)</f>
        <v>1247.35</v>
      </c>
      <c r="E69" s="53">
        <f>sum(Application_Ledger!K268:K272)</f>
        <v>1247.35</v>
      </c>
      <c r="F69" s="44">
        <v>0.0</v>
      </c>
      <c r="G69" s="53">
        <f t="shared" si="5"/>
        <v>0</v>
      </c>
      <c r="H69" s="58"/>
      <c r="I69" s="59"/>
      <c r="J69" s="29"/>
      <c r="K69" s="29"/>
      <c r="L69" s="29"/>
      <c r="M69" s="29"/>
      <c r="N69" s="29"/>
      <c r="O69" s="29"/>
      <c r="P69" s="29"/>
      <c r="Q69" s="29"/>
      <c r="R69" s="29"/>
      <c r="S69" s="29"/>
    </row>
    <row r="70" ht="15.75" customHeight="1">
      <c r="A70" s="29"/>
      <c r="B70" s="109" t="s">
        <v>291</v>
      </c>
      <c r="C70" s="113">
        <v>2295.25</v>
      </c>
      <c r="D70" s="53">
        <f>sum(Application_Ledger!J273:J277)</f>
        <v>1306.025</v>
      </c>
      <c r="E70" s="53">
        <f>sum(Application_Ledger!K273:K277)</f>
        <v>1306.025</v>
      </c>
      <c r="F70" s="44">
        <v>0.0</v>
      </c>
      <c r="G70" s="53">
        <f t="shared" si="5"/>
        <v>0</v>
      </c>
      <c r="H70" s="58"/>
      <c r="I70" s="59"/>
      <c r="J70" s="29"/>
      <c r="K70" s="29"/>
      <c r="L70" s="29"/>
      <c r="M70" s="29"/>
      <c r="N70" s="29"/>
      <c r="O70" s="29"/>
      <c r="P70" s="29"/>
      <c r="Q70" s="29"/>
      <c r="R70" s="29"/>
      <c r="S70" s="29"/>
    </row>
    <row r="71" ht="15.75" customHeight="1">
      <c r="A71" s="29"/>
      <c r="B71" s="109" t="s">
        <v>294</v>
      </c>
      <c r="C71" s="113">
        <v>2295.25</v>
      </c>
      <c r="D71" s="53">
        <f>sum(Application_Ledger!J278:J282)</f>
        <v>1212.15</v>
      </c>
      <c r="E71" s="53">
        <f>sum(Application_Ledger!K278:K282)</f>
        <v>1212.15</v>
      </c>
      <c r="F71" s="44">
        <v>0.0</v>
      </c>
      <c r="G71" s="53">
        <f t="shared" si="5"/>
        <v>0</v>
      </c>
      <c r="H71" s="58"/>
      <c r="I71" s="59"/>
      <c r="J71" s="29"/>
      <c r="K71" s="29"/>
      <c r="L71" s="29"/>
      <c r="M71" s="29"/>
      <c r="N71" s="29"/>
      <c r="O71" s="29"/>
      <c r="P71" s="29"/>
      <c r="Q71" s="29"/>
      <c r="R71" s="29"/>
      <c r="S71" s="29"/>
    </row>
    <row r="72" ht="15.75" customHeight="1">
      <c r="A72" s="29"/>
      <c r="B72" s="109" t="s">
        <v>295</v>
      </c>
      <c r="C72" s="113">
        <v>2295.25</v>
      </c>
      <c r="D72" s="53">
        <f>sum(Application_Ledger!J283:J287)</f>
        <v>1140.05</v>
      </c>
      <c r="E72" s="53">
        <f>sum(Application_Ledger!K283:K287)</f>
        <v>1140.05</v>
      </c>
      <c r="F72" s="44">
        <v>0.0</v>
      </c>
      <c r="G72" s="53">
        <f t="shared" si="5"/>
        <v>0</v>
      </c>
      <c r="H72" s="58"/>
      <c r="I72" s="59"/>
      <c r="J72" s="29"/>
      <c r="K72" s="29"/>
      <c r="L72" s="29"/>
      <c r="M72" s="29"/>
      <c r="N72" s="29"/>
      <c r="O72" s="29"/>
      <c r="P72" s="29"/>
      <c r="Q72" s="29"/>
      <c r="R72" s="29"/>
      <c r="S72" s="29"/>
    </row>
    <row r="73" ht="15.75" customHeight="1">
      <c r="A73" s="29"/>
      <c r="B73" s="89" t="s">
        <v>121</v>
      </c>
      <c r="C73" s="115">
        <f t="shared" ref="C73:G73" si="6">sum(C43:C72)</f>
        <v>68857.5</v>
      </c>
      <c r="D73" s="115">
        <f t="shared" si="6"/>
        <v>29938.4425</v>
      </c>
      <c r="E73" s="115">
        <f t="shared" si="6"/>
        <v>29303.9675</v>
      </c>
      <c r="F73" s="90">
        <f t="shared" si="6"/>
        <v>0</v>
      </c>
      <c r="G73" s="116">
        <f t="shared" si="6"/>
        <v>634.475</v>
      </c>
      <c r="H73" s="58"/>
      <c r="I73" s="59"/>
      <c r="J73" s="29"/>
      <c r="K73" s="29"/>
      <c r="L73" s="29"/>
      <c r="M73" s="29"/>
      <c r="N73" s="29"/>
      <c r="O73" s="29"/>
      <c r="P73" s="29"/>
      <c r="Q73" s="29"/>
      <c r="R73" s="29"/>
      <c r="S73" s="29"/>
    </row>
    <row r="74" ht="15.75" customHeight="1">
      <c r="A74" s="29"/>
      <c r="B74" s="112">
        <v>46029.0</v>
      </c>
      <c r="C74" s="113">
        <v>2295.25</v>
      </c>
      <c r="D74" s="117">
        <f>sum(Application_Ledger!J289:J294)</f>
        <v>1966.05</v>
      </c>
      <c r="E74" s="117">
        <f>sum(Application_Ledger!K289:K294)</f>
        <v>1966.05</v>
      </c>
      <c r="F74" s="44">
        <v>0.0</v>
      </c>
      <c r="G74" s="53">
        <f t="shared" ref="G74:G103" si="7">D74-E74</f>
        <v>0</v>
      </c>
      <c r="H74" s="58"/>
      <c r="I74" s="59"/>
      <c r="J74" s="29"/>
      <c r="K74" s="29"/>
      <c r="L74" s="29"/>
      <c r="M74" s="29"/>
      <c r="N74" s="29"/>
      <c r="O74" s="29"/>
      <c r="P74" s="29"/>
      <c r="Q74" s="29"/>
      <c r="R74" s="29"/>
      <c r="S74" s="29"/>
    </row>
    <row r="75" ht="15.75" customHeight="1">
      <c r="A75" s="29"/>
      <c r="B75" s="112">
        <v>46060.0</v>
      </c>
      <c r="C75" s="113">
        <v>2295.25</v>
      </c>
      <c r="D75" s="117">
        <f>sum(Application_Ledger!J295:J300)</f>
        <v>2104.425</v>
      </c>
      <c r="E75" s="117">
        <f>sum(Application_Ledger!K295:K300)</f>
        <v>2104.425</v>
      </c>
      <c r="F75" s="44">
        <v>0.0</v>
      </c>
      <c r="G75" s="53">
        <f t="shared" si="7"/>
        <v>0</v>
      </c>
      <c r="H75" s="58"/>
      <c r="I75" s="59"/>
      <c r="J75" s="29"/>
      <c r="K75" s="29"/>
      <c r="L75" s="29"/>
      <c r="M75" s="29"/>
      <c r="N75" s="29"/>
      <c r="O75" s="29"/>
      <c r="P75" s="29"/>
      <c r="Q75" s="29"/>
      <c r="R75" s="29"/>
      <c r="S75" s="29"/>
    </row>
    <row r="76" ht="15.75" customHeight="1">
      <c r="A76" s="29"/>
      <c r="B76" s="112">
        <v>46088.0</v>
      </c>
      <c r="C76" s="113">
        <v>2295.25</v>
      </c>
      <c r="D76" s="53">
        <f>sum(Application_Ledger!J301:J306)</f>
        <v>2115</v>
      </c>
      <c r="E76" s="53">
        <f>sum(Application_Ledger!K301:K306)</f>
        <v>2115</v>
      </c>
      <c r="F76" s="44">
        <v>0.0</v>
      </c>
      <c r="G76" s="53">
        <f t="shared" si="7"/>
        <v>0</v>
      </c>
      <c r="H76" s="58"/>
      <c r="I76" s="59"/>
      <c r="J76" s="29"/>
      <c r="K76" s="29"/>
      <c r="L76" s="29"/>
      <c r="M76" s="29"/>
      <c r="N76" s="29"/>
      <c r="O76" s="29"/>
      <c r="P76" s="29"/>
      <c r="Q76" s="29"/>
      <c r="R76" s="29"/>
      <c r="S76" s="29"/>
    </row>
    <row r="77" ht="15.75" customHeight="1">
      <c r="A77" s="29"/>
      <c r="B77" s="112">
        <v>46119.0</v>
      </c>
      <c r="C77" s="113">
        <v>2295.25</v>
      </c>
      <c r="D77" s="117">
        <f>sum(Application_Ledger!J307:J311)</f>
        <v>2121.075</v>
      </c>
      <c r="E77" s="117">
        <f>sum(Application_Ledger!K307:K311)</f>
        <v>2121.075</v>
      </c>
      <c r="F77" s="44">
        <v>0.0</v>
      </c>
      <c r="G77" s="53">
        <f t="shared" si="7"/>
        <v>0</v>
      </c>
      <c r="H77" s="58"/>
      <c r="I77" s="59"/>
      <c r="J77" s="29"/>
      <c r="K77" s="29"/>
      <c r="L77" s="29"/>
      <c r="M77" s="29"/>
      <c r="N77" s="29"/>
      <c r="O77" s="29"/>
      <c r="P77" s="29"/>
      <c r="Q77" s="29"/>
      <c r="R77" s="29"/>
      <c r="S77" s="29"/>
    </row>
    <row r="78" ht="15.75" customHeight="1">
      <c r="A78" s="29"/>
      <c r="B78" s="112">
        <v>46149.0</v>
      </c>
      <c r="C78" s="113">
        <v>2295.25</v>
      </c>
      <c r="D78" s="117">
        <f>sum(Application_Ledger!J312:J317)</f>
        <v>2156.675</v>
      </c>
      <c r="E78" s="117">
        <f>sum(Application_Ledger!K312:K317)</f>
        <v>2156.675</v>
      </c>
      <c r="F78" s="44">
        <v>0.0</v>
      </c>
      <c r="G78" s="53">
        <f t="shared" si="7"/>
        <v>0</v>
      </c>
      <c r="H78" s="58"/>
      <c r="I78" s="59"/>
      <c r="J78" s="29"/>
      <c r="K78" s="29"/>
      <c r="L78" s="29"/>
      <c r="M78" s="29"/>
      <c r="N78" s="29"/>
      <c r="O78" s="29"/>
      <c r="P78" s="29"/>
      <c r="Q78" s="29"/>
      <c r="R78" s="29"/>
      <c r="S78" s="29"/>
    </row>
    <row r="79" ht="15.75" customHeight="1">
      <c r="A79" s="29"/>
      <c r="B79" s="112">
        <v>46180.0</v>
      </c>
      <c r="C79" s="113">
        <v>2295.25</v>
      </c>
      <c r="D79" s="117">
        <f>sum(Application_Ledger!J318:J323)</f>
        <v>1976.375</v>
      </c>
      <c r="E79" s="117">
        <f>sum(Application_Ledger!K318:K323)</f>
        <v>1976.375</v>
      </c>
      <c r="F79" s="44">
        <v>0.0</v>
      </c>
      <c r="G79" s="53">
        <f t="shared" si="7"/>
        <v>0</v>
      </c>
      <c r="H79" s="58"/>
      <c r="I79" s="59"/>
      <c r="J79" s="29"/>
      <c r="K79" s="29"/>
      <c r="L79" s="29"/>
      <c r="M79" s="29"/>
      <c r="N79" s="29"/>
      <c r="O79" s="29"/>
      <c r="P79" s="29"/>
      <c r="Q79" s="29"/>
      <c r="R79" s="29"/>
      <c r="S79" s="29"/>
    </row>
    <row r="80" ht="15.75" customHeight="1">
      <c r="A80" s="29"/>
      <c r="B80" s="112">
        <v>46210.0</v>
      </c>
      <c r="C80" s="113">
        <v>2295.25</v>
      </c>
      <c r="D80" s="117">
        <f>sum(Application_Ledger!J324:J329)</f>
        <v>1988.525</v>
      </c>
      <c r="E80" s="117">
        <f>sum(Application_Ledger!K324:K329)</f>
        <v>1988.525</v>
      </c>
      <c r="F80" s="44">
        <v>0.0</v>
      </c>
      <c r="G80" s="53">
        <f t="shared" si="7"/>
        <v>0</v>
      </c>
      <c r="H80" s="58"/>
      <c r="I80" s="59"/>
      <c r="J80" s="29"/>
      <c r="K80" s="29"/>
      <c r="L80" s="29"/>
      <c r="M80" s="29"/>
      <c r="N80" s="29"/>
      <c r="O80" s="29"/>
      <c r="P80" s="29"/>
      <c r="Q80" s="29"/>
      <c r="R80" s="29"/>
      <c r="S80" s="29"/>
    </row>
    <row r="81" ht="15.75" customHeight="1">
      <c r="A81" s="29"/>
      <c r="B81" s="112">
        <v>46241.0</v>
      </c>
      <c r="C81" s="113">
        <v>2268.05</v>
      </c>
      <c r="D81" s="53">
        <f>sum(Application_Ledger!J330:J335)</f>
        <v>2059.55</v>
      </c>
      <c r="E81" s="53">
        <f>sum(Application_Ledger!K330:K335)</f>
        <v>2059.55</v>
      </c>
      <c r="F81" s="44">
        <v>0.0</v>
      </c>
      <c r="G81" s="53">
        <f t="shared" si="7"/>
        <v>0</v>
      </c>
      <c r="H81" s="58"/>
      <c r="I81" s="59"/>
      <c r="J81" s="29"/>
      <c r="K81" s="29"/>
      <c r="L81" s="29"/>
      <c r="M81" s="29"/>
      <c r="N81" s="29"/>
      <c r="O81" s="29"/>
      <c r="P81" s="29"/>
      <c r="Q81" s="29"/>
      <c r="R81" s="29"/>
      <c r="S81" s="29"/>
    </row>
    <row r="82" ht="15.75" customHeight="1">
      <c r="A82" s="29"/>
      <c r="B82" s="112">
        <v>46272.0</v>
      </c>
      <c r="C82" s="113">
        <v>2268.05</v>
      </c>
      <c r="D82" s="117">
        <f>sum(Application_Ledger!J336:J341)</f>
        <v>2024.125</v>
      </c>
      <c r="E82" s="117">
        <f>sum(Application_Ledger!K336:K341)</f>
        <v>2024.125</v>
      </c>
      <c r="F82" s="44">
        <v>0.0</v>
      </c>
      <c r="G82" s="53">
        <f t="shared" si="7"/>
        <v>0</v>
      </c>
      <c r="H82" s="58"/>
      <c r="I82" s="59"/>
      <c r="J82" s="29"/>
      <c r="K82" s="29"/>
      <c r="L82" s="29"/>
      <c r="M82" s="29"/>
      <c r="N82" s="29"/>
      <c r="O82" s="29"/>
      <c r="P82" s="29"/>
      <c r="Q82" s="29"/>
      <c r="R82" s="29"/>
      <c r="S82" s="29"/>
    </row>
    <row r="83" ht="15.75" customHeight="1">
      <c r="A83" s="29"/>
      <c r="B83" s="112">
        <v>46302.0</v>
      </c>
      <c r="C83" s="113">
        <v>2268.05</v>
      </c>
      <c r="D83" s="53">
        <f>sum(Application_Ledger!J342:J346)</f>
        <v>1833.05</v>
      </c>
      <c r="E83" s="53">
        <f>sum(Application_Ledger!K342:K346)</f>
        <v>1833.05</v>
      </c>
      <c r="F83" s="44">
        <v>0.0</v>
      </c>
      <c r="G83" s="53">
        <f t="shared" si="7"/>
        <v>0</v>
      </c>
      <c r="H83" s="58"/>
      <c r="I83" s="59"/>
      <c r="J83" s="29"/>
      <c r="K83" s="29"/>
      <c r="L83" s="29"/>
      <c r="M83" s="29"/>
      <c r="N83" s="29"/>
      <c r="O83" s="29"/>
      <c r="P83" s="29"/>
      <c r="Q83" s="29"/>
      <c r="R83" s="29"/>
      <c r="S83" s="29"/>
    </row>
    <row r="84" ht="15.75" customHeight="1">
      <c r="A84" s="29"/>
      <c r="B84" s="112">
        <v>46333.0</v>
      </c>
      <c r="C84" s="113">
        <v>2268.05</v>
      </c>
      <c r="D84" s="53">
        <f>sum(Application_Ledger!J347:J350)</f>
        <v>1713.55</v>
      </c>
      <c r="E84" s="53">
        <f>sum(Application_Ledger!K347:K350)</f>
        <v>1713.55</v>
      </c>
      <c r="F84" s="44">
        <v>0.0</v>
      </c>
      <c r="G84" s="53">
        <f t="shared" si="7"/>
        <v>0</v>
      </c>
      <c r="H84" s="58"/>
      <c r="I84" s="59"/>
      <c r="J84" s="29"/>
      <c r="K84" s="29"/>
      <c r="L84" s="29"/>
      <c r="M84" s="29"/>
      <c r="N84" s="29"/>
      <c r="O84" s="29"/>
      <c r="P84" s="29"/>
      <c r="Q84" s="29"/>
      <c r="R84" s="29"/>
      <c r="S84" s="29"/>
    </row>
    <row r="85" ht="15.75" customHeight="1">
      <c r="A85" s="29"/>
      <c r="B85" s="112">
        <v>46363.0</v>
      </c>
      <c r="C85" s="113">
        <v>2268.05</v>
      </c>
      <c r="D85" s="53">
        <f>sum(Application_Ledger!J351:J354)</f>
        <v>1766.9</v>
      </c>
      <c r="E85" s="53">
        <f>sum(Application_Ledger!K351:K354)</f>
        <v>1766.9</v>
      </c>
      <c r="F85" s="44">
        <v>0.0</v>
      </c>
      <c r="G85" s="53">
        <f t="shared" si="7"/>
        <v>0</v>
      </c>
      <c r="H85" s="58"/>
      <c r="I85" s="59"/>
      <c r="J85" s="29"/>
      <c r="K85" s="29"/>
      <c r="L85" s="29"/>
      <c r="M85" s="29"/>
      <c r="N85" s="29"/>
      <c r="O85" s="29"/>
      <c r="P85" s="29"/>
      <c r="Q85" s="29"/>
      <c r="R85" s="29"/>
      <c r="S85" s="29"/>
    </row>
    <row r="86" ht="15.75" customHeight="1">
      <c r="A86" s="29"/>
      <c r="B86" s="109" t="s">
        <v>317</v>
      </c>
      <c r="C86" s="113">
        <v>2268.05</v>
      </c>
      <c r="D86" s="53">
        <f>sum(Application_Ledger!J355:J358)</f>
        <v>1691.4</v>
      </c>
      <c r="E86" s="53">
        <f>sum(Application_Ledger!K355:K358)</f>
        <v>1691.4</v>
      </c>
      <c r="F86" s="44">
        <v>0.0</v>
      </c>
      <c r="G86" s="53">
        <f t="shared" si="7"/>
        <v>0</v>
      </c>
      <c r="H86" s="58"/>
      <c r="I86" s="59"/>
      <c r="J86" s="29"/>
      <c r="K86" s="29"/>
      <c r="L86" s="29"/>
      <c r="M86" s="29"/>
      <c r="N86" s="29"/>
      <c r="O86" s="29"/>
      <c r="P86" s="29"/>
      <c r="Q86" s="29"/>
      <c r="R86" s="29"/>
      <c r="S86" s="29"/>
    </row>
    <row r="87" ht="15.75" customHeight="1">
      <c r="A87" s="29"/>
      <c r="B87" s="109" t="s">
        <v>318</v>
      </c>
      <c r="C87" s="113">
        <v>2268.05</v>
      </c>
      <c r="D87" s="53">
        <f>sum(Application_Ledger!J359:J362)</f>
        <v>1634.4</v>
      </c>
      <c r="E87" s="53">
        <f>sum(Application_Ledger!K359:K362)</f>
        <v>1634.4</v>
      </c>
      <c r="F87" s="44">
        <v>0.0</v>
      </c>
      <c r="G87" s="53">
        <f t="shared" si="7"/>
        <v>0</v>
      </c>
      <c r="H87" s="58"/>
      <c r="I87" s="59"/>
      <c r="J87" s="29"/>
      <c r="K87" s="29"/>
      <c r="L87" s="29"/>
      <c r="M87" s="29"/>
      <c r="N87" s="29"/>
      <c r="O87" s="29"/>
      <c r="P87" s="29"/>
      <c r="Q87" s="29"/>
      <c r="R87" s="29"/>
      <c r="S87" s="29"/>
    </row>
    <row r="88" ht="15.75" customHeight="1">
      <c r="A88" s="29"/>
      <c r="B88" s="109" t="s">
        <v>321</v>
      </c>
      <c r="C88" s="118">
        <v>1822.5</v>
      </c>
      <c r="D88" s="53">
        <f>sum(Application_Ledger!J363:J366)</f>
        <v>1570.95</v>
      </c>
      <c r="E88" s="53">
        <f>sum(Application_Ledger!K363:K366)</f>
        <v>1570.95</v>
      </c>
      <c r="F88" s="44">
        <v>0.0</v>
      </c>
      <c r="G88" s="53">
        <f t="shared" si="7"/>
        <v>0</v>
      </c>
      <c r="H88" s="58"/>
      <c r="I88" s="59"/>
      <c r="J88" s="29"/>
      <c r="K88" s="29"/>
      <c r="L88" s="29"/>
      <c r="M88" s="29"/>
      <c r="N88" s="29"/>
      <c r="O88" s="29"/>
      <c r="P88" s="29"/>
      <c r="Q88" s="29"/>
      <c r="R88" s="29"/>
      <c r="S88" s="29"/>
    </row>
    <row r="89" ht="15.75" customHeight="1">
      <c r="A89" s="29"/>
      <c r="B89" s="109" t="s">
        <v>324</v>
      </c>
      <c r="C89" s="118">
        <v>1822.5</v>
      </c>
      <c r="D89" s="53">
        <f>sum(Application_Ledger!J367:J370)</f>
        <v>1570.95</v>
      </c>
      <c r="E89" s="53">
        <f>sum(Application_Ledger!K367:K370)</f>
        <v>1570.95</v>
      </c>
      <c r="F89" s="44">
        <v>0.0</v>
      </c>
      <c r="G89" s="53">
        <f t="shared" si="7"/>
        <v>0</v>
      </c>
      <c r="H89" s="58"/>
      <c r="I89" s="59"/>
      <c r="J89" s="29"/>
      <c r="K89" s="29"/>
      <c r="L89" s="29"/>
      <c r="M89" s="29"/>
      <c r="N89" s="29"/>
      <c r="O89" s="29"/>
      <c r="P89" s="29"/>
      <c r="Q89" s="29"/>
      <c r="R89" s="29"/>
      <c r="S89" s="29"/>
    </row>
    <row r="90" ht="15.75" customHeight="1">
      <c r="A90" s="29"/>
      <c r="B90" s="109" t="s">
        <v>325</v>
      </c>
      <c r="C90" s="118">
        <v>1822.5</v>
      </c>
      <c r="D90" s="53">
        <f>sum(Application_Ledger!J371:J375)</f>
        <v>1630.1</v>
      </c>
      <c r="E90" s="53">
        <f>sum(Application_Ledger!K371:K375)</f>
        <v>1630.1</v>
      </c>
      <c r="F90" s="44">
        <v>0.0</v>
      </c>
      <c r="G90" s="53">
        <f t="shared" si="7"/>
        <v>0</v>
      </c>
      <c r="H90" s="58"/>
      <c r="I90" s="59"/>
      <c r="J90" s="29"/>
      <c r="K90" s="29"/>
      <c r="L90" s="29"/>
      <c r="M90" s="29"/>
      <c r="N90" s="29"/>
      <c r="O90" s="29"/>
      <c r="P90" s="29"/>
      <c r="Q90" s="29"/>
      <c r="R90" s="29"/>
      <c r="S90" s="29"/>
    </row>
    <row r="91" ht="15.75" customHeight="1">
      <c r="A91" s="29"/>
      <c r="B91" s="109" t="s">
        <v>328</v>
      </c>
      <c r="C91" s="118">
        <v>1822.5</v>
      </c>
      <c r="D91" s="117">
        <f>sum(Application_Ledger!J376:J380)</f>
        <v>1542.625</v>
      </c>
      <c r="E91" s="117">
        <f>sum(Application_Ledger!K376:K380)</f>
        <v>1542.625</v>
      </c>
      <c r="F91" s="44">
        <v>0.0</v>
      </c>
      <c r="G91" s="53">
        <f t="shared" si="7"/>
        <v>0</v>
      </c>
      <c r="H91" s="58"/>
      <c r="I91" s="59"/>
      <c r="J91" s="29"/>
      <c r="K91" s="29"/>
      <c r="L91" s="29"/>
      <c r="M91" s="29"/>
      <c r="N91" s="29"/>
      <c r="O91" s="29"/>
      <c r="P91" s="29"/>
      <c r="Q91" s="29"/>
      <c r="R91" s="29"/>
      <c r="S91" s="29"/>
    </row>
    <row r="92" ht="15.75" customHeight="1">
      <c r="A92" s="29"/>
      <c r="B92" s="109" t="s">
        <v>331</v>
      </c>
      <c r="C92" s="113">
        <v>2040.65</v>
      </c>
      <c r="D92" s="117">
        <f>sum(Application_Ledger!J381:J385)</f>
        <v>1766.675</v>
      </c>
      <c r="E92" s="117">
        <f>sum(Application_Ledger!K381:K385)</f>
        <v>1766.675</v>
      </c>
      <c r="F92" s="44">
        <v>0.0</v>
      </c>
      <c r="G92" s="53">
        <f t="shared" si="7"/>
        <v>0</v>
      </c>
      <c r="H92" s="58"/>
      <c r="I92" s="59"/>
      <c r="J92" s="29"/>
      <c r="K92" s="29"/>
      <c r="L92" s="29"/>
      <c r="M92" s="29"/>
      <c r="N92" s="29"/>
      <c r="O92" s="29"/>
      <c r="P92" s="29"/>
      <c r="Q92" s="29"/>
      <c r="R92" s="29"/>
      <c r="S92" s="29"/>
    </row>
    <row r="93" ht="15.75" customHeight="1">
      <c r="A93" s="29"/>
      <c r="B93" s="109" t="s">
        <v>334</v>
      </c>
      <c r="C93" s="118">
        <v>2011.9</v>
      </c>
      <c r="D93" s="117">
        <f>sum(Application_Ledger!J386:J390)</f>
        <v>1728.1</v>
      </c>
      <c r="E93" s="117">
        <f>sum(Application_Ledger!K386:K390)</f>
        <v>1728.1</v>
      </c>
      <c r="F93" s="44">
        <v>0.0</v>
      </c>
      <c r="G93" s="53">
        <f t="shared" si="7"/>
        <v>0</v>
      </c>
      <c r="H93" s="58"/>
      <c r="I93" s="59"/>
      <c r="J93" s="29"/>
      <c r="K93" s="29"/>
      <c r="L93" s="29"/>
      <c r="M93" s="29"/>
      <c r="N93" s="29"/>
      <c r="O93" s="29"/>
      <c r="P93" s="29"/>
      <c r="Q93" s="29"/>
      <c r="R93" s="29"/>
      <c r="S93" s="29"/>
    </row>
    <row r="94" ht="15.75" customHeight="1">
      <c r="A94" s="29"/>
      <c r="B94" s="109" t="s">
        <v>335</v>
      </c>
      <c r="C94" s="118">
        <v>1814.8</v>
      </c>
      <c r="D94" s="117">
        <f>sum(Application_Ledger!J391:J395)</f>
        <v>1559.75</v>
      </c>
      <c r="E94" s="117">
        <f>sum(Application_Ledger!K391:K395)</f>
        <v>1559.75</v>
      </c>
      <c r="F94" s="44">
        <v>0.0</v>
      </c>
      <c r="G94" s="53">
        <f t="shared" si="7"/>
        <v>0</v>
      </c>
      <c r="H94" s="58"/>
      <c r="I94" s="59"/>
      <c r="J94" s="29"/>
      <c r="K94" s="29"/>
      <c r="L94" s="29"/>
      <c r="M94" s="29"/>
      <c r="N94" s="29"/>
      <c r="O94" s="29"/>
      <c r="P94" s="29"/>
      <c r="Q94" s="29"/>
      <c r="R94" s="29"/>
      <c r="S94" s="29"/>
    </row>
    <row r="95" ht="15.75" customHeight="1">
      <c r="A95" s="29"/>
      <c r="B95" s="109" t="s">
        <v>338</v>
      </c>
      <c r="C95" s="118">
        <v>1991.9</v>
      </c>
      <c r="D95" s="117">
        <f>sum(Application_Ledger!J396:J400)</f>
        <v>1847.025</v>
      </c>
      <c r="E95" s="117">
        <f>sum(Application_Ledger!K396:K400)</f>
        <v>1847.025</v>
      </c>
      <c r="F95" s="44">
        <v>0.0</v>
      </c>
      <c r="G95" s="53">
        <f t="shared" si="7"/>
        <v>0</v>
      </c>
      <c r="H95" s="58"/>
      <c r="I95" s="59"/>
      <c r="J95" s="29"/>
      <c r="K95" s="29"/>
      <c r="L95" s="29"/>
      <c r="M95" s="29"/>
      <c r="N95" s="29"/>
      <c r="O95" s="29"/>
      <c r="P95" s="29"/>
      <c r="Q95" s="29"/>
      <c r="R95" s="29"/>
      <c r="S95" s="29"/>
    </row>
    <row r="96" ht="15.75" customHeight="1">
      <c r="A96" s="29"/>
      <c r="B96" s="109" t="s">
        <v>341</v>
      </c>
      <c r="C96" s="113">
        <v>2028.15</v>
      </c>
      <c r="D96" s="53">
        <f>sum(Application_Ledger!J401:J405)</f>
        <v>1893.4</v>
      </c>
      <c r="E96" s="53">
        <f>sum(Application_Ledger!K401:K405)</f>
        <v>1893.4</v>
      </c>
      <c r="F96" s="44">
        <v>0.0</v>
      </c>
      <c r="G96" s="53">
        <f t="shared" si="7"/>
        <v>0</v>
      </c>
      <c r="H96" s="58"/>
      <c r="I96" s="59"/>
      <c r="J96" s="29"/>
      <c r="K96" s="29"/>
      <c r="L96" s="29"/>
      <c r="M96" s="29"/>
      <c r="N96" s="29"/>
      <c r="O96" s="29"/>
      <c r="P96" s="29"/>
      <c r="Q96" s="29"/>
      <c r="R96" s="29"/>
      <c r="S96" s="29"/>
    </row>
    <row r="97" ht="15.75" customHeight="1">
      <c r="A97" s="29"/>
      <c r="B97" s="109" t="s">
        <v>344</v>
      </c>
      <c r="C97" s="113">
        <v>2028.15</v>
      </c>
      <c r="D97" s="53">
        <f>sum(Application_Ledger!J406:J411)</f>
        <v>1905.9</v>
      </c>
      <c r="E97" s="53">
        <f>sum(Application_Ledger!K406:K411)</f>
        <v>1905.9</v>
      </c>
      <c r="F97" s="44">
        <v>0.0</v>
      </c>
      <c r="G97" s="53">
        <f t="shared" si="7"/>
        <v>0</v>
      </c>
      <c r="H97" s="58"/>
      <c r="I97" s="59"/>
      <c r="J97" s="29"/>
      <c r="K97" s="29"/>
      <c r="L97" s="29"/>
      <c r="M97" s="29"/>
      <c r="N97" s="29"/>
      <c r="O97" s="29"/>
      <c r="P97" s="29"/>
      <c r="Q97" s="29"/>
      <c r="R97" s="29"/>
      <c r="S97" s="29"/>
    </row>
    <row r="98" ht="15.75" customHeight="1">
      <c r="A98" s="29"/>
      <c r="B98" s="109" t="s">
        <v>345</v>
      </c>
      <c r="C98" s="113">
        <v>1950.65</v>
      </c>
      <c r="D98" s="53">
        <f>sum(Application_Ledger!J412:J416)</f>
        <v>1751.8</v>
      </c>
      <c r="E98" s="53">
        <f>sum(Application_Ledger!K412:K416)</f>
        <v>1751.8</v>
      </c>
      <c r="F98" s="44">
        <v>0.0</v>
      </c>
      <c r="G98" s="53">
        <f t="shared" si="7"/>
        <v>0</v>
      </c>
      <c r="H98" s="58"/>
      <c r="I98" s="59"/>
      <c r="J98" s="29"/>
      <c r="K98" s="29"/>
      <c r="L98" s="29"/>
      <c r="M98" s="29"/>
      <c r="N98" s="29"/>
      <c r="O98" s="29"/>
      <c r="P98" s="29"/>
      <c r="Q98" s="29"/>
      <c r="R98" s="29"/>
      <c r="S98" s="29"/>
    </row>
    <row r="99" ht="15.75" customHeight="1">
      <c r="A99" s="29"/>
      <c r="B99" s="109" t="s">
        <v>348</v>
      </c>
      <c r="C99" s="113">
        <v>1787.92</v>
      </c>
      <c r="D99" s="53">
        <f>sum(Application_Ledger!J417:J421)</f>
        <v>1651.875</v>
      </c>
      <c r="E99" s="44">
        <v>1408.125</v>
      </c>
      <c r="F99" s="44">
        <v>0.0</v>
      </c>
      <c r="G99" s="53">
        <f t="shared" si="7"/>
        <v>243.75</v>
      </c>
      <c r="H99" s="58"/>
      <c r="I99" s="59"/>
      <c r="J99" s="29"/>
      <c r="K99" s="29"/>
      <c r="L99" s="29"/>
      <c r="M99" s="29"/>
      <c r="N99" s="29"/>
      <c r="O99" s="29"/>
      <c r="P99" s="29"/>
      <c r="Q99" s="29"/>
      <c r="R99" s="29"/>
      <c r="S99" s="29"/>
    </row>
    <row r="100" ht="15.75" customHeight="1">
      <c r="A100" s="29"/>
      <c r="B100" s="109" t="s">
        <v>351</v>
      </c>
      <c r="C100" s="113">
        <v>1674.67</v>
      </c>
      <c r="D100" s="53">
        <f>sum(Application_Ledger!J422:J426)</f>
        <v>1549.5</v>
      </c>
      <c r="E100" s="53">
        <f>sum(Application_Ledger!K422:K426)</f>
        <v>1549.5</v>
      </c>
      <c r="F100" s="44">
        <v>0.0</v>
      </c>
      <c r="G100" s="53">
        <f t="shared" si="7"/>
        <v>0</v>
      </c>
      <c r="H100" s="58"/>
      <c r="I100" s="59"/>
      <c r="J100" s="29"/>
      <c r="K100" s="29"/>
      <c r="L100" s="29"/>
      <c r="M100" s="29"/>
      <c r="N100" s="29"/>
      <c r="O100" s="29"/>
      <c r="P100" s="29"/>
      <c r="Q100" s="29"/>
      <c r="R100" s="29"/>
      <c r="S100" s="29"/>
    </row>
    <row r="101" ht="15.75" customHeight="1">
      <c r="A101" s="29"/>
      <c r="B101" s="109" t="s">
        <v>352</v>
      </c>
      <c r="C101" s="118">
        <v>2120.9</v>
      </c>
      <c r="D101" s="53">
        <f>sum(Application_Ledger!J427:J431)</f>
        <v>1967.3</v>
      </c>
      <c r="E101" s="53">
        <f>sum(Application_Ledger!K427:K431)</f>
        <v>1967.3</v>
      </c>
      <c r="F101" s="44">
        <v>0.0</v>
      </c>
      <c r="G101" s="53">
        <f t="shared" si="7"/>
        <v>0</v>
      </c>
      <c r="H101" s="58"/>
      <c r="I101" s="59"/>
      <c r="J101" s="29"/>
      <c r="K101" s="29"/>
      <c r="L101" s="29"/>
      <c r="M101" s="29"/>
      <c r="N101" s="29"/>
      <c r="O101" s="29"/>
      <c r="P101" s="29"/>
      <c r="Q101" s="29"/>
      <c r="R101" s="29"/>
      <c r="S101" s="29"/>
    </row>
    <row r="102" ht="15.75" customHeight="1">
      <c r="A102" s="29"/>
      <c r="B102" s="109" t="s">
        <v>355</v>
      </c>
      <c r="C102" s="118">
        <v>234.3</v>
      </c>
      <c r="D102" s="53">
        <f>sum(Application_Ledger!J432:J435)</f>
        <v>204.425</v>
      </c>
      <c r="E102" s="53">
        <f>sum(Application_Ledger!K432:K435)</f>
        <v>204.425</v>
      </c>
      <c r="F102" s="44">
        <v>0.0</v>
      </c>
      <c r="G102" s="53">
        <f t="shared" si="7"/>
        <v>0</v>
      </c>
      <c r="H102" s="58"/>
      <c r="I102" s="59"/>
      <c r="J102" s="29"/>
      <c r="K102" s="29"/>
      <c r="L102" s="29"/>
      <c r="M102" s="29"/>
      <c r="N102" s="29"/>
      <c r="O102" s="29"/>
      <c r="P102" s="29"/>
      <c r="Q102" s="29"/>
      <c r="R102" s="29"/>
      <c r="S102" s="29"/>
    </row>
    <row r="103" ht="15.75" customHeight="1">
      <c r="A103" s="29"/>
      <c r="B103" s="109" t="s">
        <v>358</v>
      </c>
      <c r="C103" s="118">
        <v>2089.7</v>
      </c>
      <c r="D103" s="53">
        <f>sum(Application_Ledger!J436:J439)</f>
        <v>1610.95</v>
      </c>
      <c r="E103" s="53">
        <f>sum(Application_Ledger!K436:K439)</f>
        <v>1610.95</v>
      </c>
      <c r="F103" s="44">
        <v>0.0</v>
      </c>
      <c r="G103" s="53">
        <f t="shared" si="7"/>
        <v>0</v>
      </c>
      <c r="H103" s="58"/>
      <c r="I103" s="59"/>
      <c r="J103" s="29"/>
      <c r="K103" s="29"/>
      <c r="L103" s="29"/>
      <c r="M103" s="29"/>
      <c r="N103" s="29"/>
      <c r="O103" s="29"/>
      <c r="P103" s="29"/>
      <c r="Q103" s="29"/>
      <c r="R103" s="29"/>
      <c r="S103" s="29"/>
    </row>
    <row r="104" ht="15.75" customHeight="1">
      <c r="A104" s="29"/>
      <c r="B104" s="89" t="s">
        <v>121</v>
      </c>
      <c r="C104" s="115">
        <f t="shared" ref="C104:G104" si="8">sum(C74:C103)</f>
        <v>61006.79</v>
      </c>
      <c r="D104" s="115">
        <f t="shared" si="8"/>
        <v>52902.425</v>
      </c>
      <c r="E104" s="115">
        <f t="shared" si="8"/>
        <v>52658.675</v>
      </c>
      <c r="F104" s="90">
        <f t="shared" si="8"/>
        <v>0</v>
      </c>
      <c r="G104" s="116">
        <f t="shared" si="8"/>
        <v>243.75</v>
      </c>
      <c r="H104" s="58"/>
      <c r="I104" s="59"/>
      <c r="J104" s="29"/>
      <c r="K104" s="29"/>
      <c r="L104" s="29"/>
      <c r="M104" s="29"/>
      <c r="N104" s="29"/>
      <c r="O104" s="29"/>
      <c r="P104" s="29"/>
      <c r="Q104" s="29"/>
      <c r="R104" s="29"/>
      <c r="S104" s="29"/>
    </row>
    <row r="105" ht="15.75" customHeight="1">
      <c r="A105" s="29"/>
      <c r="B105" s="119"/>
      <c r="C105" s="117"/>
      <c r="D105" s="117"/>
      <c r="E105" s="117"/>
      <c r="F105" s="117"/>
      <c r="G105" s="117"/>
      <c r="H105" s="58"/>
      <c r="I105" s="59"/>
      <c r="J105" s="29"/>
      <c r="K105" s="29"/>
      <c r="L105" s="29"/>
      <c r="M105" s="29"/>
      <c r="N105" s="29"/>
      <c r="O105" s="29"/>
      <c r="P105" s="29"/>
      <c r="Q105" s="29"/>
      <c r="R105" s="29"/>
      <c r="S105" s="29"/>
    </row>
    <row r="106" ht="15.75" customHeight="1">
      <c r="A106" s="29"/>
      <c r="B106" s="119"/>
      <c r="C106" s="117"/>
      <c r="D106" s="117"/>
      <c r="E106" s="117"/>
      <c r="F106" s="117"/>
      <c r="G106" s="117"/>
      <c r="H106" s="58"/>
      <c r="I106" s="59"/>
      <c r="J106" s="29"/>
      <c r="K106" s="29"/>
      <c r="L106" s="29"/>
      <c r="M106" s="29"/>
      <c r="N106" s="29"/>
      <c r="O106" s="29"/>
      <c r="P106" s="29"/>
      <c r="Q106" s="29"/>
      <c r="R106" s="29"/>
      <c r="S106" s="29"/>
    </row>
    <row r="107" ht="15.75" customHeight="1">
      <c r="A107" s="29"/>
      <c r="B107" s="119"/>
      <c r="C107" s="117"/>
      <c r="D107" s="117"/>
      <c r="E107" s="117"/>
      <c r="F107" s="117"/>
      <c r="G107" s="117"/>
      <c r="H107" s="58"/>
      <c r="I107" s="59"/>
      <c r="J107" s="29"/>
      <c r="K107" s="29"/>
      <c r="L107" s="29"/>
      <c r="M107" s="29"/>
      <c r="N107" s="29"/>
      <c r="O107" s="29"/>
      <c r="P107" s="29"/>
      <c r="Q107" s="29"/>
      <c r="R107" s="29"/>
      <c r="S107" s="29"/>
    </row>
    <row r="108" ht="15.75" customHeight="1">
      <c r="A108" s="29"/>
      <c r="B108" s="119"/>
      <c r="C108" s="117"/>
      <c r="D108" s="117"/>
      <c r="E108" s="117"/>
      <c r="F108" s="117"/>
      <c r="G108" s="117"/>
      <c r="H108" s="58"/>
      <c r="I108" s="59"/>
      <c r="J108" s="29"/>
      <c r="K108" s="29"/>
      <c r="L108" s="29"/>
      <c r="M108" s="29"/>
      <c r="N108" s="29"/>
      <c r="O108" s="29"/>
      <c r="P108" s="29"/>
      <c r="Q108" s="29"/>
      <c r="R108" s="29"/>
      <c r="S108" s="29"/>
    </row>
    <row r="109" ht="15.75" customHeight="1">
      <c r="A109" s="29"/>
      <c r="B109" s="119"/>
      <c r="C109" s="117"/>
      <c r="D109" s="117"/>
      <c r="E109" s="117"/>
      <c r="F109" s="117"/>
      <c r="G109" s="117"/>
      <c r="H109" s="58"/>
      <c r="I109" s="59"/>
      <c r="J109" s="29"/>
      <c r="K109" s="29"/>
      <c r="L109" s="29"/>
      <c r="M109" s="29"/>
      <c r="N109" s="29"/>
      <c r="O109" s="29"/>
      <c r="P109" s="29"/>
      <c r="Q109" s="29"/>
      <c r="R109" s="29"/>
      <c r="S109" s="29"/>
    </row>
    <row r="110" ht="15.75" customHeight="1">
      <c r="A110" s="29"/>
      <c r="B110" s="119"/>
      <c r="C110" s="117"/>
      <c r="D110" s="117"/>
      <c r="E110" s="117"/>
      <c r="F110" s="117"/>
      <c r="G110" s="117"/>
      <c r="H110" s="58"/>
      <c r="I110" s="59"/>
      <c r="J110" s="29"/>
      <c r="K110" s="29"/>
      <c r="L110" s="29"/>
      <c r="M110" s="29"/>
      <c r="N110" s="29"/>
      <c r="O110" s="29"/>
      <c r="P110" s="29"/>
      <c r="Q110" s="29"/>
      <c r="R110" s="29"/>
      <c r="S110" s="29"/>
    </row>
    <row r="111" ht="15.75" customHeight="1">
      <c r="A111" s="29"/>
      <c r="B111" s="119"/>
      <c r="C111" s="117"/>
      <c r="D111" s="117"/>
      <c r="E111" s="117"/>
      <c r="F111" s="117"/>
      <c r="G111" s="117"/>
      <c r="H111" s="58"/>
      <c r="I111" s="59"/>
      <c r="J111" s="29"/>
      <c r="K111" s="29"/>
      <c r="L111" s="29"/>
      <c r="M111" s="29"/>
      <c r="N111" s="29"/>
      <c r="O111" s="29"/>
      <c r="P111" s="29"/>
      <c r="Q111" s="29"/>
      <c r="R111" s="29"/>
      <c r="S111" s="29"/>
    </row>
    <row r="112" ht="15.75" customHeight="1">
      <c r="A112" s="29"/>
      <c r="B112" s="119"/>
      <c r="C112" s="117"/>
      <c r="D112" s="117"/>
      <c r="E112" s="117"/>
      <c r="F112" s="117"/>
      <c r="G112" s="117"/>
      <c r="H112" s="58"/>
      <c r="I112" s="59"/>
      <c r="J112" s="29"/>
      <c r="K112" s="29"/>
      <c r="L112" s="29"/>
      <c r="M112" s="29"/>
      <c r="N112" s="29"/>
      <c r="O112" s="29"/>
      <c r="P112" s="29"/>
      <c r="Q112" s="29"/>
      <c r="R112" s="29"/>
      <c r="S112" s="29"/>
    </row>
    <row r="113" ht="15.75" customHeight="1">
      <c r="A113" s="29"/>
      <c r="B113" s="119"/>
      <c r="C113" s="117"/>
      <c r="D113" s="117"/>
      <c r="E113" s="117"/>
      <c r="F113" s="117"/>
      <c r="G113" s="117"/>
      <c r="H113" s="58"/>
      <c r="I113" s="59"/>
      <c r="J113" s="29"/>
      <c r="K113" s="29"/>
      <c r="L113" s="29"/>
      <c r="M113" s="29"/>
      <c r="N113" s="29"/>
      <c r="O113" s="29"/>
      <c r="P113" s="29"/>
      <c r="Q113" s="29"/>
      <c r="R113" s="29"/>
      <c r="S113" s="29"/>
    </row>
    <row r="114" ht="15.75" customHeight="1">
      <c r="A114" s="29"/>
      <c r="B114" s="119"/>
      <c r="C114" s="117"/>
      <c r="D114" s="117"/>
      <c r="E114" s="117"/>
      <c r="F114" s="117"/>
      <c r="G114" s="117"/>
      <c r="H114" s="58"/>
      <c r="I114" s="59"/>
      <c r="J114" s="29"/>
      <c r="K114" s="29"/>
      <c r="L114" s="29"/>
      <c r="M114" s="29"/>
      <c r="N114" s="29"/>
      <c r="O114" s="29"/>
      <c r="P114" s="29"/>
      <c r="Q114" s="29"/>
      <c r="R114" s="29"/>
      <c r="S114" s="29"/>
    </row>
    <row r="115" ht="15.75" customHeight="1">
      <c r="A115" s="29"/>
      <c r="B115" s="119"/>
      <c r="C115" s="117"/>
      <c r="D115" s="117"/>
      <c r="E115" s="117"/>
      <c r="F115" s="117"/>
      <c r="G115" s="117"/>
      <c r="H115" s="58"/>
      <c r="I115" s="59"/>
      <c r="J115" s="29"/>
      <c r="K115" s="29"/>
      <c r="L115" s="29"/>
      <c r="M115" s="29"/>
      <c r="N115" s="29"/>
      <c r="O115" s="29"/>
      <c r="P115" s="29"/>
      <c r="Q115" s="29"/>
      <c r="R115" s="29"/>
      <c r="S115" s="29"/>
    </row>
    <row r="116" ht="15.75" customHeight="1">
      <c r="A116" s="29"/>
      <c r="B116" s="119"/>
      <c r="C116" s="117"/>
      <c r="D116" s="117"/>
      <c r="E116" s="117"/>
      <c r="F116" s="117"/>
      <c r="G116" s="117"/>
      <c r="H116" s="58"/>
      <c r="I116" s="59"/>
      <c r="J116" s="29"/>
      <c r="K116" s="29"/>
      <c r="L116" s="29"/>
      <c r="M116" s="29"/>
      <c r="N116" s="29"/>
      <c r="O116" s="29"/>
      <c r="P116" s="29"/>
      <c r="Q116" s="29"/>
      <c r="R116" s="29"/>
      <c r="S116" s="29"/>
    </row>
    <row r="117" ht="15.75" customHeight="1">
      <c r="A117" s="29"/>
      <c r="B117" s="119"/>
      <c r="C117" s="117"/>
      <c r="D117" s="117"/>
      <c r="E117" s="117"/>
      <c r="F117" s="117"/>
      <c r="G117" s="117"/>
      <c r="H117" s="58"/>
      <c r="I117" s="59"/>
      <c r="J117" s="29"/>
      <c r="K117" s="29"/>
      <c r="L117" s="29"/>
      <c r="M117" s="29"/>
      <c r="N117" s="29"/>
      <c r="O117" s="29"/>
      <c r="P117" s="29"/>
      <c r="Q117" s="29"/>
      <c r="R117" s="29"/>
      <c r="S117" s="29"/>
    </row>
    <row r="118" ht="15.75" customHeight="1">
      <c r="A118" s="29"/>
      <c r="B118" s="119"/>
      <c r="C118" s="117"/>
      <c r="D118" s="117"/>
      <c r="E118" s="117"/>
      <c r="F118" s="117"/>
      <c r="G118" s="117"/>
      <c r="H118" s="58"/>
      <c r="I118" s="59"/>
      <c r="J118" s="29"/>
      <c r="K118" s="29"/>
      <c r="L118" s="29"/>
      <c r="M118" s="29"/>
      <c r="N118" s="29"/>
      <c r="O118" s="29"/>
      <c r="P118" s="29"/>
      <c r="Q118" s="29"/>
      <c r="R118" s="29"/>
      <c r="S118" s="29"/>
    </row>
    <row r="119" ht="15.75" customHeight="1">
      <c r="A119" s="29"/>
      <c r="B119" s="119"/>
      <c r="C119" s="117"/>
      <c r="D119" s="117"/>
      <c r="E119" s="117"/>
      <c r="F119" s="117"/>
      <c r="G119" s="117"/>
      <c r="H119" s="58"/>
      <c r="I119" s="59"/>
      <c r="J119" s="29"/>
      <c r="K119" s="29"/>
      <c r="L119" s="29"/>
      <c r="M119" s="29"/>
      <c r="N119" s="29"/>
      <c r="O119" s="29"/>
      <c r="P119" s="29"/>
      <c r="Q119" s="29"/>
      <c r="R119" s="29"/>
      <c r="S119" s="29"/>
    </row>
    <row r="120" ht="15.75" customHeight="1">
      <c r="A120" s="29"/>
      <c r="B120" s="119"/>
      <c r="C120" s="117"/>
      <c r="D120" s="117"/>
      <c r="E120" s="117"/>
      <c r="F120" s="117"/>
      <c r="G120" s="117"/>
      <c r="H120" s="58"/>
      <c r="I120" s="59"/>
      <c r="J120" s="29"/>
      <c r="K120" s="29"/>
      <c r="L120" s="29"/>
      <c r="M120" s="29"/>
      <c r="N120" s="29"/>
      <c r="O120" s="29"/>
      <c r="P120" s="29"/>
      <c r="Q120" s="29"/>
      <c r="R120" s="29"/>
      <c r="S120" s="29"/>
    </row>
    <row r="121" ht="15.75" customHeight="1">
      <c r="A121" s="29"/>
      <c r="B121" s="119"/>
      <c r="C121" s="117"/>
      <c r="D121" s="117"/>
      <c r="E121" s="117"/>
      <c r="F121" s="117"/>
      <c r="G121" s="117"/>
      <c r="H121" s="58"/>
      <c r="I121" s="59"/>
      <c r="J121" s="29"/>
      <c r="K121" s="29"/>
      <c r="L121" s="29"/>
      <c r="M121" s="29"/>
      <c r="N121" s="29"/>
      <c r="O121" s="29"/>
      <c r="P121" s="29"/>
      <c r="Q121" s="29"/>
      <c r="R121" s="29"/>
      <c r="S121" s="29"/>
    </row>
    <row r="122" ht="15.75" customHeight="1">
      <c r="A122" s="29"/>
      <c r="B122" s="119"/>
      <c r="C122" s="117"/>
      <c r="D122" s="117"/>
      <c r="E122" s="117"/>
      <c r="F122" s="117"/>
      <c r="G122" s="117"/>
      <c r="H122" s="58"/>
      <c r="I122" s="59"/>
      <c r="J122" s="29"/>
      <c r="K122" s="29"/>
      <c r="L122" s="29"/>
      <c r="M122" s="29"/>
      <c r="N122" s="29"/>
      <c r="O122" s="29"/>
      <c r="P122" s="29"/>
      <c r="Q122" s="29"/>
      <c r="R122" s="29"/>
      <c r="S122" s="29"/>
    </row>
    <row r="123" ht="15.75" customHeight="1">
      <c r="A123" s="29"/>
      <c r="B123" s="119"/>
      <c r="C123" s="117"/>
      <c r="D123" s="117"/>
      <c r="E123" s="117"/>
      <c r="F123" s="117"/>
      <c r="G123" s="117"/>
      <c r="H123" s="58"/>
      <c r="I123" s="59"/>
      <c r="J123" s="29"/>
      <c r="K123" s="29"/>
      <c r="L123" s="29"/>
      <c r="M123" s="29"/>
      <c r="N123" s="29"/>
      <c r="O123" s="29"/>
      <c r="P123" s="29"/>
      <c r="Q123" s="29"/>
      <c r="R123" s="29"/>
      <c r="S123" s="29"/>
    </row>
    <row r="124" ht="15.75" customHeight="1">
      <c r="A124" s="29"/>
      <c r="B124" s="119"/>
      <c r="C124" s="117"/>
      <c r="D124" s="117"/>
      <c r="E124" s="117"/>
      <c r="F124" s="117"/>
      <c r="G124" s="117"/>
      <c r="H124" s="58"/>
      <c r="I124" s="59"/>
      <c r="J124" s="29"/>
      <c r="K124" s="29"/>
      <c r="L124" s="29"/>
      <c r="M124" s="29"/>
      <c r="N124" s="29"/>
      <c r="O124" s="29"/>
      <c r="P124" s="29"/>
      <c r="Q124" s="29"/>
      <c r="R124" s="29"/>
      <c r="S124" s="29"/>
    </row>
    <row r="125" ht="15.75" customHeight="1">
      <c r="A125" s="29"/>
      <c r="B125" s="119"/>
      <c r="C125" s="117"/>
      <c r="D125" s="117"/>
      <c r="E125" s="117"/>
      <c r="F125" s="117"/>
      <c r="G125" s="117"/>
      <c r="H125" s="58"/>
      <c r="I125" s="59"/>
      <c r="J125" s="29"/>
      <c r="K125" s="29"/>
      <c r="L125" s="29"/>
      <c r="M125" s="29"/>
      <c r="N125" s="29"/>
      <c r="O125" s="29"/>
      <c r="P125" s="29"/>
      <c r="Q125" s="29"/>
      <c r="R125" s="29"/>
      <c r="S125" s="29"/>
    </row>
    <row r="126" ht="15.75" customHeight="1">
      <c r="A126" s="29"/>
      <c r="B126" s="119"/>
      <c r="C126" s="117"/>
      <c r="D126" s="117"/>
      <c r="E126" s="117"/>
      <c r="F126" s="117"/>
      <c r="G126" s="117"/>
      <c r="H126" s="58"/>
      <c r="I126" s="59"/>
      <c r="J126" s="29"/>
      <c r="K126" s="29"/>
      <c r="L126" s="29"/>
      <c r="M126" s="29"/>
      <c r="N126" s="29"/>
      <c r="O126" s="29"/>
      <c r="P126" s="29"/>
      <c r="Q126" s="29"/>
      <c r="R126" s="29"/>
      <c r="S126" s="29"/>
    </row>
    <row r="127" ht="15.75" customHeight="1">
      <c r="A127" s="29"/>
      <c r="B127" s="119"/>
      <c r="C127" s="117"/>
      <c r="D127" s="117"/>
      <c r="E127" s="117"/>
      <c r="F127" s="117"/>
      <c r="G127" s="117"/>
      <c r="H127" s="58"/>
      <c r="I127" s="59"/>
      <c r="J127" s="29"/>
      <c r="K127" s="29"/>
      <c r="L127" s="29"/>
      <c r="M127" s="29"/>
      <c r="N127" s="29"/>
      <c r="O127" s="29"/>
      <c r="P127" s="29"/>
      <c r="Q127" s="29"/>
      <c r="R127" s="29"/>
      <c r="S127" s="29"/>
    </row>
    <row r="128" ht="15.75" customHeight="1">
      <c r="A128" s="29"/>
      <c r="B128" s="119"/>
      <c r="C128" s="117"/>
      <c r="D128" s="117"/>
      <c r="E128" s="117"/>
      <c r="F128" s="117"/>
      <c r="G128" s="117"/>
      <c r="H128" s="58"/>
      <c r="I128" s="59"/>
      <c r="J128" s="29"/>
      <c r="K128" s="29"/>
      <c r="L128" s="29"/>
      <c r="M128" s="29"/>
      <c r="N128" s="29"/>
      <c r="O128" s="29"/>
      <c r="P128" s="29"/>
      <c r="Q128" s="29"/>
      <c r="R128" s="29"/>
      <c r="S128" s="29"/>
    </row>
    <row r="129" ht="15.75" customHeight="1">
      <c r="A129" s="29"/>
      <c r="B129" s="119"/>
      <c r="C129" s="117"/>
      <c r="D129" s="117"/>
      <c r="E129" s="117"/>
      <c r="F129" s="117"/>
      <c r="G129" s="117"/>
      <c r="H129" s="58"/>
      <c r="I129" s="59"/>
      <c r="J129" s="29"/>
      <c r="K129" s="29"/>
      <c r="L129" s="29"/>
      <c r="M129" s="29"/>
      <c r="N129" s="29"/>
      <c r="O129" s="29"/>
      <c r="P129" s="29"/>
      <c r="Q129" s="29"/>
      <c r="R129" s="29"/>
      <c r="S129" s="29"/>
    </row>
    <row r="130" ht="15.75" customHeight="1">
      <c r="A130" s="29"/>
      <c r="B130" s="119"/>
      <c r="C130" s="117"/>
      <c r="D130" s="117"/>
      <c r="E130" s="117"/>
      <c r="F130" s="117"/>
      <c r="G130" s="117"/>
      <c r="H130" s="58"/>
      <c r="I130" s="59"/>
      <c r="J130" s="29"/>
      <c r="K130" s="29"/>
      <c r="L130" s="29"/>
      <c r="M130" s="29"/>
      <c r="N130" s="29"/>
      <c r="O130" s="29"/>
      <c r="P130" s="29"/>
      <c r="Q130" s="29"/>
      <c r="R130" s="29"/>
      <c r="S130" s="29"/>
    </row>
    <row r="131" ht="15.75" customHeight="1">
      <c r="A131" s="29"/>
      <c r="B131" s="119"/>
      <c r="C131" s="117"/>
      <c r="D131" s="117"/>
      <c r="E131" s="117"/>
      <c r="F131" s="117"/>
      <c r="G131" s="117"/>
      <c r="H131" s="58"/>
      <c r="I131" s="59"/>
      <c r="J131" s="29"/>
      <c r="K131" s="29"/>
      <c r="L131" s="29"/>
      <c r="M131" s="29"/>
      <c r="N131" s="29"/>
      <c r="O131" s="29"/>
      <c r="P131" s="29"/>
      <c r="Q131" s="29"/>
      <c r="R131" s="29"/>
      <c r="S131" s="29"/>
    </row>
    <row r="132" ht="15.75" customHeight="1">
      <c r="A132" s="29"/>
      <c r="B132" s="119"/>
      <c r="C132" s="117"/>
      <c r="D132" s="117"/>
      <c r="E132" s="117"/>
      <c r="F132" s="117"/>
      <c r="G132" s="117"/>
      <c r="H132" s="58"/>
      <c r="I132" s="59"/>
      <c r="J132" s="29"/>
      <c r="K132" s="29"/>
      <c r="L132" s="29"/>
      <c r="M132" s="29"/>
      <c r="N132" s="29"/>
      <c r="O132" s="29"/>
      <c r="P132" s="29"/>
      <c r="Q132" s="29"/>
      <c r="R132" s="29"/>
      <c r="S132" s="29"/>
    </row>
    <row r="133" ht="15.75" customHeight="1">
      <c r="A133" s="29"/>
      <c r="B133" s="119"/>
      <c r="C133" s="117"/>
      <c r="D133" s="117"/>
      <c r="E133" s="117"/>
      <c r="F133" s="117"/>
      <c r="G133" s="117"/>
      <c r="H133" s="58"/>
      <c r="I133" s="59"/>
      <c r="J133" s="29"/>
      <c r="K133" s="29"/>
      <c r="L133" s="29"/>
      <c r="M133" s="29"/>
      <c r="N133" s="29"/>
      <c r="O133" s="29"/>
      <c r="P133" s="29"/>
      <c r="Q133" s="29"/>
      <c r="R133" s="29"/>
      <c r="S133" s="29"/>
    </row>
    <row r="134" ht="15.75" customHeight="1">
      <c r="A134" s="29"/>
      <c r="B134" s="119"/>
      <c r="C134" s="117"/>
      <c r="D134" s="117"/>
      <c r="E134" s="117"/>
      <c r="F134" s="117"/>
      <c r="G134" s="117"/>
      <c r="H134" s="58"/>
      <c r="I134" s="59"/>
      <c r="J134" s="29"/>
      <c r="K134" s="29"/>
      <c r="L134" s="29"/>
      <c r="M134" s="29"/>
      <c r="N134" s="29"/>
      <c r="O134" s="29"/>
      <c r="P134" s="29"/>
      <c r="Q134" s="29"/>
      <c r="R134" s="29"/>
      <c r="S134" s="29"/>
    </row>
    <row r="135" ht="15.75" customHeight="1">
      <c r="A135" s="29"/>
      <c r="B135" s="119"/>
      <c r="C135" s="117"/>
      <c r="D135" s="117"/>
      <c r="E135" s="117"/>
      <c r="F135" s="117"/>
      <c r="G135" s="117"/>
      <c r="H135" s="58"/>
      <c r="I135" s="59"/>
      <c r="J135" s="29"/>
      <c r="K135" s="29"/>
      <c r="L135" s="29"/>
      <c r="M135" s="29"/>
      <c r="N135" s="29"/>
      <c r="O135" s="29"/>
      <c r="P135" s="29"/>
      <c r="Q135" s="29"/>
      <c r="R135" s="29"/>
      <c r="S135" s="29"/>
    </row>
    <row r="136" ht="15.75" customHeight="1">
      <c r="A136" s="29"/>
      <c r="B136" s="119"/>
      <c r="C136" s="117"/>
      <c r="D136" s="117"/>
      <c r="E136" s="117"/>
      <c r="F136" s="117"/>
      <c r="G136" s="117"/>
      <c r="H136" s="58"/>
      <c r="I136" s="59"/>
      <c r="J136" s="29"/>
      <c r="K136" s="29"/>
      <c r="L136" s="29"/>
      <c r="M136" s="29"/>
      <c r="N136" s="29"/>
      <c r="O136" s="29"/>
      <c r="P136" s="29"/>
      <c r="Q136" s="29"/>
      <c r="R136" s="29"/>
      <c r="S136" s="29"/>
    </row>
    <row r="137" ht="15.75" customHeight="1">
      <c r="A137" s="29"/>
      <c r="B137" s="119"/>
      <c r="C137" s="117"/>
      <c r="D137" s="117"/>
      <c r="E137" s="117"/>
      <c r="F137" s="117"/>
      <c r="G137" s="117"/>
      <c r="H137" s="58"/>
      <c r="I137" s="59"/>
      <c r="J137" s="29"/>
      <c r="K137" s="29"/>
      <c r="L137" s="29"/>
      <c r="M137" s="29"/>
      <c r="N137" s="29"/>
      <c r="O137" s="29"/>
      <c r="P137" s="29"/>
      <c r="Q137" s="29"/>
      <c r="R137" s="29"/>
      <c r="S137" s="29"/>
    </row>
    <row r="138" ht="15.75" customHeight="1">
      <c r="A138" s="29"/>
      <c r="B138" s="119"/>
      <c r="C138" s="117"/>
      <c r="D138" s="117"/>
      <c r="E138" s="117"/>
      <c r="F138" s="117"/>
      <c r="G138" s="117"/>
      <c r="H138" s="58"/>
      <c r="I138" s="59"/>
      <c r="J138" s="29"/>
      <c r="K138" s="29"/>
      <c r="L138" s="29"/>
      <c r="M138" s="29"/>
      <c r="N138" s="29"/>
      <c r="O138" s="29"/>
      <c r="P138" s="29"/>
      <c r="Q138" s="29"/>
      <c r="R138" s="29"/>
      <c r="S138" s="29"/>
    </row>
    <row r="139" ht="15.75" customHeight="1">
      <c r="A139" s="29"/>
      <c r="B139" s="119"/>
      <c r="C139" s="117"/>
      <c r="D139" s="117"/>
      <c r="E139" s="117"/>
      <c r="F139" s="117"/>
      <c r="G139" s="117"/>
      <c r="H139" s="58"/>
      <c r="I139" s="59"/>
      <c r="J139" s="29"/>
      <c r="K139" s="29"/>
      <c r="L139" s="29"/>
      <c r="M139" s="29"/>
      <c r="N139" s="29"/>
      <c r="O139" s="29"/>
      <c r="P139" s="29"/>
      <c r="Q139" s="29"/>
      <c r="R139" s="29"/>
      <c r="S139" s="29"/>
    </row>
    <row r="140" ht="15.75" customHeight="1">
      <c r="A140" s="29"/>
      <c r="B140" s="119"/>
      <c r="C140" s="117"/>
      <c r="D140" s="117"/>
      <c r="E140" s="117"/>
      <c r="F140" s="117"/>
      <c r="G140" s="117"/>
      <c r="H140" s="58"/>
      <c r="I140" s="59"/>
      <c r="J140" s="29"/>
      <c r="K140" s="29"/>
      <c r="L140" s="29"/>
      <c r="M140" s="29"/>
      <c r="N140" s="29"/>
      <c r="O140" s="29"/>
      <c r="P140" s="29"/>
      <c r="Q140" s="29"/>
      <c r="R140" s="29"/>
      <c r="S140" s="29"/>
    </row>
    <row r="141" ht="15.75" customHeight="1">
      <c r="A141" s="29"/>
      <c r="B141" s="119"/>
      <c r="C141" s="117"/>
      <c r="D141" s="117"/>
      <c r="E141" s="117"/>
      <c r="F141" s="117"/>
      <c r="G141" s="117"/>
      <c r="H141" s="58"/>
      <c r="I141" s="59"/>
      <c r="J141" s="29"/>
      <c r="K141" s="29"/>
      <c r="L141" s="29"/>
      <c r="M141" s="29"/>
      <c r="N141" s="29"/>
      <c r="O141" s="29"/>
      <c r="P141" s="29"/>
      <c r="Q141" s="29"/>
      <c r="R141" s="29"/>
      <c r="S141" s="29"/>
    </row>
    <row r="142" ht="15.75" customHeight="1">
      <c r="A142" s="29"/>
      <c r="B142" s="119"/>
      <c r="C142" s="117"/>
      <c r="D142" s="117"/>
      <c r="E142" s="117"/>
      <c r="F142" s="117"/>
      <c r="G142" s="117"/>
      <c r="H142" s="58"/>
      <c r="I142" s="59"/>
      <c r="J142" s="29"/>
      <c r="K142" s="29"/>
      <c r="L142" s="29"/>
      <c r="M142" s="29"/>
      <c r="N142" s="29"/>
      <c r="O142" s="29"/>
      <c r="P142" s="29"/>
      <c r="Q142" s="29"/>
      <c r="R142" s="29"/>
      <c r="S142" s="29"/>
    </row>
    <row r="143" ht="15.75" customHeight="1">
      <c r="A143" s="29"/>
      <c r="B143" s="119"/>
      <c r="C143" s="117"/>
      <c r="D143" s="117"/>
      <c r="E143" s="117"/>
      <c r="F143" s="117"/>
      <c r="G143" s="117"/>
      <c r="H143" s="58"/>
      <c r="I143" s="59"/>
      <c r="J143" s="29"/>
      <c r="K143" s="29"/>
      <c r="L143" s="29"/>
      <c r="M143" s="29"/>
      <c r="N143" s="29"/>
      <c r="O143" s="29"/>
      <c r="P143" s="29"/>
      <c r="Q143" s="29"/>
      <c r="R143" s="29"/>
      <c r="S143" s="29"/>
    </row>
    <row r="144" ht="15.75" customHeight="1">
      <c r="A144" s="29"/>
      <c r="B144" s="119"/>
      <c r="C144" s="117"/>
      <c r="D144" s="117"/>
      <c r="E144" s="117"/>
      <c r="F144" s="117"/>
      <c r="G144" s="117"/>
      <c r="H144" s="58"/>
      <c r="I144" s="59"/>
      <c r="J144" s="29"/>
      <c r="K144" s="29"/>
      <c r="L144" s="29"/>
      <c r="M144" s="29"/>
      <c r="N144" s="29"/>
      <c r="O144" s="29"/>
      <c r="P144" s="29"/>
      <c r="Q144" s="29"/>
      <c r="R144" s="29"/>
      <c r="S144" s="29"/>
    </row>
    <row r="145" ht="15.75" customHeight="1">
      <c r="A145" s="29"/>
      <c r="B145" s="119"/>
      <c r="C145" s="117"/>
      <c r="D145" s="117"/>
      <c r="E145" s="117"/>
      <c r="F145" s="117"/>
      <c r="G145" s="117"/>
      <c r="H145" s="58"/>
      <c r="I145" s="59"/>
      <c r="J145" s="29"/>
      <c r="K145" s="29"/>
      <c r="L145" s="29"/>
      <c r="M145" s="29"/>
      <c r="N145" s="29"/>
      <c r="O145" s="29"/>
      <c r="P145" s="29"/>
      <c r="Q145" s="29"/>
      <c r="R145" s="29"/>
      <c r="S145" s="29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</sheetData>
  <mergeCells count="1">
    <mergeCell ref="C1:G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1"/>
    <hyperlink r:id="rId9" ref="B12"/>
    <hyperlink r:id="rId10" ref="B13"/>
    <hyperlink r:id="rId11" ref="B14"/>
    <hyperlink r:id="rId12" ref="B15"/>
  </hyperlinks>
  <printOptions horizontalCentered="1"/>
  <pageMargins bottom="0.75" footer="0.0" header="0.0" left="0.7" right="0.7" top="0.75"/>
  <pageSetup paperSize="8" orientation="portrait" pageOrder="overThenDown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21.43"/>
    <col customWidth="1" min="3" max="3" width="33.29"/>
    <col customWidth="1" min="4" max="7" width="15.29"/>
    <col customWidth="1" min="8" max="8" width="41.71"/>
    <col customWidth="1" min="9" max="10" width="17.57"/>
    <col customWidth="1" min="11" max="11" width="20.86"/>
    <col customWidth="1" min="12" max="12" width="28.86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4" t="s">
        <v>17</v>
      </c>
      <c r="B2" s="28">
        <v>8.0013546E7</v>
      </c>
      <c r="C2" s="31" t="s">
        <v>41</v>
      </c>
      <c r="D2" s="33" t="s">
        <v>50</v>
      </c>
      <c r="E2" s="33" t="s">
        <v>50</v>
      </c>
      <c r="F2" s="35">
        <v>213.75</v>
      </c>
      <c r="G2" s="38">
        <v>671175.0</v>
      </c>
      <c r="H2" s="14" t="s">
        <v>55</v>
      </c>
      <c r="I2" s="14" t="s">
        <v>57</v>
      </c>
      <c r="J2" s="43">
        <f>G2-(0.1%*G2)</f>
        <v>670503.825</v>
      </c>
      <c r="K2" s="46" t="s">
        <v>60</v>
      </c>
      <c r="L2" s="47"/>
      <c r="M2" s="43">
        <f>G2-(0.1%*G2)</f>
        <v>670503.825</v>
      </c>
      <c r="N2" s="47">
        <f>G2*0.1%</f>
        <v>671.175</v>
      </c>
      <c r="O2" s="43">
        <f t="shared" ref="O2:O12" si="1">G2-J2-N2</f>
        <v>0</v>
      </c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</row>
    <row r="3">
      <c r="A3" s="14" t="s">
        <v>61</v>
      </c>
      <c r="B3" s="61">
        <v>4.80013612E8</v>
      </c>
      <c r="C3" s="65" t="s">
        <v>63</v>
      </c>
      <c r="D3" s="33" t="s">
        <v>67</v>
      </c>
      <c r="E3" s="33" t="s">
        <v>51</v>
      </c>
      <c r="F3" s="35">
        <v>2877.3</v>
      </c>
      <c r="G3" s="38">
        <v>7897015.0</v>
      </c>
      <c r="H3" s="14" t="s">
        <v>55</v>
      </c>
      <c r="I3" s="14" t="s">
        <v>70</v>
      </c>
      <c r="J3" s="38">
        <v>7889118.0</v>
      </c>
      <c r="K3" s="46" t="s">
        <v>34</v>
      </c>
      <c r="L3" s="47"/>
      <c r="M3" s="43">
        <f t="shared" ref="M3:M12" si="2">round(G3-(0.1%*G3),0)</f>
        <v>7889118</v>
      </c>
      <c r="N3" s="43">
        <f t="shared" ref="N3:N12" si="3">round(G3*0.1%,0)</f>
        <v>7897</v>
      </c>
      <c r="O3" s="43">
        <f t="shared" si="1"/>
        <v>0</v>
      </c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>
      <c r="A4" s="14" t="s">
        <v>74</v>
      </c>
      <c r="B4" s="28">
        <v>4.80013646E8</v>
      </c>
      <c r="C4" s="31" t="s">
        <v>79</v>
      </c>
      <c r="D4" s="33" t="s">
        <v>61</v>
      </c>
      <c r="E4" s="33" t="s">
        <v>81</v>
      </c>
      <c r="F4" s="35">
        <v>3100.125</v>
      </c>
      <c r="G4" s="38">
        <v>4976090.0</v>
      </c>
      <c r="H4" s="14" t="s">
        <v>55</v>
      </c>
      <c r="I4" s="14" t="s">
        <v>82</v>
      </c>
      <c r="J4" s="72">
        <v>4971114.0</v>
      </c>
      <c r="K4" s="14" t="s">
        <v>82</v>
      </c>
      <c r="L4" s="47"/>
      <c r="M4" s="43">
        <f t="shared" si="2"/>
        <v>4971114</v>
      </c>
      <c r="N4" s="43">
        <f t="shared" si="3"/>
        <v>4976</v>
      </c>
      <c r="O4" s="43">
        <f t="shared" si="1"/>
        <v>0</v>
      </c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</row>
    <row r="5">
      <c r="A5" s="14" t="s">
        <v>84</v>
      </c>
      <c r="B5" s="28">
        <v>4.80013669E8</v>
      </c>
      <c r="C5" s="31" t="s">
        <v>88</v>
      </c>
      <c r="D5" s="33" t="s">
        <v>74</v>
      </c>
      <c r="E5" s="33" t="s">
        <v>82</v>
      </c>
      <c r="F5" s="35">
        <v>2242.643</v>
      </c>
      <c r="G5" s="38">
        <v>3882239.0</v>
      </c>
      <c r="H5" s="14" t="s">
        <v>55</v>
      </c>
      <c r="I5" s="14" t="s">
        <v>89</v>
      </c>
      <c r="J5" s="72">
        <v>3878357.0</v>
      </c>
      <c r="K5" s="14" t="s">
        <v>89</v>
      </c>
      <c r="L5" s="47"/>
      <c r="M5" s="43">
        <f t="shared" si="2"/>
        <v>3878357</v>
      </c>
      <c r="N5" s="43">
        <f t="shared" si="3"/>
        <v>3882</v>
      </c>
      <c r="O5" s="43">
        <f t="shared" si="1"/>
        <v>0</v>
      </c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</row>
    <row r="6">
      <c r="A6" s="14" t="s">
        <v>90</v>
      </c>
      <c r="B6" s="28">
        <v>4.8001369E8</v>
      </c>
      <c r="C6" s="31" t="s">
        <v>97</v>
      </c>
      <c r="D6" s="33" t="s">
        <v>84</v>
      </c>
      <c r="E6" s="33" t="s">
        <v>100</v>
      </c>
      <c r="F6" s="35">
        <v>2392.05</v>
      </c>
      <c r="G6" s="38">
        <v>5633871.0</v>
      </c>
      <c r="H6" s="14" t="s">
        <v>55</v>
      </c>
      <c r="I6" s="14" t="s">
        <v>94</v>
      </c>
      <c r="J6" s="72">
        <v>5628237.0</v>
      </c>
      <c r="K6" s="14" t="s">
        <v>94</v>
      </c>
      <c r="L6" s="47"/>
      <c r="M6" s="43">
        <f t="shared" si="2"/>
        <v>5628237</v>
      </c>
      <c r="N6" s="43">
        <f t="shared" si="3"/>
        <v>5634</v>
      </c>
      <c r="O6" s="43">
        <f t="shared" si="1"/>
        <v>0</v>
      </c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>
      <c r="A7" s="14" t="s">
        <v>105</v>
      </c>
      <c r="B7" s="28">
        <v>4.80013718E8</v>
      </c>
      <c r="C7" s="31" t="s">
        <v>110</v>
      </c>
      <c r="D7" s="33" t="s">
        <v>90</v>
      </c>
      <c r="E7" s="33" t="s">
        <v>111</v>
      </c>
      <c r="F7" s="35">
        <v>4521.2</v>
      </c>
      <c r="G7" s="38">
        <v>1.2755507E7</v>
      </c>
      <c r="H7" s="14" t="s">
        <v>55</v>
      </c>
      <c r="I7" s="14" t="s">
        <v>114</v>
      </c>
      <c r="J7" s="72">
        <v>1.2742751E7</v>
      </c>
      <c r="K7" s="14" t="s">
        <v>114</v>
      </c>
      <c r="L7" s="47"/>
      <c r="M7" s="43">
        <f t="shared" si="2"/>
        <v>12742751</v>
      </c>
      <c r="N7" s="43">
        <f t="shared" si="3"/>
        <v>12756</v>
      </c>
      <c r="O7" s="43">
        <f t="shared" si="1"/>
        <v>0</v>
      </c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</row>
    <row r="8">
      <c r="A8" s="14" t="s">
        <v>106</v>
      </c>
      <c r="B8" s="28">
        <v>4.80013719E8</v>
      </c>
      <c r="C8" s="65" t="s">
        <v>120</v>
      </c>
      <c r="D8" s="33" t="s">
        <v>105</v>
      </c>
      <c r="E8" s="33" t="s">
        <v>75</v>
      </c>
      <c r="F8" s="35">
        <v>4801.0</v>
      </c>
      <c r="G8" s="38">
        <v>1.239984E7</v>
      </c>
      <c r="H8" s="14" t="s">
        <v>55</v>
      </c>
      <c r="I8" s="14" t="s">
        <v>72</v>
      </c>
      <c r="J8" s="72">
        <v>1.238744E7</v>
      </c>
      <c r="K8" s="14" t="s">
        <v>72</v>
      </c>
      <c r="L8" s="47"/>
      <c r="M8" s="43">
        <f t="shared" si="2"/>
        <v>12387440</v>
      </c>
      <c r="N8" s="43">
        <f t="shared" si="3"/>
        <v>12400</v>
      </c>
      <c r="O8" s="43">
        <f t="shared" si="1"/>
        <v>0</v>
      </c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>
      <c r="A9" s="14" t="s">
        <v>126</v>
      </c>
      <c r="B9" s="28">
        <v>4.80013768E8</v>
      </c>
      <c r="C9" s="31" t="s">
        <v>129</v>
      </c>
      <c r="D9" s="33" t="s">
        <v>106</v>
      </c>
      <c r="E9" s="33" t="s">
        <v>131</v>
      </c>
      <c r="F9" s="35">
        <v>6528.543</v>
      </c>
      <c r="G9" s="38">
        <v>1.6492573E7</v>
      </c>
      <c r="H9" s="14" t="s">
        <v>55</v>
      </c>
      <c r="I9" s="14" t="s">
        <v>132</v>
      </c>
      <c r="J9" s="72">
        <v>1.647608E7</v>
      </c>
      <c r="K9" s="14" t="s">
        <v>132</v>
      </c>
      <c r="L9" s="47"/>
      <c r="M9" s="43">
        <f t="shared" si="2"/>
        <v>16476080</v>
      </c>
      <c r="N9" s="43">
        <f t="shared" si="3"/>
        <v>16493</v>
      </c>
      <c r="O9" s="43">
        <f t="shared" si="1"/>
        <v>0</v>
      </c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>
      <c r="A10" s="14" t="s">
        <v>134</v>
      </c>
      <c r="B10" s="28">
        <v>4.80013792E8</v>
      </c>
      <c r="C10" s="31" t="s">
        <v>136</v>
      </c>
      <c r="D10" s="33" t="s">
        <v>126</v>
      </c>
      <c r="E10" s="33" t="s">
        <v>137</v>
      </c>
      <c r="F10" s="35">
        <v>6405.35</v>
      </c>
      <c r="G10" s="100">
        <v>1.3573911E7</v>
      </c>
      <c r="H10" s="14" t="s">
        <v>55</v>
      </c>
      <c r="I10" s="14" t="s">
        <v>138</v>
      </c>
      <c r="J10" s="101">
        <v>1.3560337E7</v>
      </c>
      <c r="K10" s="14" t="s">
        <v>139</v>
      </c>
      <c r="L10" s="47"/>
      <c r="M10" s="43">
        <f t="shared" si="2"/>
        <v>13560337</v>
      </c>
      <c r="N10" s="43">
        <f t="shared" si="3"/>
        <v>13574</v>
      </c>
      <c r="O10" s="43">
        <f t="shared" si="1"/>
        <v>0</v>
      </c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14" t="s">
        <v>142</v>
      </c>
      <c r="B11" s="28">
        <v>4.80013827E8</v>
      </c>
      <c r="C11" s="31" t="s">
        <v>143</v>
      </c>
      <c r="D11" s="33" t="s">
        <v>134</v>
      </c>
      <c r="E11" s="33" t="s">
        <v>145</v>
      </c>
      <c r="F11" s="35">
        <v>7864.075</v>
      </c>
      <c r="G11" s="38">
        <v>2.0824094E7</v>
      </c>
      <c r="H11" s="14" t="s">
        <v>55</v>
      </c>
      <c r="I11" s="14" t="s">
        <v>147</v>
      </c>
      <c r="J11" s="43">
        <v>2.080327E7</v>
      </c>
      <c r="K11" s="14" t="s">
        <v>147</v>
      </c>
      <c r="L11" s="47"/>
      <c r="M11" s="43">
        <f t="shared" si="2"/>
        <v>20803270</v>
      </c>
      <c r="N11" s="43">
        <f t="shared" si="3"/>
        <v>20824</v>
      </c>
      <c r="O11" s="43">
        <f t="shared" si="1"/>
        <v>0</v>
      </c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>
      <c r="A12" s="14" t="s">
        <v>122</v>
      </c>
      <c r="B12" s="28">
        <v>4.80013878E8</v>
      </c>
      <c r="C12" s="31" t="s">
        <v>148</v>
      </c>
      <c r="D12" s="33" t="s">
        <v>142</v>
      </c>
      <c r="E12" s="33" t="s">
        <v>124</v>
      </c>
      <c r="F12" s="35">
        <v>8506.0</v>
      </c>
      <c r="G12" s="38">
        <v>2.0514075E7</v>
      </c>
      <c r="H12" s="14" t="s">
        <v>55</v>
      </c>
      <c r="I12" s="14" t="s">
        <v>125</v>
      </c>
      <c r="J12" s="43">
        <v>2.0493561E7</v>
      </c>
      <c r="K12" s="14" t="s">
        <v>125</v>
      </c>
      <c r="L12" s="47"/>
      <c r="M12" s="43">
        <f t="shared" si="2"/>
        <v>20493561</v>
      </c>
      <c r="N12" s="43">
        <f t="shared" si="3"/>
        <v>20514</v>
      </c>
      <c r="O12" s="43">
        <f t="shared" si="1"/>
        <v>0</v>
      </c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 ht="15.75" customHeight="1">
      <c r="A13" s="103"/>
      <c r="B13" s="104"/>
      <c r="C13" s="6"/>
      <c r="D13" s="54"/>
      <c r="E13" s="54"/>
      <c r="F13" s="103"/>
      <c r="G13" s="54"/>
      <c r="H13" s="54"/>
      <c r="I13" s="54"/>
      <c r="J13" s="54"/>
      <c r="K13" s="103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ht="15.75" customHeight="1">
      <c r="A14" s="103"/>
      <c r="B14" s="104"/>
      <c r="C14" s="6"/>
      <c r="D14" s="54"/>
      <c r="E14" s="54"/>
      <c r="F14" s="103"/>
      <c r="G14" s="54"/>
      <c r="H14" s="54"/>
      <c r="I14" s="54"/>
      <c r="J14" s="54"/>
      <c r="K14" s="103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ht="15.75" customHeight="1">
      <c r="A15" s="103"/>
      <c r="B15" s="104"/>
      <c r="C15" s="6"/>
      <c r="D15" s="54"/>
      <c r="E15" s="54"/>
      <c r="F15" s="103"/>
      <c r="G15" s="54"/>
      <c r="H15" s="54"/>
      <c r="I15" s="54"/>
      <c r="J15" s="54"/>
      <c r="K15" s="103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</row>
    <row r="16" ht="15.75" customHeight="1">
      <c r="A16" s="103"/>
      <c r="B16" s="104"/>
      <c r="C16" s="6"/>
      <c r="D16" s="54"/>
      <c r="E16" s="54"/>
      <c r="F16" s="103"/>
      <c r="G16" s="54"/>
      <c r="H16" s="54"/>
      <c r="I16" s="54"/>
      <c r="J16" s="54"/>
      <c r="K16" s="103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</row>
    <row r="17" ht="15.75" customHeight="1">
      <c r="A17" s="103"/>
      <c r="B17" s="104"/>
      <c r="C17" s="6"/>
      <c r="D17" s="54"/>
      <c r="E17" s="54"/>
      <c r="F17" s="103"/>
      <c r="G17" s="54"/>
      <c r="H17" s="54"/>
      <c r="I17" s="54"/>
      <c r="J17" s="54"/>
      <c r="K17" s="103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</row>
    <row r="18" ht="15.75" customHeight="1">
      <c r="A18" s="103"/>
      <c r="B18" s="104"/>
      <c r="C18" s="6"/>
      <c r="D18" s="54"/>
      <c r="E18" s="54"/>
      <c r="F18" s="103"/>
      <c r="G18" s="54"/>
      <c r="H18" s="54"/>
      <c r="I18" s="54"/>
      <c r="J18" s="54"/>
      <c r="K18" s="103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</row>
    <row r="19" ht="15.75" customHeight="1">
      <c r="A19" s="103"/>
      <c r="B19" s="104"/>
      <c r="C19" s="6"/>
      <c r="D19" s="54"/>
      <c r="E19" s="54"/>
      <c r="F19" s="103"/>
      <c r="G19" s="54"/>
      <c r="H19" s="54"/>
      <c r="I19" s="54"/>
      <c r="J19" s="54"/>
      <c r="K19" s="103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</row>
    <row r="20" ht="15.75" customHeight="1">
      <c r="A20" s="103"/>
      <c r="B20" s="104"/>
      <c r="C20" s="6"/>
      <c r="D20" s="54"/>
      <c r="E20" s="54"/>
      <c r="F20" s="103"/>
      <c r="G20" s="54"/>
      <c r="H20" s="54"/>
      <c r="I20" s="54"/>
      <c r="J20" s="54"/>
      <c r="K20" s="103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</row>
    <row r="21" ht="15.75" customHeight="1">
      <c r="A21" s="103"/>
      <c r="B21" s="104"/>
      <c r="C21" s="6"/>
      <c r="D21" s="54"/>
      <c r="E21" s="54"/>
      <c r="F21" s="103"/>
      <c r="G21" s="54"/>
      <c r="H21" s="54"/>
      <c r="I21" s="54"/>
      <c r="J21" s="54"/>
      <c r="K21" s="103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</row>
    <row r="22" ht="15.75" customHeight="1">
      <c r="A22" s="103"/>
      <c r="B22" s="104"/>
      <c r="C22" s="6"/>
      <c r="D22" s="54"/>
      <c r="E22" s="54"/>
      <c r="F22" s="103"/>
      <c r="G22" s="54"/>
      <c r="H22" s="54"/>
      <c r="I22" s="54"/>
      <c r="J22" s="54"/>
      <c r="K22" s="103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</row>
    <row r="23" ht="15.75" customHeight="1">
      <c r="A23" s="103"/>
      <c r="B23" s="104"/>
      <c r="C23" s="6"/>
      <c r="D23" s="54"/>
      <c r="E23" s="54"/>
      <c r="F23" s="103"/>
      <c r="G23" s="54"/>
      <c r="H23" s="54"/>
      <c r="I23" s="54"/>
      <c r="J23" s="54"/>
      <c r="K23" s="103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 ht="15.75" customHeight="1">
      <c r="A24" s="103"/>
      <c r="B24" s="104"/>
      <c r="C24" s="6"/>
      <c r="D24" s="54"/>
      <c r="E24" s="54"/>
      <c r="F24" s="103"/>
      <c r="G24" s="54"/>
      <c r="H24" s="54"/>
      <c r="I24" s="54"/>
      <c r="J24" s="54"/>
      <c r="K24" s="103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5" ht="15.75" customHeight="1">
      <c r="A25" s="103"/>
      <c r="B25" s="104"/>
      <c r="C25" s="6"/>
      <c r="D25" s="54"/>
      <c r="E25" s="54"/>
      <c r="F25" s="103"/>
      <c r="G25" s="54"/>
      <c r="H25" s="54"/>
      <c r="I25" s="54"/>
      <c r="J25" s="54"/>
      <c r="K25" s="103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</row>
    <row r="26" ht="15.75" customHeight="1">
      <c r="A26" s="103"/>
      <c r="B26" s="104"/>
      <c r="C26" s="6"/>
      <c r="D26" s="54"/>
      <c r="E26" s="54"/>
      <c r="F26" s="103"/>
      <c r="G26" s="54"/>
      <c r="H26" s="54"/>
      <c r="I26" s="54"/>
      <c r="J26" s="54"/>
      <c r="K26" s="103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</row>
    <row r="27" ht="15.75" customHeight="1">
      <c r="A27" s="103"/>
      <c r="B27" s="104"/>
      <c r="C27" s="6"/>
      <c r="D27" s="54"/>
      <c r="E27" s="54"/>
      <c r="F27" s="103"/>
      <c r="G27" s="54"/>
      <c r="H27" s="54"/>
      <c r="I27" s="54"/>
      <c r="J27" s="54"/>
      <c r="K27" s="103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</row>
    <row r="28" ht="15.75" customHeight="1">
      <c r="A28" s="103"/>
      <c r="B28" s="104"/>
      <c r="C28" s="6"/>
      <c r="D28" s="54"/>
      <c r="E28" s="54"/>
      <c r="F28" s="103"/>
      <c r="G28" s="54"/>
      <c r="H28" s="54"/>
      <c r="I28" s="54"/>
      <c r="J28" s="54"/>
      <c r="K28" s="103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</row>
    <row r="29" ht="15.75" customHeight="1">
      <c r="A29" s="103"/>
      <c r="B29" s="104"/>
      <c r="C29" s="6"/>
      <c r="D29" s="54"/>
      <c r="E29" s="54"/>
      <c r="F29" s="103"/>
      <c r="G29" s="54"/>
      <c r="H29" s="54"/>
      <c r="I29" s="54"/>
      <c r="J29" s="54"/>
      <c r="K29" s="103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 ht="15.75" customHeight="1">
      <c r="A30" s="103"/>
      <c r="B30" s="104"/>
      <c r="C30" s="6"/>
      <c r="D30" s="54"/>
      <c r="E30" s="54"/>
      <c r="F30" s="103"/>
      <c r="G30" s="54"/>
      <c r="H30" s="54"/>
      <c r="I30" s="54"/>
      <c r="J30" s="54"/>
      <c r="K30" s="103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ht="15.75" customHeight="1">
      <c r="A31" s="103"/>
      <c r="B31" s="104"/>
      <c r="C31" s="6"/>
      <c r="D31" s="54"/>
      <c r="E31" s="54"/>
      <c r="F31" s="103"/>
      <c r="G31" s="54"/>
      <c r="H31" s="54"/>
      <c r="I31" s="54"/>
      <c r="J31" s="54"/>
      <c r="K31" s="103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ht="15.75" customHeight="1">
      <c r="A32" s="103"/>
      <c r="B32" s="104"/>
      <c r="C32" s="6"/>
      <c r="D32" s="54"/>
      <c r="E32" s="54"/>
      <c r="F32" s="103"/>
      <c r="G32" s="54"/>
      <c r="H32" s="54"/>
      <c r="I32" s="54"/>
      <c r="J32" s="54"/>
      <c r="K32" s="103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  <row r="33" ht="15.75" customHeight="1">
      <c r="A33" s="103"/>
      <c r="B33" s="104"/>
      <c r="C33" s="6"/>
      <c r="D33" s="54"/>
      <c r="E33" s="54"/>
      <c r="F33" s="103"/>
      <c r="G33" s="54"/>
      <c r="H33" s="54"/>
      <c r="I33" s="54"/>
      <c r="J33" s="54"/>
      <c r="K33" s="103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 ht="15.75" customHeight="1">
      <c r="A34" s="103"/>
      <c r="B34" s="104"/>
      <c r="C34" s="6"/>
      <c r="D34" s="54"/>
      <c r="E34" s="54"/>
      <c r="F34" s="103"/>
      <c r="G34" s="54"/>
      <c r="H34" s="54"/>
      <c r="I34" s="54"/>
      <c r="J34" s="54"/>
      <c r="K34" s="103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  <row r="35" ht="15.75" customHeight="1">
      <c r="A35" s="103"/>
      <c r="B35" s="104"/>
      <c r="C35" s="6"/>
      <c r="D35" s="54"/>
      <c r="E35" s="54"/>
      <c r="F35" s="103"/>
      <c r="G35" s="54"/>
      <c r="H35" s="54"/>
      <c r="I35" s="54"/>
      <c r="J35" s="54"/>
      <c r="K35" s="103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</row>
    <row r="36" ht="15.75" customHeight="1">
      <c r="A36" s="103"/>
      <c r="B36" s="104"/>
      <c r="C36" s="6"/>
      <c r="D36" s="54"/>
      <c r="E36" s="54"/>
      <c r="F36" s="103"/>
      <c r="G36" s="54"/>
      <c r="H36" s="54"/>
      <c r="I36" s="54"/>
      <c r="J36" s="54"/>
      <c r="K36" s="103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</row>
    <row r="37" ht="15.75" customHeight="1">
      <c r="A37" s="103"/>
      <c r="B37" s="104"/>
      <c r="C37" s="6"/>
      <c r="D37" s="54"/>
      <c r="E37" s="54"/>
      <c r="F37" s="103"/>
      <c r="G37" s="54"/>
      <c r="H37" s="54"/>
      <c r="I37" s="54"/>
      <c r="J37" s="54"/>
      <c r="K37" s="103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</row>
    <row r="38" ht="15.75" customHeight="1">
      <c r="A38" s="103"/>
      <c r="B38" s="104"/>
      <c r="C38" s="6"/>
      <c r="D38" s="54"/>
      <c r="E38" s="54"/>
      <c r="F38" s="103"/>
      <c r="G38" s="54"/>
      <c r="H38" s="54"/>
      <c r="I38" s="54"/>
      <c r="J38" s="54"/>
      <c r="K38" s="103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</row>
    <row r="39" ht="15.75" customHeight="1">
      <c r="A39" s="103"/>
      <c r="B39" s="104"/>
      <c r="C39" s="6"/>
      <c r="D39" s="54"/>
      <c r="E39" s="54"/>
      <c r="F39" s="103"/>
      <c r="G39" s="54"/>
      <c r="H39" s="54"/>
      <c r="I39" s="54"/>
      <c r="J39" s="54"/>
      <c r="K39" s="103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</row>
    <row r="40" ht="15.75" customHeight="1">
      <c r="A40" s="103"/>
      <c r="B40" s="104"/>
      <c r="C40" s="6"/>
      <c r="D40" s="54"/>
      <c r="E40" s="54"/>
      <c r="F40" s="103"/>
      <c r="G40" s="54"/>
      <c r="H40" s="54"/>
      <c r="I40" s="54"/>
      <c r="J40" s="54"/>
      <c r="K40" s="103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</row>
    <row r="41" ht="15.75" customHeight="1">
      <c r="A41" s="103"/>
      <c r="B41" s="104"/>
      <c r="C41" s="6"/>
      <c r="D41" s="54"/>
      <c r="E41" s="54"/>
      <c r="F41" s="103"/>
      <c r="G41" s="54"/>
      <c r="H41" s="54"/>
      <c r="I41" s="54"/>
      <c r="J41" s="54"/>
      <c r="K41" s="103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</row>
    <row r="42" ht="15.75" customHeight="1">
      <c r="A42" s="103"/>
      <c r="B42" s="104"/>
      <c r="C42" s="6"/>
      <c r="D42" s="54"/>
      <c r="E42" s="54"/>
      <c r="F42" s="103"/>
      <c r="G42" s="54"/>
      <c r="H42" s="54"/>
      <c r="I42" s="54"/>
      <c r="J42" s="54"/>
      <c r="K42" s="103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</row>
    <row r="43" ht="15.75" customHeight="1">
      <c r="A43" s="103"/>
      <c r="B43" s="104"/>
      <c r="C43" s="6"/>
      <c r="D43" s="54"/>
      <c r="E43" s="54"/>
      <c r="F43" s="103"/>
      <c r="G43" s="54"/>
      <c r="H43" s="54"/>
      <c r="I43" s="54"/>
      <c r="J43" s="54"/>
      <c r="K43" s="103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</row>
    <row r="44" ht="15.75" customHeight="1">
      <c r="A44" s="103"/>
      <c r="B44" s="104"/>
      <c r="C44" s="6"/>
      <c r="D44" s="54"/>
      <c r="E44" s="54"/>
      <c r="F44" s="103"/>
      <c r="G44" s="54"/>
      <c r="H44" s="54"/>
      <c r="I44" s="54"/>
      <c r="J44" s="54"/>
      <c r="K44" s="103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</row>
    <row r="45" ht="15.75" customHeight="1">
      <c r="A45" s="103"/>
      <c r="B45" s="104"/>
      <c r="C45" s="6"/>
      <c r="D45" s="54"/>
      <c r="E45" s="54"/>
      <c r="F45" s="103"/>
      <c r="G45" s="54"/>
      <c r="H45" s="54"/>
      <c r="I45" s="54"/>
      <c r="J45" s="54"/>
      <c r="K45" s="103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</row>
    <row r="46" ht="15.75" customHeight="1">
      <c r="A46" s="103"/>
      <c r="B46" s="104"/>
      <c r="C46" s="6"/>
      <c r="D46" s="54"/>
      <c r="E46" s="54"/>
      <c r="F46" s="103"/>
      <c r="G46" s="54"/>
      <c r="H46" s="54"/>
      <c r="I46" s="54"/>
      <c r="J46" s="54"/>
      <c r="K46" s="103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</row>
    <row r="47" ht="15.75" customHeight="1">
      <c r="A47" s="103"/>
      <c r="B47" s="104"/>
      <c r="C47" s="6"/>
      <c r="D47" s="54"/>
      <c r="E47" s="54"/>
      <c r="F47" s="103"/>
      <c r="G47" s="54"/>
      <c r="H47" s="54"/>
      <c r="I47" s="54"/>
      <c r="J47" s="54"/>
      <c r="K47" s="103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</row>
    <row r="48" ht="15.75" customHeight="1">
      <c r="A48" s="103"/>
      <c r="B48" s="104"/>
      <c r="C48" s="6"/>
      <c r="D48" s="54"/>
      <c r="E48" s="54"/>
      <c r="F48" s="103"/>
      <c r="G48" s="54"/>
      <c r="H48" s="54"/>
      <c r="I48" s="54"/>
      <c r="J48" s="54"/>
      <c r="K48" s="103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</row>
    <row r="49" ht="15.75" customHeight="1">
      <c r="A49" s="103"/>
      <c r="B49" s="104"/>
      <c r="C49" s="6"/>
      <c r="D49" s="54"/>
      <c r="E49" s="54"/>
      <c r="F49" s="103"/>
      <c r="G49" s="54"/>
      <c r="H49" s="54"/>
      <c r="I49" s="54"/>
      <c r="J49" s="54"/>
      <c r="K49" s="103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</row>
    <row r="50" ht="15.75" customHeight="1">
      <c r="A50" s="103"/>
      <c r="B50" s="104"/>
      <c r="C50" s="6"/>
      <c r="D50" s="54"/>
      <c r="E50" s="54"/>
      <c r="F50" s="103"/>
      <c r="G50" s="54"/>
      <c r="H50" s="54"/>
      <c r="I50" s="54"/>
      <c r="J50" s="54"/>
      <c r="K50" s="103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</row>
    <row r="51" ht="15.75" customHeight="1">
      <c r="A51" s="103"/>
      <c r="B51" s="104"/>
      <c r="C51" s="6"/>
      <c r="D51" s="54"/>
      <c r="E51" s="54"/>
      <c r="F51" s="103"/>
      <c r="G51" s="54"/>
      <c r="H51" s="54"/>
      <c r="I51" s="54"/>
      <c r="J51" s="54"/>
      <c r="K51" s="103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</row>
    <row r="52" ht="15.75" customHeight="1">
      <c r="A52" s="103"/>
      <c r="B52" s="104"/>
      <c r="C52" s="6"/>
      <c r="D52" s="54"/>
      <c r="E52" s="54"/>
      <c r="F52" s="103"/>
      <c r="G52" s="54"/>
      <c r="H52" s="54"/>
      <c r="I52" s="54"/>
      <c r="J52" s="54"/>
      <c r="K52" s="103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</row>
    <row r="53" ht="15.75" customHeight="1">
      <c r="A53" s="103"/>
      <c r="B53" s="104"/>
      <c r="C53" s="6"/>
      <c r="D53" s="54"/>
      <c r="E53" s="54"/>
      <c r="F53" s="103"/>
      <c r="G53" s="54"/>
      <c r="H53" s="54"/>
      <c r="I53" s="54"/>
      <c r="J53" s="54"/>
      <c r="K53" s="103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</row>
    <row r="54" ht="15.75" customHeight="1">
      <c r="A54" s="103"/>
      <c r="B54" s="104"/>
      <c r="C54" s="6"/>
      <c r="D54" s="54"/>
      <c r="E54" s="54"/>
      <c r="F54" s="103"/>
      <c r="G54" s="54"/>
      <c r="H54" s="54"/>
      <c r="I54" s="54"/>
      <c r="J54" s="54"/>
      <c r="K54" s="103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</row>
    <row r="55" ht="15.75" customHeight="1">
      <c r="A55" s="103"/>
      <c r="B55" s="104"/>
      <c r="C55" s="6"/>
      <c r="D55" s="54"/>
      <c r="E55" s="54"/>
      <c r="F55" s="103"/>
      <c r="G55" s="54"/>
      <c r="H55" s="54"/>
      <c r="I55" s="54"/>
      <c r="J55" s="54"/>
      <c r="K55" s="103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</row>
    <row r="56" ht="15.75" customHeight="1">
      <c r="A56" s="103"/>
      <c r="B56" s="104"/>
      <c r="C56" s="6"/>
      <c r="D56" s="54"/>
      <c r="E56" s="54"/>
      <c r="F56" s="103"/>
      <c r="G56" s="54"/>
      <c r="H56" s="54"/>
      <c r="I56" s="54"/>
      <c r="J56" s="54"/>
      <c r="K56" s="103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</row>
    <row r="57" ht="15.75" customHeight="1">
      <c r="A57" s="103"/>
      <c r="B57" s="104"/>
      <c r="C57" s="6"/>
      <c r="D57" s="54"/>
      <c r="E57" s="54"/>
      <c r="F57" s="103"/>
      <c r="G57" s="54"/>
      <c r="H57" s="54"/>
      <c r="I57" s="54"/>
      <c r="J57" s="54"/>
      <c r="K57" s="103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</row>
    <row r="58" ht="15.75" customHeight="1">
      <c r="A58" s="103"/>
      <c r="B58" s="104"/>
      <c r="C58" s="6"/>
      <c r="D58" s="54"/>
      <c r="E58" s="54"/>
      <c r="F58" s="103"/>
      <c r="G58" s="54"/>
      <c r="H58" s="54"/>
      <c r="I58" s="54"/>
      <c r="J58" s="54"/>
      <c r="K58" s="103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</row>
    <row r="59" ht="15.75" customHeight="1">
      <c r="A59" s="103"/>
      <c r="B59" s="104"/>
      <c r="C59" s="6"/>
      <c r="D59" s="54"/>
      <c r="E59" s="54"/>
      <c r="F59" s="103"/>
      <c r="G59" s="54"/>
      <c r="H59" s="54"/>
      <c r="I59" s="54"/>
      <c r="J59" s="54"/>
      <c r="K59" s="103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</row>
    <row r="60" ht="15.75" customHeight="1">
      <c r="A60" s="103"/>
      <c r="B60" s="104"/>
      <c r="C60" s="6"/>
      <c r="D60" s="54"/>
      <c r="E60" s="54"/>
      <c r="F60" s="103"/>
      <c r="G60" s="54"/>
      <c r="H60" s="54"/>
      <c r="I60" s="54"/>
      <c r="J60" s="54"/>
      <c r="K60" s="103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</row>
    <row r="61" ht="15.75" customHeight="1">
      <c r="A61" s="103"/>
      <c r="B61" s="104"/>
      <c r="C61" s="6"/>
      <c r="D61" s="54"/>
      <c r="E61" s="54"/>
      <c r="F61" s="103"/>
      <c r="G61" s="54"/>
      <c r="H61" s="54"/>
      <c r="I61" s="54"/>
      <c r="J61" s="54"/>
      <c r="K61" s="103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</row>
    <row r="62" ht="15.75" customHeight="1">
      <c r="A62" s="103"/>
      <c r="B62" s="104"/>
      <c r="C62" s="6"/>
      <c r="D62" s="54"/>
      <c r="E62" s="54"/>
      <c r="F62" s="103"/>
      <c r="G62" s="54"/>
      <c r="H62" s="54"/>
      <c r="I62" s="54"/>
      <c r="J62" s="54"/>
      <c r="K62" s="103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</row>
    <row r="63" ht="15.75" customHeight="1">
      <c r="A63" s="103"/>
      <c r="B63" s="104"/>
      <c r="C63" s="6"/>
      <c r="D63" s="54"/>
      <c r="E63" s="54"/>
      <c r="F63" s="103"/>
      <c r="G63" s="54"/>
      <c r="H63" s="54"/>
      <c r="I63" s="54"/>
      <c r="J63" s="54"/>
      <c r="K63" s="103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</row>
    <row r="64" ht="15.75" customHeight="1">
      <c r="A64" s="103"/>
      <c r="B64" s="104"/>
      <c r="C64" s="6"/>
      <c r="D64" s="54"/>
      <c r="E64" s="54"/>
      <c r="F64" s="103"/>
      <c r="G64" s="54"/>
      <c r="H64" s="54"/>
      <c r="I64" s="54"/>
      <c r="J64" s="54"/>
      <c r="K64" s="103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</row>
    <row r="65" ht="15.75" customHeight="1">
      <c r="A65" s="103"/>
      <c r="B65" s="104"/>
      <c r="C65" s="6"/>
      <c r="D65" s="54"/>
      <c r="E65" s="54"/>
      <c r="F65" s="103"/>
      <c r="G65" s="54"/>
      <c r="H65" s="54"/>
      <c r="I65" s="54"/>
      <c r="J65" s="54"/>
      <c r="K65" s="103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</row>
    <row r="66" ht="15.75" customHeight="1">
      <c r="A66" s="103"/>
      <c r="B66" s="104"/>
      <c r="C66" s="6"/>
      <c r="D66" s="54"/>
      <c r="E66" s="54"/>
      <c r="F66" s="103"/>
      <c r="G66" s="54"/>
      <c r="H66" s="54"/>
      <c r="I66" s="54"/>
      <c r="J66" s="54"/>
      <c r="K66" s="103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</row>
    <row r="67" ht="15.75" customHeight="1">
      <c r="A67" s="103"/>
      <c r="B67" s="104"/>
      <c r="C67" s="6"/>
      <c r="D67" s="54"/>
      <c r="E67" s="54"/>
      <c r="F67" s="103"/>
      <c r="G67" s="54"/>
      <c r="H67" s="54"/>
      <c r="I67" s="54"/>
      <c r="J67" s="54"/>
      <c r="K67" s="103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</row>
    <row r="68" ht="15.75" customHeight="1">
      <c r="A68" s="103"/>
      <c r="B68" s="104"/>
      <c r="C68" s="6"/>
      <c r="D68" s="54"/>
      <c r="E68" s="54"/>
      <c r="F68" s="103"/>
      <c r="G68" s="54"/>
      <c r="H68" s="54"/>
      <c r="I68" s="54"/>
      <c r="J68" s="54"/>
      <c r="K68" s="103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</row>
    <row r="69" ht="15.75" customHeight="1">
      <c r="A69" s="103"/>
      <c r="B69" s="104"/>
      <c r="C69" s="6"/>
      <c r="D69" s="54"/>
      <c r="E69" s="54"/>
      <c r="F69" s="103"/>
      <c r="G69" s="54"/>
      <c r="H69" s="54"/>
      <c r="I69" s="54"/>
      <c r="J69" s="54"/>
      <c r="K69" s="103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</row>
    <row r="70" ht="15.75" customHeight="1">
      <c r="A70" s="103"/>
      <c r="B70" s="104"/>
      <c r="C70" s="6"/>
      <c r="D70" s="54"/>
      <c r="E70" s="54"/>
      <c r="F70" s="103"/>
      <c r="G70" s="54"/>
      <c r="H70" s="54"/>
      <c r="I70" s="54"/>
      <c r="J70" s="54"/>
      <c r="K70" s="103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</row>
    <row r="71" ht="15.75" customHeight="1">
      <c r="A71" s="103"/>
      <c r="B71" s="104"/>
      <c r="C71" s="6"/>
      <c r="D71" s="54"/>
      <c r="E71" s="54"/>
      <c r="F71" s="103"/>
      <c r="G71" s="54"/>
      <c r="H71" s="54"/>
      <c r="I71" s="54"/>
      <c r="J71" s="54"/>
      <c r="K71" s="103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</row>
    <row r="72" ht="15.75" customHeight="1">
      <c r="A72" s="103"/>
      <c r="B72" s="104"/>
      <c r="C72" s="6"/>
      <c r="D72" s="54"/>
      <c r="E72" s="54"/>
      <c r="F72" s="103"/>
      <c r="G72" s="54"/>
      <c r="H72" s="54"/>
      <c r="I72" s="54"/>
      <c r="J72" s="54"/>
      <c r="K72" s="103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</row>
    <row r="73" ht="15.75" customHeight="1">
      <c r="A73" s="103"/>
      <c r="B73" s="104"/>
      <c r="C73" s="6"/>
      <c r="D73" s="54"/>
      <c r="E73" s="54"/>
      <c r="F73" s="103"/>
      <c r="G73" s="54"/>
      <c r="H73" s="54"/>
      <c r="I73" s="54"/>
      <c r="J73" s="54"/>
      <c r="K73" s="103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</row>
    <row r="74" ht="15.75" customHeight="1">
      <c r="A74" s="103"/>
      <c r="B74" s="104"/>
      <c r="C74" s="6"/>
      <c r="D74" s="54"/>
      <c r="E74" s="54"/>
      <c r="F74" s="103"/>
      <c r="G74" s="54"/>
      <c r="H74" s="54"/>
      <c r="I74" s="54"/>
      <c r="J74" s="54"/>
      <c r="K74" s="103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</row>
    <row r="75" ht="15.75" customHeight="1">
      <c r="A75" s="103"/>
      <c r="B75" s="104"/>
      <c r="C75" s="6"/>
      <c r="D75" s="54"/>
      <c r="E75" s="54"/>
      <c r="F75" s="103"/>
      <c r="G75" s="54"/>
      <c r="H75" s="54"/>
      <c r="I75" s="54"/>
      <c r="J75" s="54"/>
      <c r="K75" s="103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</row>
    <row r="76" ht="15.75" customHeight="1">
      <c r="A76" s="103"/>
      <c r="B76" s="104"/>
      <c r="C76" s="6"/>
      <c r="D76" s="54"/>
      <c r="E76" s="54"/>
      <c r="F76" s="103"/>
      <c r="G76" s="54"/>
      <c r="H76" s="54"/>
      <c r="I76" s="54"/>
      <c r="J76" s="54"/>
      <c r="K76" s="103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</row>
    <row r="77" ht="15.75" customHeight="1">
      <c r="A77" s="103"/>
      <c r="B77" s="104"/>
      <c r="C77" s="6"/>
      <c r="D77" s="54"/>
      <c r="E77" s="54"/>
      <c r="F77" s="103"/>
      <c r="G77" s="54"/>
      <c r="H77" s="54"/>
      <c r="I77" s="54"/>
      <c r="J77" s="54"/>
      <c r="K77" s="103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</row>
    <row r="78" ht="15.75" customHeight="1">
      <c r="A78" s="103"/>
      <c r="B78" s="104"/>
      <c r="C78" s="6"/>
      <c r="D78" s="54"/>
      <c r="E78" s="54"/>
      <c r="F78" s="103"/>
      <c r="G78" s="54"/>
      <c r="H78" s="54"/>
      <c r="I78" s="54"/>
      <c r="J78" s="54"/>
      <c r="K78" s="103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</row>
    <row r="79" ht="15.75" customHeight="1">
      <c r="A79" s="103"/>
      <c r="B79" s="104"/>
      <c r="C79" s="6"/>
      <c r="D79" s="54"/>
      <c r="E79" s="54"/>
      <c r="F79" s="103"/>
      <c r="G79" s="54"/>
      <c r="H79" s="54"/>
      <c r="I79" s="54"/>
      <c r="J79" s="54"/>
      <c r="K79" s="103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</row>
    <row r="80" ht="15.75" customHeight="1">
      <c r="A80" s="103"/>
      <c r="B80" s="104"/>
      <c r="C80" s="6"/>
      <c r="D80" s="54"/>
      <c r="E80" s="54"/>
      <c r="F80" s="103"/>
      <c r="G80" s="54"/>
      <c r="H80" s="54"/>
      <c r="I80" s="54"/>
      <c r="J80" s="54"/>
      <c r="K80" s="103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</row>
    <row r="81" ht="15.75" customHeight="1">
      <c r="A81" s="103"/>
      <c r="B81" s="104"/>
      <c r="C81" s="6"/>
      <c r="D81" s="54"/>
      <c r="E81" s="54"/>
      <c r="F81" s="103"/>
      <c r="G81" s="54"/>
      <c r="H81" s="54"/>
      <c r="I81" s="54"/>
      <c r="J81" s="54"/>
      <c r="K81" s="103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</row>
    <row r="82" ht="15.75" customHeight="1">
      <c r="A82" s="103"/>
      <c r="B82" s="104"/>
      <c r="C82" s="6"/>
      <c r="D82" s="54"/>
      <c r="E82" s="54"/>
      <c r="F82" s="103"/>
      <c r="G82" s="54"/>
      <c r="H82" s="54"/>
      <c r="I82" s="54"/>
      <c r="J82" s="54"/>
      <c r="K82" s="103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</row>
    <row r="83" ht="15.75" customHeight="1">
      <c r="A83" s="103"/>
      <c r="B83" s="104"/>
      <c r="C83" s="6"/>
      <c r="D83" s="54"/>
      <c r="E83" s="54"/>
      <c r="F83" s="103"/>
      <c r="G83" s="54"/>
      <c r="H83" s="54"/>
      <c r="I83" s="54"/>
      <c r="J83" s="54"/>
      <c r="K83" s="103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</row>
    <row r="84" ht="15.75" customHeight="1">
      <c r="A84" s="103"/>
      <c r="B84" s="104"/>
      <c r="C84" s="6"/>
      <c r="D84" s="54"/>
      <c r="E84" s="54"/>
      <c r="F84" s="103"/>
      <c r="G84" s="54"/>
      <c r="H84" s="54"/>
      <c r="I84" s="54"/>
      <c r="J84" s="54"/>
      <c r="K84" s="103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</row>
    <row r="85" ht="15.75" customHeight="1">
      <c r="A85" s="103"/>
      <c r="B85" s="104"/>
      <c r="C85" s="6"/>
      <c r="D85" s="54"/>
      <c r="E85" s="54"/>
      <c r="F85" s="103"/>
      <c r="G85" s="54"/>
      <c r="H85" s="54"/>
      <c r="I85" s="54"/>
      <c r="J85" s="54"/>
      <c r="K85" s="103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</row>
    <row r="86" ht="15.75" customHeight="1">
      <c r="A86" s="103"/>
      <c r="B86" s="104"/>
      <c r="C86" s="6"/>
      <c r="D86" s="54"/>
      <c r="E86" s="54"/>
      <c r="F86" s="103"/>
      <c r="G86" s="54"/>
      <c r="H86" s="54"/>
      <c r="I86" s="54"/>
      <c r="J86" s="54"/>
      <c r="K86" s="103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</row>
    <row r="87" ht="15.75" customHeight="1">
      <c r="A87" s="103"/>
      <c r="B87" s="104"/>
      <c r="C87" s="6"/>
      <c r="D87" s="54"/>
      <c r="E87" s="54"/>
      <c r="F87" s="103"/>
      <c r="G87" s="54"/>
      <c r="H87" s="54"/>
      <c r="I87" s="54"/>
      <c r="J87" s="54"/>
      <c r="K87" s="103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</row>
    <row r="88" ht="15.75" customHeight="1">
      <c r="A88" s="103"/>
      <c r="B88" s="104"/>
      <c r="C88" s="6"/>
      <c r="D88" s="54"/>
      <c r="E88" s="54"/>
      <c r="F88" s="103"/>
      <c r="G88" s="54"/>
      <c r="H88" s="54"/>
      <c r="I88" s="54"/>
      <c r="J88" s="54"/>
      <c r="K88" s="103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</row>
    <row r="89" ht="15.75" customHeight="1">
      <c r="A89" s="103"/>
      <c r="B89" s="104"/>
      <c r="C89" s="6"/>
      <c r="D89" s="54"/>
      <c r="E89" s="54"/>
      <c r="F89" s="103"/>
      <c r="G89" s="54"/>
      <c r="H89" s="54"/>
      <c r="I89" s="54"/>
      <c r="J89" s="54"/>
      <c r="K89" s="103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</row>
    <row r="90" ht="15.75" customHeight="1">
      <c r="A90" s="103"/>
      <c r="B90" s="104"/>
      <c r="C90" s="6"/>
      <c r="D90" s="54"/>
      <c r="E90" s="54"/>
      <c r="F90" s="103"/>
      <c r="G90" s="54"/>
      <c r="H90" s="54"/>
      <c r="I90" s="54"/>
      <c r="J90" s="54"/>
      <c r="K90" s="103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</row>
    <row r="91" ht="15.75" customHeight="1">
      <c r="A91" s="103"/>
      <c r="B91" s="104"/>
      <c r="C91" s="6"/>
      <c r="D91" s="54"/>
      <c r="E91" s="54"/>
      <c r="F91" s="103"/>
      <c r="G91" s="54"/>
      <c r="H91" s="54"/>
      <c r="I91" s="54"/>
      <c r="J91" s="54"/>
      <c r="K91" s="103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</row>
    <row r="92" ht="15.75" customHeight="1">
      <c r="A92" s="103"/>
      <c r="B92" s="104"/>
      <c r="C92" s="6"/>
      <c r="D92" s="54"/>
      <c r="E92" s="54"/>
      <c r="F92" s="103"/>
      <c r="G92" s="54"/>
      <c r="H92" s="54"/>
      <c r="I92" s="54"/>
      <c r="J92" s="54"/>
      <c r="K92" s="103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</row>
    <row r="93" ht="15.75" customHeight="1">
      <c r="A93" s="103"/>
      <c r="B93" s="104"/>
      <c r="C93" s="6"/>
      <c r="D93" s="54"/>
      <c r="E93" s="54"/>
      <c r="F93" s="103"/>
      <c r="G93" s="54"/>
      <c r="H93" s="54"/>
      <c r="I93" s="54"/>
      <c r="J93" s="54"/>
      <c r="K93" s="103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</row>
    <row r="94" ht="15.75" customHeight="1">
      <c r="A94" s="103"/>
      <c r="B94" s="104"/>
      <c r="C94" s="6"/>
      <c r="D94" s="54"/>
      <c r="E94" s="54"/>
      <c r="F94" s="103"/>
      <c r="G94" s="54"/>
      <c r="H94" s="54"/>
      <c r="I94" s="54"/>
      <c r="J94" s="54"/>
      <c r="K94" s="103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</row>
    <row r="95" ht="15.75" customHeight="1">
      <c r="A95" s="103"/>
      <c r="B95" s="104"/>
      <c r="C95" s="6"/>
      <c r="D95" s="54"/>
      <c r="E95" s="54"/>
      <c r="F95" s="103"/>
      <c r="G95" s="54"/>
      <c r="H95" s="54"/>
      <c r="I95" s="54"/>
      <c r="J95" s="54"/>
      <c r="K95" s="103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</row>
    <row r="96" ht="15.75" customHeight="1">
      <c r="A96" s="103"/>
      <c r="B96" s="104"/>
      <c r="C96" s="6"/>
      <c r="D96" s="54"/>
      <c r="E96" s="54"/>
      <c r="F96" s="103"/>
      <c r="G96" s="54"/>
      <c r="H96" s="54"/>
      <c r="I96" s="54"/>
      <c r="J96" s="54"/>
      <c r="K96" s="103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</row>
    <row r="97" ht="15.75" customHeight="1">
      <c r="A97" s="103"/>
      <c r="B97" s="104"/>
      <c r="C97" s="6"/>
      <c r="D97" s="54"/>
      <c r="E97" s="54"/>
      <c r="F97" s="103"/>
      <c r="G97" s="54"/>
      <c r="H97" s="54"/>
      <c r="I97" s="54"/>
      <c r="J97" s="54"/>
      <c r="K97" s="103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</row>
    <row r="98" ht="15.75" customHeight="1">
      <c r="A98" s="103"/>
      <c r="B98" s="104"/>
      <c r="C98" s="6"/>
      <c r="D98" s="54"/>
      <c r="E98" s="54"/>
      <c r="F98" s="103"/>
      <c r="G98" s="54"/>
      <c r="H98" s="54"/>
      <c r="I98" s="54"/>
      <c r="J98" s="54"/>
      <c r="K98" s="103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</row>
    <row r="99" ht="15.75" customHeight="1">
      <c r="A99" s="103"/>
      <c r="B99" s="104"/>
      <c r="C99" s="6"/>
      <c r="D99" s="54"/>
      <c r="E99" s="54"/>
      <c r="F99" s="103"/>
      <c r="G99" s="54"/>
      <c r="H99" s="54"/>
      <c r="I99" s="54"/>
      <c r="J99" s="54"/>
      <c r="K99" s="103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</row>
    <row r="100" ht="15.75" customHeight="1">
      <c r="A100" s="103"/>
      <c r="B100" s="104"/>
      <c r="C100" s="6"/>
      <c r="D100" s="54"/>
      <c r="E100" s="54"/>
      <c r="F100" s="103"/>
      <c r="G100" s="54"/>
      <c r="H100" s="54"/>
      <c r="I100" s="54"/>
      <c r="J100" s="54"/>
      <c r="K100" s="103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</row>
    <row r="101" ht="15.75" customHeight="1">
      <c r="A101" s="103"/>
      <c r="B101" s="104"/>
      <c r="C101" s="6"/>
      <c r="D101" s="54"/>
      <c r="E101" s="54"/>
      <c r="F101" s="103"/>
      <c r="G101" s="54"/>
      <c r="H101" s="54"/>
      <c r="I101" s="54"/>
      <c r="J101" s="54"/>
      <c r="K101" s="103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</row>
    <row r="102" ht="15.75" customHeight="1">
      <c r="A102" s="103"/>
      <c r="B102" s="104"/>
      <c r="C102" s="6"/>
      <c r="D102" s="54"/>
      <c r="E102" s="54"/>
      <c r="F102" s="103"/>
      <c r="G102" s="54"/>
      <c r="H102" s="54"/>
      <c r="I102" s="54"/>
      <c r="J102" s="54"/>
      <c r="K102" s="103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</row>
    <row r="103" ht="15.75" customHeight="1">
      <c r="A103" s="103"/>
      <c r="B103" s="104"/>
      <c r="C103" s="6"/>
      <c r="D103" s="54"/>
      <c r="E103" s="54"/>
      <c r="F103" s="103"/>
      <c r="G103" s="54"/>
      <c r="H103" s="54"/>
      <c r="I103" s="54"/>
      <c r="J103" s="54"/>
      <c r="K103" s="103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</row>
    <row r="104" ht="15.75" customHeight="1">
      <c r="A104" s="103"/>
      <c r="B104" s="104"/>
      <c r="C104" s="6"/>
      <c r="D104" s="54"/>
      <c r="E104" s="54"/>
      <c r="F104" s="103"/>
      <c r="G104" s="54"/>
      <c r="H104" s="54"/>
      <c r="I104" s="54"/>
      <c r="J104" s="54"/>
      <c r="K104" s="103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</row>
    <row r="105" ht="15.75" customHeight="1">
      <c r="A105" s="103"/>
      <c r="B105" s="104"/>
      <c r="C105" s="6"/>
      <c r="D105" s="54"/>
      <c r="E105" s="54"/>
      <c r="F105" s="103"/>
      <c r="G105" s="54"/>
      <c r="H105" s="54"/>
      <c r="I105" s="54"/>
      <c r="J105" s="54"/>
      <c r="K105" s="103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</row>
    <row r="106" ht="15.75" customHeight="1">
      <c r="A106" s="103"/>
      <c r="B106" s="104"/>
      <c r="C106" s="6"/>
      <c r="D106" s="54"/>
      <c r="E106" s="54"/>
      <c r="F106" s="103"/>
      <c r="G106" s="54"/>
      <c r="H106" s="54"/>
      <c r="I106" s="54"/>
      <c r="J106" s="54"/>
      <c r="K106" s="103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</row>
    <row r="107" ht="15.75" customHeight="1">
      <c r="A107" s="103"/>
      <c r="B107" s="104"/>
      <c r="C107" s="6"/>
      <c r="D107" s="54"/>
      <c r="E107" s="54"/>
      <c r="F107" s="103"/>
      <c r="G107" s="54"/>
      <c r="H107" s="54"/>
      <c r="I107" s="54"/>
      <c r="J107" s="54"/>
      <c r="K107" s="103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</row>
    <row r="108" ht="15.75" customHeight="1">
      <c r="A108" s="103"/>
      <c r="B108" s="104"/>
      <c r="C108" s="6"/>
      <c r="D108" s="54"/>
      <c r="E108" s="54"/>
      <c r="F108" s="103"/>
      <c r="G108" s="54"/>
      <c r="H108" s="54"/>
      <c r="I108" s="54"/>
      <c r="J108" s="54"/>
      <c r="K108" s="103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</row>
    <row r="109" ht="15.75" customHeight="1">
      <c r="A109" s="103"/>
      <c r="B109" s="104"/>
      <c r="C109" s="6"/>
      <c r="D109" s="54"/>
      <c r="E109" s="54"/>
      <c r="F109" s="103"/>
      <c r="G109" s="54"/>
      <c r="H109" s="54"/>
      <c r="I109" s="54"/>
      <c r="J109" s="54"/>
      <c r="K109" s="103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</row>
    <row r="110" ht="15.75" customHeight="1">
      <c r="A110" s="103"/>
      <c r="B110" s="104"/>
      <c r="C110" s="6"/>
      <c r="D110" s="54"/>
      <c r="E110" s="54"/>
      <c r="F110" s="103"/>
      <c r="G110" s="54"/>
      <c r="H110" s="54"/>
      <c r="I110" s="54"/>
      <c r="J110" s="54"/>
      <c r="K110" s="103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</row>
    <row r="111" ht="15.75" customHeight="1">
      <c r="A111" s="103"/>
      <c r="B111" s="104"/>
      <c r="C111" s="6"/>
      <c r="D111" s="54"/>
      <c r="E111" s="54"/>
      <c r="F111" s="103"/>
      <c r="G111" s="54"/>
      <c r="H111" s="54"/>
      <c r="I111" s="54"/>
      <c r="J111" s="54"/>
      <c r="K111" s="103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</row>
    <row r="112" ht="15.75" customHeight="1">
      <c r="A112" s="103"/>
      <c r="B112" s="104"/>
      <c r="C112" s="6"/>
      <c r="D112" s="54"/>
      <c r="E112" s="54"/>
      <c r="F112" s="103"/>
      <c r="G112" s="54"/>
      <c r="H112" s="54"/>
      <c r="I112" s="54"/>
      <c r="J112" s="54"/>
      <c r="K112" s="103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</row>
    <row r="113" ht="15.75" customHeight="1">
      <c r="A113" s="103"/>
      <c r="B113" s="104"/>
      <c r="C113" s="6"/>
      <c r="D113" s="54"/>
      <c r="E113" s="54"/>
      <c r="F113" s="103"/>
      <c r="G113" s="54"/>
      <c r="H113" s="54"/>
      <c r="I113" s="54"/>
      <c r="J113" s="54"/>
      <c r="K113" s="103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</row>
    <row r="114" ht="15.75" customHeight="1">
      <c r="A114" s="103"/>
      <c r="B114" s="104"/>
      <c r="C114" s="6"/>
      <c r="D114" s="54"/>
      <c r="E114" s="54"/>
      <c r="F114" s="103"/>
      <c r="G114" s="54"/>
      <c r="H114" s="54"/>
      <c r="I114" s="54"/>
      <c r="J114" s="54"/>
      <c r="K114" s="103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</row>
    <row r="115" ht="15.75" customHeight="1">
      <c r="A115" s="103"/>
      <c r="B115" s="104"/>
      <c r="C115" s="6"/>
      <c r="D115" s="54"/>
      <c r="E115" s="54"/>
      <c r="F115" s="103"/>
      <c r="G115" s="54"/>
      <c r="H115" s="54"/>
      <c r="I115" s="54"/>
      <c r="J115" s="54"/>
      <c r="K115" s="103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</row>
    <row r="116" ht="15.75" customHeight="1">
      <c r="A116" s="103"/>
      <c r="B116" s="104"/>
      <c r="C116" s="6"/>
      <c r="D116" s="54"/>
      <c r="E116" s="54"/>
      <c r="F116" s="103"/>
      <c r="G116" s="54"/>
      <c r="H116" s="54"/>
      <c r="I116" s="54"/>
      <c r="J116" s="54"/>
      <c r="K116" s="103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</row>
    <row r="117" ht="15.75" customHeight="1">
      <c r="A117" s="103"/>
      <c r="B117" s="104"/>
      <c r="C117" s="6"/>
      <c r="D117" s="54"/>
      <c r="E117" s="54"/>
      <c r="F117" s="103"/>
      <c r="G117" s="54"/>
      <c r="H117" s="54"/>
      <c r="I117" s="54"/>
      <c r="J117" s="54"/>
      <c r="K117" s="103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</row>
    <row r="118" ht="15.75" customHeight="1">
      <c r="A118" s="103"/>
      <c r="B118" s="104"/>
      <c r="C118" s="6"/>
      <c r="D118" s="54"/>
      <c r="E118" s="54"/>
      <c r="F118" s="103"/>
      <c r="G118" s="54"/>
      <c r="H118" s="54"/>
      <c r="I118" s="54"/>
      <c r="J118" s="54"/>
      <c r="K118" s="103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</row>
    <row r="119" ht="15.75" customHeight="1">
      <c r="A119" s="103"/>
      <c r="B119" s="104"/>
      <c r="C119" s="6"/>
      <c r="D119" s="54"/>
      <c r="E119" s="54"/>
      <c r="F119" s="103"/>
      <c r="G119" s="54"/>
      <c r="H119" s="54"/>
      <c r="I119" s="54"/>
      <c r="J119" s="54"/>
      <c r="K119" s="103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</row>
    <row r="120" ht="15.75" customHeight="1">
      <c r="A120" s="103"/>
      <c r="B120" s="104"/>
      <c r="C120" s="6"/>
      <c r="D120" s="54"/>
      <c r="E120" s="54"/>
      <c r="F120" s="103"/>
      <c r="G120" s="54"/>
      <c r="H120" s="54"/>
      <c r="I120" s="54"/>
      <c r="J120" s="54"/>
      <c r="K120" s="103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</row>
    <row r="121" ht="15.75" customHeight="1">
      <c r="A121" s="103"/>
      <c r="B121" s="104"/>
      <c r="C121" s="6"/>
      <c r="D121" s="54"/>
      <c r="E121" s="54"/>
      <c r="F121" s="103"/>
      <c r="G121" s="54"/>
      <c r="H121" s="54"/>
      <c r="I121" s="54"/>
      <c r="J121" s="54"/>
      <c r="K121" s="103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</row>
    <row r="122" ht="15.75" customHeight="1">
      <c r="A122" s="103"/>
      <c r="B122" s="104"/>
      <c r="C122" s="6"/>
      <c r="D122" s="54"/>
      <c r="E122" s="54"/>
      <c r="F122" s="103"/>
      <c r="G122" s="54"/>
      <c r="H122" s="54"/>
      <c r="I122" s="54"/>
      <c r="J122" s="54"/>
      <c r="K122" s="103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</row>
    <row r="123" ht="15.75" customHeight="1">
      <c r="A123" s="103"/>
      <c r="B123" s="104"/>
      <c r="C123" s="6"/>
      <c r="D123" s="54"/>
      <c r="E123" s="54"/>
      <c r="F123" s="103"/>
      <c r="G123" s="54"/>
      <c r="H123" s="54"/>
      <c r="I123" s="54"/>
      <c r="J123" s="54"/>
      <c r="K123" s="103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</row>
    <row r="124" ht="15.75" customHeight="1">
      <c r="A124" s="103"/>
      <c r="B124" s="104"/>
      <c r="C124" s="6"/>
      <c r="D124" s="54"/>
      <c r="E124" s="54"/>
      <c r="F124" s="103"/>
      <c r="G124" s="54"/>
      <c r="H124" s="54"/>
      <c r="I124" s="54"/>
      <c r="J124" s="54"/>
      <c r="K124" s="103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</row>
    <row r="125" ht="15.75" customHeight="1">
      <c r="A125" s="103"/>
      <c r="B125" s="104"/>
      <c r="C125" s="6"/>
      <c r="D125" s="54"/>
      <c r="E125" s="54"/>
      <c r="F125" s="103"/>
      <c r="G125" s="54"/>
      <c r="H125" s="54"/>
      <c r="I125" s="54"/>
      <c r="J125" s="54"/>
      <c r="K125" s="103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</row>
    <row r="126" ht="15.75" customHeight="1">
      <c r="A126" s="103"/>
      <c r="B126" s="104"/>
      <c r="C126" s="6"/>
      <c r="D126" s="54"/>
      <c r="E126" s="54"/>
      <c r="F126" s="103"/>
      <c r="G126" s="54"/>
      <c r="H126" s="54"/>
      <c r="I126" s="54"/>
      <c r="J126" s="54"/>
      <c r="K126" s="103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</row>
    <row r="127" ht="15.75" customHeight="1">
      <c r="A127" s="103"/>
      <c r="B127" s="104"/>
      <c r="C127" s="6"/>
      <c r="D127" s="54"/>
      <c r="E127" s="54"/>
      <c r="F127" s="103"/>
      <c r="G127" s="54"/>
      <c r="H127" s="54"/>
      <c r="I127" s="54"/>
      <c r="J127" s="54"/>
      <c r="K127" s="103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</row>
    <row r="128" ht="15.75" customHeight="1">
      <c r="A128" s="103"/>
      <c r="B128" s="104"/>
      <c r="C128" s="6"/>
      <c r="D128" s="54"/>
      <c r="E128" s="54"/>
      <c r="F128" s="103"/>
      <c r="G128" s="54"/>
      <c r="H128" s="54"/>
      <c r="I128" s="54"/>
      <c r="J128" s="54"/>
      <c r="K128" s="103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</row>
    <row r="129" ht="15.75" customHeight="1">
      <c r="A129" s="103"/>
      <c r="B129" s="104"/>
      <c r="C129" s="6"/>
      <c r="D129" s="54"/>
      <c r="E129" s="54"/>
      <c r="F129" s="103"/>
      <c r="G129" s="54"/>
      <c r="H129" s="54"/>
      <c r="I129" s="54"/>
      <c r="J129" s="54"/>
      <c r="K129" s="103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</row>
    <row r="130" ht="15.75" customHeight="1">
      <c r="A130" s="103"/>
      <c r="B130" s="104"/>
      <c r="C130" s="6"/>
      <c r="D130" s="54"/>
      <c r="E130" s="54"/>
      <c r="F130" s="103"/>
      <c r="G130" s="54"/>
      <c r="H130" s="54"/>
      <c r="I130" s="54"/>
      <c r="J130" s="54"/>
      <c r="K130" s="103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</row>
    <row r="131" ht="15.75" customHeight="1">
      <c r="A131" s="103"/>
      <c r="B131" s="104"/>
      <c r="C131" s="6"/>
      <c r="D131" s="54"/>
      <c r="E131" s="54"/>
      <c r="F131" s="103"/>
      <c r="G131" s="54"/>
      <c r="H131" s="54"/>
      <c r="I131" s="54"/>
      <c r="J131" s="54"/>
      <c r="K131" s="103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</row>
    <row r="132" ht="15.75" customHeight="1">
      <c r="A132" s="103"/>
      <c r="B132" s="104"/>
      <c r="C132" s="6"/>
      <c r="D132" s="54"/>
      <c r="E132" s="54"/>
      <c r="F132" s="103"/>
      <c r="G132" s="54"/>
      <c r="H132" s="54"/>
      <c r="I132" s="54"/>
      <c r="J132" s="54"/>
      <c r="K132" s="103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</row>
    <row r="133" ht="15.75" customHeight="1">
      <c r="A133" s="103"/>
      <c r="B133" s="104"/>
      <c r="C133" s="6"/>
      <c r="D133" s="54"/>
      <c r="E133" s="54"/>
      <c r="F133" s="103"/>
      <c r="G133" s="54"/>
      <c r="H133" s="54"/>
      <c r="I133" s="54"/>
      <c r="J133" s="54"/>
      <c r="K133" s="103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</row>
    <row r="134" ht="15.75" customHeight="1">
      <c r="A134" s="103"/>
      <c r="B134" s="104"/>
      <c r="C134" s="6"/>
      <c r="D134" s="54"/>
      <c r="E134" s="54"/>
      <c r="F134" s="103"/>
      <c r="G134" s="54"/>
      <c r="H134" s="54"/>
      <c r="I134" s="54"/>
      <c r="J134" s="54"/>
      <c r="K134" s="103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</row>
    <row r="135" ht="15.75" customHeight="1">
      <c r="A135" s="103"/>
      <c r="B135" s="104"/>
      <c r="C135" s="6"/>
      <c r="D135" s="54"/>
      <c r="E135" s="54"/>
      <c r="F135" s="103"/>
      <c r="G135" s="54"/>
      <c r="H135" s="54"/>
      <c r="I135" s="54"/>
      <c r="J135" s="54"/>
      <c r="K135" s="103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</row>
    <row r="136" ht="15.75" customHeight="1">
      <c r="A136" s="103"/>
      <c r="B136" s="104"/>
      <c r="C136" s="6"/>
      <c r="D136" s="54"/>
      <c r="E136" s="54"/>
      <c r="F136" s="103"/>
      <c r="G136" s="54"/>
      <c r="H136" s="54"/>
      <c r="I136" s="54"/>
      <c r="J136" s="54"/>
      <c r="K136" s="103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</row>
    <row r="137" ht="15.75" customHeight="1">
      <c r="A137" s="103"/>
      <c r="B137" s="104"/>
      <c r="C137" s="6"/>
      <c r="D137" s="54"/>
      <c r="E137" s="54"/>
      <c r="F137" s="103"/>
      <c r="G137" s="54"/>
      <c r="H137" s="54"/>
      <c r="I137" s="54"/>
      <c r="J137" s="54"/>
      <c r="K137" s="103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</row>
    <row r="138" ht="15.75" customHeight="1">
      <c r="A138" s="103"/>
      <c r="B138" s="104"/>
      <c r="C138" s="6"/>
      <c r="D138" s="54"/>
      <c r="E138" s="54"/>
      <c r="F138" s="103"/>
      <c r="G138" s="54"/>
      <c r="H138" s="54"/>
      <c r="I138" s="54"/>
      <c r="J138" s="54"/>
      <c r="K138" s="103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</row>
    <row r="139" ht="15.75" customHeight="1">
      <c r="A139" s="103"/>
      <c r="B139" s="104"/>
      <c r="C139" s="6"/>
      <c r="D139" s="54"/>
      <c r="E139" s="54"/>
      <c r="F139" s="103"/>
      <c r="G139" s="54"/>
      <c r="H139" s="54"/>
      <c r="I139" s="54"/>
      <c r="J139" s="54"/>
      <c r="K139" s="103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</row>
    <row r="140" ht="15.75" customHeight="1">
      <c r="A140" s="103"/>
      <c r="B140" s="104"/>
      <c r="C140" s="6"/>
      <c r="D140" s="54"/>
      <c r="E140" s="54"/>
      <c r="F140" s="103"/>
      <c r="G140" s="54"/>
      <c r="H140" s="54"/>
      <c r="I140" s="54"/>
      <c r="J140" s="54"/>
      <c r="K140" s="103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</row>
    <row r="141" ht="15.75" customHeight="1">
      <c r="A141" s="103"/>
      <c r="B141" s="104"/>
      <c r="C141" s="6"/>
      <c r="D141" s="54"/>
      <c r="E141" s="54"/>
      <c r="F141" s="103"/>
      <c r="G141" s="54"/>
      <c r="H141" s="54"/>
      <c r="I141" s="54"/>
      <c r="J141" s="54"/>
      <c r="K141" s="103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</row>
    <row r="142" ht="15.75" customHeight="1">
      <c r="A142" s="103"/>
      <c r="B142" s="104"/>
      <c r="C142" s="6"/>
      <c r="D142" s="54"/>
      <c r="E142" s="54"/>
      <c r="F142" s="103"/>
      <c r="G142" s="54"/>
      <c r="H142" s="54"/>
      <c r="I142" s="54"/>
      <c r="J142" s="54"/>
      <c r="K142" s="103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</row>
    <row r="143" ht="15.75" customHeight="1">
      <c r="A143" s="103"/>
      <c r="B143" s="104"/>
      <c r="C143" s="6"/>
      <c r="D143" s="54"/>
      <c r="E143" s="54"/>
      <c r="F143" s="103"/>
      <c r="G143" s="54"/>
      <c r="H143" s="54"/>
      <c r="I143" s="54"/>
      <c r="J143" s="54"/>
      <c r="K143" s="103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</row>
    <row r="144" ht="15.75" customHeight="1">
      <c r="A144" s="103"/>
      <c r="B144" s="104"/>
      <c r="C144" s="6"/>
      <c r="D144" s="54"/>
      <c r="E144" s="54"/>
      <c r="F144" s="103"/>
      <c r="G144" s="54"/>
      <c r="H144" s="54"/>
      <c r="I144" s="54"/>
      <c r="J144" s="54"/>
      <c r="K144" s="103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</row>
    <row r="145" ht="15.75" customHeight="1">
      <c r="A145" s="103"/>
      <c r="B145" s="104"/>
      <c r="C145" s="6"/>
      <c r="D145" s="54"/>
      <c r="E145" s="54"/>
      <c r="F145" s="103"/>
      <c r="G145" s="54"/>
      <c r="H145" s="54"/>
      <c r="I145" s="54"/>
      <c r="J145" s="54"/>
      <c r="K145" s="103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</row>
    <row r="146" ht="15.75" customHeight="1">
      <c r="A146" s="103"/>
      <c r="B146" s="104"/>
      <c r="C146" s="6"/>
      <c r="D146" s="54"/>
      <c r="E146" s="54"/>
      <c r="F146" s="103"/>
      <c r="G146" s="54"/>
      <c r="H146" s="54"/>
      <c r="I146" s="54"/>
      <c r="J146" s="54"/>
      <c r="K146" s="103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</row>
    <row r="147" ht="15.75" customHeight="1">
      <c r="A147" s="103"/>
      <c r="B147" s="104"/>
      <c r="C147" s="6"/>
      <c r="D147" s="54"/>
      <c r="E147" s="54"/>
      <c r="F147" s="103"/>
      <c r="G147" s="54"/>
      <c r="H147" s="54"/>
      <c r="I147" s="54"/>
      <c r="J147" s="54"/>
      <c r="K147" s="103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</row>
    <row r="148" ht="15.75" customHeight="1">
      <c r="A148" s="103"/>
      <c r="B148" s="104"/>
      <c r="C148" s="6"/>
      <c r="D148" s="54"/>
      <c r="E148" s="54"/>
      <c r="F148" s="103"/>
      <c r="G148" s="54"/>
      <c r="H148" s="54"/>
      <c r="I148" s="54"/>
      <c r="J148" s="54"/>
      <c r="K148" s="103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</row>
    <row r="149" ht="15.75" customHeight="1">
      <c r="A149" s="103"/>
      <c r="B149" s="104"/>
      <c r="C149" s="6"/>
      <c r="D149" s="54"/>
      <c r="E149" s="54"/>
      <c r="F149" s="103"/>
      <c r="G149" s="54"/>
      <c r="H149" s="54"/>
      <c r="I149" s="54"/>
      <c r="J149" s="54"/>
      <c r="K149" s="103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</row>
    <row r="150" ht="15.75" customHeight="1">
      <c r="A150" s="103"/>
      <c r="B150" s="104"/>
      <c r="C150" s="6"/>
      <c r="D150" s="54"/>
      <c r="E150" s="54"/>
      <c r="F150" s="103"/>
      <c r="G150" s="54"/>
      <c r="H150" s="54"/>
      <c r="I150" s="54"/>
      <c r="J150" s="54"/>
      <c r="K150" s="103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</row>
    <row r="151" ht="15.75" customHeight="1">
      <c r="A151" s="103"/>
      <c r="B151" s="104"/>
      <c r="C151" s="6"/>
      <c r="D151" s="54"/>
      <c r="E151" s="54"/>
      <c r="F151" s="103"/>
      <c r="G151" s="54"/>
      <c r="H151" s="54"/>
      <c r="I151" s="54"/>
      <c r="J151" s="54"/>
      <c r="K151" s="103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</row>
    <row r="152" ht="15.75" customHeight="1">
      <c r="A152" s="103"/>
      <c r="B152" s="104"/>
      <c r="C152" s="6"/>
      <c r="D152" s="54"/>
      <c r="E152" s="54"/>
      <c r="F152" s="103"/>
      <c r="G152" s="54"/>
      <c r="H152" s="54"/>
      <c r="I152" s="54"/>
      <c r="J152" s="54"/>
      <c r="K152" s="103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</row>
    <row r="153" ht="15.75" customHeight="1">
      <c r="A153" s="103"/>
      <c r="B153" s="104"/>
      <c r="C153" s="6"/>
      <c r="D153" s="54"/>
      <c r="E153" s="54"/>
      <c r="F153" s="103"/>
      <c r="G153" s="54"/>
      <c r="H153" s="54"/>
      <c r="I153" s="54"/>
      <c r="J153" s="54"/>
      <c r="K153" s="103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</row>
    <row r="154" ht="15.75" customHeight="1">
      <c r="A154" s="103"/>
      <c r="B154" s="104"/>
      <c r="C154" s="6"/>
      <c r="D154" s="54"/>
      <c r="E154" s="54"/>
      <c r="F154" s="103"/>
      <c r="G154" s="54"/>
      <c r="H154" s="54"/>
      <c r="I154" s="54"/>
      <c r="J154" s="54"/>
      <c r="K154" s="103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</row>
    <row r="155" ht="15.75" customHeight="1">
      <c r="A155" s="103"/>
      <c r="B155" s="104"/>
      <c r="C155" s="6"/>
      <c r="D155" s="54"/>
      <c r="E155" s="54"/>
      <c r="F155" s="103"/>
      <c r="G155" s="54"/>
      <c r="H155" s="54"/>
      <c r="I155" s="54"/>
      <c r="J155" s="54"/>
      <c r="K155" s="103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</row>
    <row r="156" ht="15.75" customHeight="1">
      <c r="A156" s="103"/>
      <c r="B156" s="104"/>
      <c r="C156" s="6"/>
      <c r="D156" s="54"/>
      <c r="E156" s="54"/>
      <c r="F156" s="103"/>
      <c r="G156" s="54"/>
      <c r="H156" s="54"/>
      <c r="I156" s="54"/>
      <c r="J156" s="54"/>
      <c r="K156" s="103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</row>
    <row r="157" ht="15.75" customHeight="1">
      <c r="A157" s="103"/>
      <c r="B157" s="104"/>
      <c r="C157" s="6"/>
      <c r="D157" s="54"/>
      <c r="E157" s="54"/>
      <c r="F157" s="103"/>
      <c r="G157" s="54"/>
      <c r="H157" s="54"/>
      <c r="I157" s="54"/>
      <c r="J157" s="54"/>
      <c r="K157" s="103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</row>
    <row r="158" ht="15.75" customHeight="1">
      <c r="A158" s="103"/>
      <c r="B158" s="104"/>
      <c r="C158" s="6"/>
      <c r="D158" s="54"/>
      <c r="E158" s="54"/>
      <c r="F158" s="103"/>
      <c r="G158" s="54"/>
      <c r="H158" s="54"/>
      <c r="I158" s="54"/>
      <c r="J158" s="54"/>
      <c r="K158" s="103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</row>
    <row r="159" ht="15.75" customHeight="1">
      <c r="A159" s="103"/>
      <c r="B159" s="104"/>
      <c r="C159" s="6"/>
      <c r="D159" s="54"/>
      <c r="E159" s="54"/>
      <c r="F159" s="103"/>
      <c r="G159" s="54"/>
      <c r="H159" s="54"/>
      <c r="I159" s="54"/>
      <c r="J159" s="54"/>
      <c r="K159" s="103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</row>
    <row r="160" ht="15.75" customHeight="1">
      <c r="A160" s="103"/>
      <c r="B160" s="104"/>
      <c r="C160" s="6"/>
      <c r="D160" s="54"/>
      <c r="E160" s="54"/>
      <c r="F160" s="103"/>
      <c r="G160" s="54"/>
      <c r="H160" s="54"/>
      <c r="I160" s="54"/>
      <c r="J160" s="54"/>
      <c r="K160" s="103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</row>
    <row r="161" ht="15.75" customHeight="1">
      <c r="A161" s="103"/>
      <c r="B161" s="104"/>
      <c r="C161" s="6"/>
      <c r="D161" s="54"/>
      <c r="E161" s="54"/>
      <c r="F161" s="103"/>
      <c r="G161" s="54"/>
      <c r="H161" s="54"/>
      <c r="I161" s="54"/>
      <c r="J161" s="54"/>
      <c r="K161" s="103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</row>
    <row r="162" ht="15.75" customHeight="1">
      <c r="A162" s="103"/>
      <c r="B162" s="104"/>
      <c r="C162" s="6"/>
      <c r="D162" s="54"/>
      <c r="E162" s="54"/>
      <c r="F162" s="103"/>
      <c r="G162" s="54"/>
      <c r="H162" s="54"/>
      <c r="I162" s="54"/>
      <c r="J162" s="54"/>
      <c r="K162" s="103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</row>
    <row r="163" ht="15.75" customHeight="1">
      <c r="A163" s="103"/>
      <c r="B163" s="104"/>
      <c r="C163" s="6"/>
      <c r="D163" s="54"/>
      <c r="E163" s="54"/>
      <c r="F163" s="103"/>
      <c r="G163" s="54"/>
      <c r="H163" s="54"/>
      <c r="I163" s="54"/>
      <c r="J163" s="54"/>
      <c r="K163" s="103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</row>
    <row r="164" ht="15.75" customHeight="1">
      <c r="A164" s="103"/>
      <c r="B164" s="104"/>
      <c r="C164" s="6"/>
      <c r="D164" s="54"/>
      <c r="E164" s="54"/>
      <c r="F164" s="103"/>
      <c r="G164" s="54"/>
      <c r="H164" s="54"/>
      <c r="I164" s="54"/>
      <c r="J164" s="54"/>
      <c r="K164" s="103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</row>
    <row r="165" ht="15.75" customHeight="1">
      <c r="A165" s="103"/>
      <c r="B165" s="104"/>
      <c r="C165" s="6"/>
      <c r="D165" s="54"/>
      <c r="E165" s="54"/>
      <c r="F165" s="103"/>
      <c r="G165" s="54"/>
      <c r="H165" s="54"/>
      <c r="I165" s="54"/>
      <c r="J165" s="54"/>
      <c r="K165" s="103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</row>
    <row r="166" ht="15.75" customHeight="1">
      <c r="A166" s="103"/>
      <c r="B166" s="104"/>
      <c r="C166" s="6"/>
      <c r="D166" s="54"/>
      <c r="E166" s="54"/>
      <c r="F166" s="103"/>
      <c r="G166" s="54"/>
      <c r="H166" s="54"/>
      <c r="I166" s="54"/>
      <c r="J166" s="54"/>
      <c r="K166" s="103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</row>
    <row r="167" ht="15.75" customHeight="1">
      <c r="A167" s="103"/>
      <c r="B167" s="104"/>
      <c r="C167" s="6"/>
      <c r="D167" s="54"/>
      <c r="E167" s="54"/>
      <c r="F167" s="103"/>
      <c r="G167" s="54"/>
      <c r="H167" s="54"/>
      <c r="I167" s="54"/>
      <c r="J167" s="54"/>
      <c r="K167" s="103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</row>
    <row r="168" ht="15.75" customHeight="1">
      <c r="A168" s="103"/>
      <c r="B168" s="104"/>
      <c r="C168" s="6"/>
      <c r="D168" s="54"/>
      <c r="E168" s="54"/>
      <c r="F168" s="103"/>
      <c r="G168" s="54"/>
      <c r="H168" s="54"/>
      <c r="I168" s="54"/>
      <c r="J168" s="54"/>
      <c r="K168" s="103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</row>
    <row r="169" ht="15.75" customHeight="1">
      <c r="A169" s="103"/>
      <c r="B169" s="104"/>
      <c r="C169" s="6"/>
      <c r="D169" s="54"/>
      <c r="E169" s="54"/>
      <c r="F169" s="103"/>
      <c r="G169" s="54"/>
      <c r="H169" s="54"/>
      <c r="I169" s="54"/>
      <c r="J169" s="54"/>
      <c r="K169" s="103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</row>
    <row r="170" ht="15.75" customHeight="1">
      <c r="A170" s="103"/>
      <c r="B170" s="104"/>
      <c r="C170" s="6"/>
      <c r="D170" s="54"/>
      <c r="E170" s="54"/>
      <c r="F170" s="103"/>
      <c r="G170" s="54"/>
      <c r="H170" s="54"/>
      <c r="I170" s="54"/>
      <c r="J170" s="54"/>
      <c r="K170" s="103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</row>
    <row r="171" ht="15.75" customHeight="1">
      <c r="A171" s="103"/>
      <c r="B171" s="104"/>
      <c r="C171" s="6"/>
      <c r="D171" s="54"/>
      <c r="E171" s="54"/>
      <c r="F171" s="103"/>
      <c r="G171" s="54"/>
      <c r="H171" s="54"/>
      <c r="I171" s="54"/>
      <c r="J171" s="54"/>
      <c r="K171" s="103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</row>
    <row r="172" ht="15.75" customHeight="1">
      <c r="A172" s="103"/>
      <c r="B172" s="104"/>
      <c r="C172" s="6"/>
      <c r="D172" s="54"/>
      <c r="E172" s="54"/>
      <c r="F172" s="103"/>
      <c r="G172" s="54"/>
      <c r="H172" s="54"/>
      <c r="I172" s="54"/>
      <c r="J172" s="54"/>
      <c r="K172" s="103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</row>
    <row r="173" ht="15.75" customHeight="1">
      <c r="A173" s="103"/>
      <c r="B173" s="104"/>
      <c r="C173" s="6"/>
      <c r="D173" s="54"/>
      <c r="E173" s="54"/>
      <c r="F173" s="103"/>
      <c r="G173" s="54"/>
      <c r="H173" s="54"/>
      <c r="I173" s="54"/>
      <c r="J173" s="54"/>
      <c r="K173" s="103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</row>
    <row r="174" ht="15.75" customHeight="1">
      <c r="A174" s="103"/>
      <c r="B174" s="104"/>
      <c r="C174" s="6"/>
      <c r="D174" s="54"/>
      <c r="E174" s="54"/>
      <c r="F174" s="103"/>
      <c r="G174" s="54"/>
      <c r="H174" s="54"/>
      <c r="I174" s="54"/>
      <c r="J174" s="54"/>
      <c r="K174" s="103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</row>
    <row r="175" ht="15.75" customHeight="1">
      <c r="A175" s="103"/>
      <c r="B175" s="104"/>
      <c r="C175" s="6"/>
      <c r="D175" s="54"/>
      <c r="E175" s="54"/>
      <c r="F175" s="103"/>
      <c r="G175" s="54"/>
      <c r="H175" s="54"/>
      <c r="I175" s="54"/>
      <c r="J175" s="54"/>
      <c r="K175" s="103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</row>
    <row r="176" ht="15.75" customHeight="1">
      <c r="A176" s="103"/>
      <c r="B176" s="104"/>
      <c r="C176" s="6"/>
      <c r="D176" s="54"/>
      <c r="E176" s="54"/>
      <c r="F176" s="103"/>
      <c r="G176" s="54"/>
      <c r="H176" s="54"/>
      <c r="I176" s="54"/>
      <c r="J176" s="54"/>
      <c r="K176" s="103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</row>
    <row r="177" ht="15.75" customHeight="1">
      <c r="A177" s="103"/>
      <c r="B177" s="104"/>
      <c r="C177" s="6"/>
      <c r="D177" s="54"/>
      <c r="E177" s="54"/>
      <c r="F177" s="103"/>
      <c r="G177" s="54"/>
      <c r="H177" s="54"/>
      <c r="I177" s="54"/>
      <c r="J177" s="54"/>
      <c r="K177" s="103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</row>
    <row r="178" ht="15.75" customHeight="1">
      <c r="A178" s="103"/>
      <c r="B178" s="104"/>
      <c r="C178" s="6"/>
      <c r="D178" s="54"/>
      <c r="E178" s="54"/>
      <c r="F178" s="103"/>
      <c r="G178" s="54"/>
      <c r="H178" s="54"/>
      <c r="I178" s="54"/>
      <c r="J178" s="54"/>
      <c r="K178" s="103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</row>
    <row r="179" ht="15.75" customHeight="1">
      <c r="A179" s="103"/>
      <c r="B179" s="104"/>
      <c r="C179" s="6"/>
      <c r="D179" s="54"/>
      <c r="E179" s="54"/>
      <c r="F179" s="103"/>
      <c r="G179" s="54"/>
      <c r="H179" s="54"/>
      <c r="I179" s="54"/>
      <c r="J179" s="54"/>
      <c r="K179" s="103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</row>
    <row r="180" ht="15.75" customHeight="1">
      <c r="A180" s="103"/>
      <c r="B180" s="104"/>
      <c r="C180" s="6"/>
      <c r="D180" s="54"/>
      <c r="E180" s="54"/>
      <c r="F180" s="103"/>
      <c r="G180" s="54"/>
      <c r="H180" s="54"/>
      <c r="I180" s="54"/>
      <c r="J180" s="54"/>
      <c r="K180" s="103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</row>
    <row r="181" ht="15.75" customHeight="1">
      <c r="A181" s="103"/>
      <c r="B181" s="104"/>
      <c r="C181" s="6"/>
      <c r="D181" s="54"/>
      <c r="E181" s="54"/>
      <c r="F181" s="103"/>
      <c r="G181" s="54"/>
      <c r="H181" s="54"/>
      <c r="I181" s="54"/>
      <c r="J181" s="54"/>
      <c r="K181" s="103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</row>
    <row r="182" ht="15.75" customHeight="1">
      <c r="A182" s="103"/>
      <c r="B182" s="104"/>
      <c r="C182" s="6"/>
      <c r="D182" s="54"/>
      <c r="E182" s="54"/>
      <c r="F182" s="103"/>
      <c r="G182" s="54"/>
      <c r="H182" s="54"/>
      <c r="I182" s="54"/>
      <c r="J182" s="54"/>
      <c r="K182" s="103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</row>
    <row r="183" ht="15.75" customHeight="1">
      <c r="A183" s="103"/>
      <c r="B183" s="104"/>
      <c r="C183" s="6"/>
      <c r="D183" s="54"/>
      <c r="E183" s="54"/>
      <c r="F183" s="103"/>
      <c r="G183" s="54"/>
      <c r="H183" s="54"/>
      <c r="I183" s="54"/>
      <c r="J183" s="54"/>
      <c r="K183" s="103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</row>
    <row r="184" ht="15.75" customHeight="1">
      <c r="A184" s="103"/>
      <c r="B184" s="104"/>
      <c r="C184" s="6"/>
      <c r="D184" s="54"/>
      <c r="E184" s="54"/>
      <c r="F184" s="103"/>
      <c r="G184" s="54"/>
      <c r="H184" s="54"/>
      <c r="I184" s="54"/>
      <c r="J184" s="54"/>
      <c r="K184" s="103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</row>
    <row r="185" ht="15.75" customHeight="1">
      <c r="A185" s="103"/>
      <c r="B185" s="104"/>
      <c r="C185" s="6"/>
      <c r="D185" s="54"/>
      <c r="E185" s="54"/>
      <c r="F185" s="103"/>
      <c r="G185" s="54"/>
      <c r="H185" s="54"/>
      <c r="I185" s="54"/>
      <c r="J185" s="54"/>
      <c r="K185" s="103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</row>
    <row r="186" ht="15.75" customHeight="1">
      <c r="A186" s="103"/>
      <c r="B186" s="104"/>
      <c r="C186" s="6"/>
      <c r="D186" s="54"/>
      <c r="E186" s="54"/>
      <c r="F186" s="103"/>
      <c r="G186" s="54"/>
      <c r="H186" s="54"/>
      <c r="I186" s="54"/>
      <c r="J186" s="54"/>
      <c r="K186" s="103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</row>
    <row r="187" ht="15.75" customHeight="1">
      <c r="A187" s="103"/>
      <c r="B187" s="104"/>
      <c r="C187" s="6"/>
      <c r="D187" s="54"/>
      <c r="E187" s="54"/>
      <c r="F187" s="103"/>
      <c r="G187" s="54"/>
      <c r="H187" s="54"/>
      <c r="I187" s="54"/>
      <c r="J187" s="54"/>
      <c r="K187" s="103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</row>
    <row r="188" ht="15.75" customHeight="1">
      <c r="A188" s="103"/>
      <c r="B188" s="104"/>
      <c r="C188" s="6"/>
      <c r="D188" s="54"/>
      <c r="E188" s="54"/>
      <c r="F188" s="103"/>
      <c r="G188" s="54"/>
      <c r="H188" s="54"/>
      <c r="I188" s="54"/>
      <c r="J188" s="54"/>
      <c r="K188" s="103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</row>
    <row r="189" ht="15.75" customHeight="1">
      <c r="A189" s="103"/>
      <c r="B189" s="104"/>
      <c r="C189" s="6"/>
      <c r="D189" s="54"/>
      <c r="E189" s="54"/>
      <c r="F189" s="103"/>
      <c r="G189" s="54"/>
      <c r="H189" s="54"/>
      <c r="I189" s="54"/>
      <c r="J189" s="54"/>
      <c r="K189" s="103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</row>
    <row r="190" ht="15.75" customHeight="1">
      <c r="A190" s="103"/>
      <c r="B190" s="104"/>
      <c r="C190" s="6"/>
      <c r="D190" s="54"/>
      <c r="E190" s="54"/>
      <c r="F190" s="103"/>
      <c r="G190" s="54"/>
      <c r="H190" s="54"/>
      <c r="I190" s="54"/>
      <c r="J190" s="54"/>
      <c r="K190" s="103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</row>
    <row r="191" ht="15.75" customHeight="1">
      <c r="A191" s="103"/>
      <c r="B191" s="104"/>
      <c r="C191" s="6"/>
      <c r="D191" s="54"/>
      <c r="E191" s="54"/>
      <c r="F191" s="103"/>
      <c r="G191" s="54"/>
      <c r="H191" s="54"/>
      <c r="I191" s="54"/>
      <c r="J191" s="54"/>
      <c r="K191" s="103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</row>
    <row r="192" ht="15.75" customHeight="1">
      <c r="A192" s="103"/>
      <c r="B192" s="104"/>
      <c r="C192" s="6"/>
      <c r="D192" s="54"/>
      <c r="E192" s="54"/>
      <c r="F192" s="103"/>
      <c r="G192" s="54"/>
      <c r="H192" s="54"/>
      <c r="I192" s="54"/>
      <c r="J192" s="54"/>
      <c r="K192" s="103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</row>
    <row r="193" ht="15.75" customHeight="1">
      <c r="A193" s="103"/>
      <c r="B193" s="104"/>
      <c r="C193" s="6"/>
      <c r="D193" s="54"/>
      <c r="E193" s="54"/>
      <c r="F193" s="103"/>
      <c r="G193" s="54"/>
      <c r="H193" s="54"/>
      <c r="I193" s="54"/>
      <c r="J193" s="54"/>
      <c r="K193" s="103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</row>
    <row r="194" ht="15.75" customHeight="1">
      <c r="A194" s="103"/>
      <c r="B194" s="104"/>
      <c r="C194" s="6"/>
      <c r="D194" s="54"/>
      <c r="E194" s="54"/>
      <c r="F194" s="103"/>
      <c r="G194" s="54"/>
      <c r="H194" s="54"/>
      <c r="I194" s="54"/>
      <c r="J194" s="54"/>
      <c r="K194" s="103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</row>
    <row r="195" ht="15.75" customHeight="1">
      <c r="A195" s="103"/>
      <c r="B195" s="104"/>
      <c r="C195" s="6"/>
      <c r="D195" s="54"/>
      <c r="E195" s="54"/>
      <c r="F195" s="103"/>
      <c r="G195" s="54"/>
      <c r="H195" s="54"/>
      <c r="I195" s="54"/>
      <c r="J195" s="54"/>
      <c r="K195" s="103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</row>
    <row r="196" ht="15.75" customHeight="1">
      <c r="A196" s="103"/>
      <c r="B196" s="104"/>
      <c r="C196" s="6"/>
      <c r="D196" s="54"/>
      <c r="E196" s="54"/>
      <c r="F196" s="103"/>
      <c r="G196" s="54"/>
      <c r="H196" s="54"/>
      <c r="I196" s="54"/>
      <c r="J196" s="54"/>
      <c r="K196" s="103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</row>
    <row r="197" ht="15.75" customHeight="1">
      <c r="A197" s="103"/>
      <c r="B197" s="104"/>
      <c r="C197" s="6"/>
      <c r="D197" s="54"/>
      <c r="E197" s="54"/>
      <c r="F197" s="103"/>
      <c r="G197" s="54"/>
      <c r="H197" s="54"/>
      <c r="I197" s="54"/>
      <c r="J197" s="54"/>
      <c r="K197" s="103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</row>
    <row r="198" ht="15.75" customHeight="1">
      <c r="A198" s="103"/>
      <c r="B198" s="104"/>
      <c r="C198" s="6"/>
      <c r="D198" s="54"/>
      <c r="E198" s="54"/>
      <c r="F198" s="103"/>
      <c r="G198" s="54"/>
      <c r="H198" s="54"/>
      <c r="I198" s="54"/>
      <c r="J198" s="54"/>
      <c r="K198" s="103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</hyperlinks>
  <printOptions gridLines="1" horizontalCentered="1"/>
  <pageMargins bottom="0.25" footer="0.0" header="0.0" left="0.05" right="0.05" top="0.25"/>
  <pageSetup fitToHeight="0" paperSize="9" cellComments="atEnd" orientation="landscape" pageOrder="overThenDown"/>
  <drawing r:id="rId2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86"/>
    <col customWidth="1" min="2" max="2" width="32.57"/>
    <col customWidth="1" min="3" max="8" width="16.71"/>
    <col customWidth="1" min="9" max="9" width="32.29"/>
    <col customWidth="1" min="10" max="10" width="28.0"/>
    <col customWidth="1" min="11" max="13" width="16.71"/>
    <col customWidth="1" min="14" max="14" width="42.29"/>
  </cols>
  <sheetData>
    <row r="1">
      <c r="A1" s="1" t="s">
        <v>0</v>
      </c>
      <c r="B1" s="7" t="s">
        <v>1</v>
      </c>
      <c r="C1" s="1" t="s">
        <v>16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21</v>
      </c>
      <c r="I1" s="17" t="s">
        <v>22</v>
      </c>
      <c r="J1" s="1" t="s">
        <v>23</v>
      </c>
      <c r="K1" s="1" t="s">
        <v>24</v>
      </c>
      <c r="L1" s="1" t="s">
        <v>25</v>
      </c>
      <c r="M1" s="1" t="s">
        <v>27</v>
      </c>
      <c r="N1" s="1" t="s">
        <v>11</v>
      </c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>
      <c r="A2" s="27" t="s">
        <v>34</v>
      </c>
      <c r="B2" s="30" t="s">
        <v>37</v>
      </c>
      <c r="C2" s="32" t="s">
        <v>48</v>
      </c>
      <c r="D2" s="27" t="s">
        <v>50</v>
      </c>
      <c r="E2" s="27" t="s">
        <v>51</v>
      </c>
      <c r="F2" s="36">
        <v>8660920.0</v>
      </c>
      <c r="G2" s="27" t="s">
        <v>53</v>
      </c>
      <c r="H2" s="27" t="s">
        <v>54</v>
      </c>
      <c r="I2" s="39">
        <f>8652189+5070</f>
        <v>8657259</v>
      </c>
      <c r="J2" s="42" t="s">
        <v>59</v>
      </c>
      <c r="K2" s="49">
        <f>ROUND(F2-(0.1%*F2),0)</f>
        <v>8652259</v>
      </c>
      <c r="L2" s="52">
        <f>ROUND(F2*0.1%,0)</f>
        <v>8661</v>
      </c>
      <c r="M2" s="56">
        <f t="shared" ref="M2:M8" si="1">F2-I2-L2</f>
        <v>-5000</v>
      </c>
      <c r="N2" s="52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>
      <c r="A3" s="27" t="s">
        <v>34</v>
      </c>
      <c r="B3" s="30" t="s">
        <v>62</v>
      </c>
      <c r="C3" s="32" t="s">
        <v>65</v>
      </c>
      <c r="D3" s="27" t="s">
        <v>67</v>
      </c>
      <c r="E3" s="27" t="s">
        <v>51</v>
      </c>
      <c r="F3" s="36">
        <v>1212991.0</v>
      </c>
      <c r="G3" s="27" t="s">
        <v>53</v>
      </c>
      <c r="H3" s="27" t="s">
        <v>54</v>
      </c>
      <c r="I3" s="39">
        <v>1212991.0</v>
      </c>
      <c r="J3" s="27" t="s">
        <v>69</v>
      </c>
      <c r="K3" s="36">
        <v>1212991.0</v>
      </c>
      <c r="L3" s="27">
        <v>0.0</v>
      </c>
      <c r="M3" s="56">
        <f t="shared" si="1"/>
        <v>0</v>
      </c>
      <c r="N3" s="52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>
      <c r="A4" s="27" t="s">
        <v>72</v>
      </c>
      <c r="B4" s="30" t="s">
        <v>73</v>
      </c>
      <c r="C4" s="27" t="s">
        <v>48</v>
      </c>
      <c r="D4" s="27" t="s">
        <v>61</v>
      </c>
      <c r="E4" s="27" t="s">
        <v>75</v>
      </c>
      <c r="F4" s="36">
        <v>4.0159255E7</v>
      </c>
      <c r="G4" s="27" t="s">
        <v>53</v>
      </c>
      <c r="H4" s="27" t="s">
        <v>76</v>
      </c>
      <c r="I4" s="39">
        <v>4.0119731E7</v>
      </c>
      <c r="J4" s="42" t="s">
        <v>59</v>
      </c>
      <c r="K4" s="49">
        <f>ROUND(F4-(0.1%*F4),0)</f>
        <v>40119096</v>
      </c>
      <c r="L4" s="52">
        <f>ROUND(F4*0.1%,0)</f>
        <v>40159</v>
      </c>
      <c r="M4" s="56">
        <f t="shared" si="1"/>
        <v>-635</v>
      </c>
      <c r="N4" s="52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>
      <c r="A5" s="27" t="s">
        <v>82</v>
      </c>
      <c r="B5" s="79" t="s">
        <v>83</v>
      </c>
      <c r="C5" s="32" t="s">
        <v>65</v>
      </c>
      <c r="D5" s="27" t="s">
        <v>61</v>
      </c>
      <c r="E5" s="27" t="s">
        <v>81</v>
      </c>
      <c r="F5" s="36">
        <v>1224379.0</v>
      </c>
      <c r="G5" s="27" t="s">
        <v>53</v>
      </c>
      <c r="H5" s="27" t="s">
        <v>84</v>
      </c>
      <c r="I5" s="39">
        <v>1224379.0</v>
      </c>
      <c r="J5" s="27" t="s">
        <v>84</v>
      </c>
      <c r="K5" s="72">
        <v>1224379.0</v>
      </c>
      <c r="L5" s="27">
        <v>0.0</v>
      </c>
      <c r="M5" s="56">
        <f t="shared" si="1"/>
        <v>0</v>
      </c>
      <c r="N5" s="52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>
      <c r="A6" s="27" t="s">
        <v>90</v>
      </c>
      <c r="B6" s="79" t="s">
        <v>91</v>
      </c>
      <c r="C6" s="32" t="s">
        <v>65</v>
      </c>
      <c r="D6" s="27" t="s">
        <v>74</v>
      </c>
      <c r="E6" s="27" t="s">
        <v>93</v>
      </c>
      <c r="F6" s="36">
        <v>1340100.0</v>
      </c>
      <c r="G6" s="27" t="s">
        <v>53</v>
      </c>
      <c r="H6" s="27" t="s">
        <v>94</v>
      </c>
      <c r="I6" s="85">
        <v>1340100.0</v>
      </c>
      <c r="J6" s="27" t="s">
        <v>94</v>
      </c>
      <c r="K6" s="72">
        <v>1340100.0</v>
      </c>
      <c r="L6" s="27">
        <v>0.0</v>
      </c>
      <c r="M6" s="56">
        <f t="shared" si="1"/>
        <v>0</v>
      </c>
      <c r="N6" s="52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>
      <c r="A7" s="27" t="s">
        <v>98</v>
      </c>
      <c r="B7" s="79" t="s">
        <v>99</v>
      </c>
      <c r="C7" s="32" t="s">
        <v>65</v>
      </c>
      <c r="D7" s="27" t="s">
        <v>102</v>
      </c>
      <c r="E7" s="27" t="s">
        <v>103</v>
      </c>
      <c r="F7" s="36">
        <v>1961911.0</v>
      </c>
      <c r="G7" s="27" t="s">
        <v>53</v>
      </c>
      <c r="H7" s="27" t="s">
        <v>104</v>
      </c>
      <c r="I7" s="85">
        <v>1961911.0</v>
      </c>
      <c r="J7" s="27" t="s">
        <v>72</v>
      </c>
      <c r="K7" s="72">
        <v>1961911.0</v>
      </c>
      <c r="L7" s="27">
        <v>0.0</v>
      </c>
      <c r="M7" s="56">
        <f t="shared" si="1"/>
        <v>0</v>
      </c>
      <c r="N7" s="52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>
      <c r="A8" s="27" t="s">
        <v>106</v>
      </c>
      <c r="B8" s="30" t="s">
        <v>107</v>
      </c>
      <c r="C8" s="32" t="s">
        <v>65</v>
      </c>
      <c r="D8" s="27" t="s">
        <v>111</v>
      </c>
      <c r="E8" s="27" t="s">
        <v>75</v>
      </c>
      <c r="F8" s="36">
        <v>2386581.0</v>
      </c>
      <c r="G8" s="27" t="s">
        <v>53</v>
      </c>
      <c r="H8" s="27" t="s">
        <v>72</v>
      </c>
      <c r="I8" s="85">
        <v>2386581.0</v>
      </c>
      <c r="J8" s="27" t="s">
        <v>76</v>
      </c>
      <c r="K8" s="72">
        <v>2386581.0</v>
      </c>
      <c r="L8" s="27">
        <v>0.0</v>
      </c>
      <c r="M8" s="56">
        <f t="shared" si="1"/>
        <v>0</v>
      </c>
      <c r="N8" s="52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>
      <c r="A9" s="27" t="s">
        <v>115</v>
      </c>
      <c r="B9" s="79" t="s">
        <v>116</v>
      </c>
      <c r="C9" s="32" t="s">
        <v>65</v>
      </c>
      <c r="D9" s="27" t="s">
        <v>106</v>
      </c>
      <c r="E9" s="27" t="s">
        <v>76</v>
      </c>
      <c r="F9" s="36">
        <v>934820.0</v>
      </c>
      <c r="G9" s="27" t="s">
        <v>53</v>
      </c>
      <c r="H9" s="27" t="s">
        <v>115</v>
      </c>
      <c r="I9" s="39">
        <v>934820.0</v>
      </c>
      <c r="J9" s="27" t="s">
        <v>119</v>
      </c>
      <c r="K9" s="36">
        <v>934820.0</v>
      </c>
      <c r="L9" s="27">
        <v>0.0</v>
      </c>
      <c r="M9" s="27">
        <v>0.0</v>
      </c>
      <c r="N9" s="52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>
      <c r="A10" s="27" t="s">
        <v>122</v>
      </c>
      <c r="B10" s="79" t="s">
        <v>123</v>
      </c>
      <c r="C10" s="27" t="s">
        <v>48</v>
      </c>
      <c r="D10" s="27" t="s">
        <v>106</v>
      </c>
      <c r="E10" s="27" t="s">
        <v>124</v>
      </c>
      <c r="F10" s="36">
        <v>7.2283771E7</v>
      </c>
      <c r="G10" s="27" t="s">
        <v>53</v>
      </c>
      <c r="H10" s="27" t="s">
        <v>125</v>
      </c>
      <c r="I10" s="39">
        <v>7.2219123E7</v>
      </c>
      <c r="J10" s="42" t="s">
        <v>59</v>
      </c>
      <c r="K10" s="49">
        <f>ROUND(F10-(0.1%*F10),0)</f>
        <v>72211487</v>
      </c>
      <c r="L10" s="52">
        <f>ROUND(F10*0.1%,0)</f>
        <v>72284</v>
      </c>
      <c r="M10" s="56">
        <f>F10-I10-L10</f>
        <v>-7636</v>
      </c>
      <c r="N10" s="52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>
      <c r="A11" s="27" t="s">
        <v>122</v>
      </c>
      <c r="B11" s="79" t="s">
        <v>130</v>
      </c>
      <c r="C11" s="32" t="s">
        <v>65</v>
      </c>
      <c r="D11" s="27" t="s">
        <v>115</v>
      </c>
      <c r="E11" s="27" t="s">
        <v>124</v>
      </c>
      <c r="F11" s="36">
        <v>1.0708005E7</v>
      </c>
      <c r="G11" s="27" t="s">
        <v>53</v>
      </c>
      <c r="H11" s="27" t="s">
        <v>125</v>
      </c>
      <c r="I11" s="39">
        <v>1.0708005E7</v>
      </c>
      <c r="J11" s="27" t="s">
        <v>119</v>
      </c>
      <c r="K11" s="36">
        <v>1.0708005E7</v>
      </c>
      <c r="L11" s="27">
        <v>0.0</v>
      </c>
      <c r="M11" s="27">
        <v>0.0</v>
      </c>
      <c r="N11" s="52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>
      <c r="A12" s="21"/>
      <c r="B12" s="96"/>
      <c r="C12" s="21"/>
      <c r="D12" s="21"/>
      <c r="E12" s="21"/>
      <c r="F12" s="97"/>
      <c r="G12" s="21"/>
      <c r="H12" s="21"/>
      <c r="I12" s="98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>
      <c r="A13" s="21"/>
      <c r="B13" s="96"/>
      <c r="C13" s="21"/>
      <c r="D13" s="21"/>
      <c r="E13" s="21"/>
      <c r="F13" s="97"/>
      <c r="G13" s="21"/>
      <c r="H13" s="21"/>
      <c r="I13" s="98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>
      <c r="A14" s="21"/>
      <c r="B14" s="96"/>
      <c r="C14" s="21"/>
      <c r="D14" s="21"/>
      <c r="E14" s="21"/>
      <c r="F14" s="97"/>
      <c r="G14" s="21"/>
      <c r="H14" s="21"/>
      <c r="I14" s="98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>
      <c r="A15" s="21"/>
      <c r="B15" s="96"/>
      <c r="C15" s="21"/>
      <c r="D15" s="21"/>
      <c r="E15" s="21"/>
      <c r="F15" s="97"/>
      <c r="G15" s="21"/>
      <c r="H15" s="21"/>
      <c r="I15" s="98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>
      <c r="A16" s="21"/>
      <c r="B16" s="96"/>
      <c r="C16" s="21"/>
      <c r="D16" s="21"/>
      <c r="E16" s="21"/>
      <c r="F16" s="97"/>
      <c r="G16" s="21"/>
      <c r="H16" s="21"/>
      <c r="I16" s="98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>
      <c r="A17" s="21"/>
      <c r="B17" s="96"/>
      <c r="C17" s="21"/>
      <c r="D17" s="21"/>
      <c r="E17" s="21"/>
      <c r="F17" s="97"/>
      <c r="G17" s="21"/>
      <c r="H17" s="21"/>
      <c r="I17" s="98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ht="15.75" customHeight="1">
      <c r="A18" s="21"/>
      <c r="B18" s="96"/>
      <c r="C18" s="21"/>
      <c r="D18" s="21"/>
      <c r="E18" s="21"/>
      <c r="F18" s="97"/>
      <c r="G18" s="21"/>
      <c r="H18" s="21"/>
      <c r="I18" s="98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ht="15.75" customHeight="1">
      <c r="A19" s="21"/>
      <c r="B19" s="96"/>
      <c r="C19" s="21"/>
      <c r="D19" s="21"/>
      <c r="E19" s="21"/>
      <c r="F19" s="97"/>
      <c r="G19" s="21"/>
      <c r="H19" s="21"/>
      <c r="I19" s="98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ht="15.75" customHeight="1">
      <c r="A20" s="21"/>
      <c r="B20" s="96"/>
      <c r="C20" s="21"/>
      <c r="D20" s="21"/>
      <c r="E20" s="21"/>
      <c r="F20" s="97"/>
      <c r="G20" s="21"/>
      <c r="H20" s="21"/>
      <c r="I20" s="98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ht="15.75" customHeight="1">
      <c r="A21" s="21"/>
      <c r="B21" s="96"/>
      <c r="C21" s="21"/>
      <c r="D21" s="21"/>
      <c r="E21" s="21"/>
      <c r="F21" s="97"/>
      <c r="G21" s="21"/>
      <c r="H21" s="21"/>
      <c r="I21" s="98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ht="15.75" customHeight="1">
      <c r="A22" s="21"/>
      <c r="B22" s="96"/>
      <c r="C22" s="21"/>
      <c r="D22" s="21"/>
      <c r="E22" s="21"/>
      <c r="F22" s="97"/>
      <c r="G22" s="21"/>
      <c r="H22" s="21"/>
      <c r="I22" s="98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ht="15.75" customHeight="1">
      <c r="A23" s="21"/>
      <c r="B23" s="96"/>
      <c r="C23" s="21"/>
      <c r="D23" s="21"/>
      <c r="E23" s="21"/>
      <c r="F23" s="97"/>
      <c r="G23" s="21"/>
      <c r="H23" s="21"/>
      <c r="I23" s="98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ht="15.75" customHeight="1">
      <c r="A24" s="21"/>
      <c r="B24" s="96"/>
      <c r="C24" s="21"/>
      <c r="D24" s="21"/>
      <c r="E24" s="21"/>
      <c r="F24" s="97"/>
      <c r="G24" s="21"/>
      <c r="H24" s="21"/>
      <c r="I24" s="98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ht="15.75" customHeight="1">
      <c r="A25" s="21"/>
      <c r="B25" s="96"/>
      <c r="C25" s="21"/>
      <c r="D25" s="21"/>
      <c r="E25" s="21"/>
      <c r="F25" s="97"/>
      <c r="G25" s="21"/>
      <c r="H25" s="21"/>
      <c r="I25" s="98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ht="15.75" customHeight="1">
      <c r="A26" s="21"/>
      <c r="B26" s="96"/>
      <c r="C26" s="21"/>
      <c r="D26" s="21"/>
      <c r="E26" s="21"/>
      <c r="F26" s="97"/>
      <c r="G26" s="21"/>
      <c r="H26" s="21"/>
      <c r="I26" s="98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ht="15.75" customHeight="1">
      <c r="A27" s="21"/>
      <c r="B27" s="96"/>
      <c r="C27" s="21"/>
      <c r="D27" s="21"/>
      <c r="E27" s="21"/>
      <c r="F27" s="97"/>
      <c r="G27" s="21"/>
      <c r="H27" s="21"/>
      <c r="I27" s="98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ht="15.75" customHeight="1">
      <c r="A28" s="21"/>
      <c r="B28" s="96"/>
      <c r="C28" s="21"/>
      <c r="D28" s="21"/>
      <c r="E28" s="21"/>
      <c r="F28" s="97"/>
      <c r="G28" s="21"/>
      <c r="H28" s="21"/>
      <c r="I28" s="98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ht="15.75" customHeight="1">
      <c r="A29" s="21"/>
      <c r="B29" s="96"/>
      <c r="C29" s="21"/>
      <c r="D29" s="21"/>
      <c r="E29" s="21"/>
      <c r="F29" s="97"/>
      <c r="G29" s="21"/>
      <c r="H29" s="21"/>
      <c r="I29" s="98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ht="15.75" customHeight="1">
      <c r="A30" s="21"/>
      <c r="B30" s="96"/>
      <c r="C30" s="21"/>
      <c r="D30" s="21"/>
      <c r="E30" s="21"/>
      <c r="F30" s="97"/>
      <c r="G30" s="21"/>
      <c r="H30" s="21"/>
      <c r="I30" s="98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ht="15.75" customHeight="1">
      <c r="A31" s="21"/>
      <c r="B31" s="96"/>
      <c r="C31" s="21"/>
      <c r="D31" s="21"/>
      <c r="E31" s="21"/>
      <c r="F31" s="97"/>
      <c r="G31" s="21"/>
      <c r="H31" s="21"/>
      <c r="I31" s="98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ht="15.75" customHeight="1">
      <c r="A32" s="21"/>
      <c r="B32" s="96"/>
      <c r="C32" s="21"/>
      <c r="D32" s="21"/>
      <c r="E32" s="21"/>
      <c r="F32" s="97"/>
      <c r="G32" s="21"/>
      <c r="H32" s="21"/>
      <c r="I32" s="98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ht="15.75" customHeight="1">
      <c r="A33" s="21"/>
      <c r="B33" s="96"/>
      <c r="C33" s="21"/>
      <c r="D33" s="21"/>
      <c r="E33" s="21"/>
      <c r="F33" s="97"/>
      <c r="G33" s="21"/>
      <c r="H33" s="21"/>
      <c r="I33" s="98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ht="15.75" customHeight="1">
      <c r="A34" s="21"/>
      <c r="B34" s="96"/>
      <c r="C34" s="21"/>
      <c r="D34" s="21"/>
      <c r="E34" s="21"/>
      <c r="F34" s="97"/>
      <c r="G34" s="21"/>
      <c r="H34" s="21"/>
      <c r="I34" s="98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ht="15.75" customHeight="1">
      <c r="A35" s="21"/>
      <c r="B35" s="96"/>
      <c r="C35" s="21"/>
      <c r="D35" s="21"/>
      <c r="E35" s="21"/>
      <c r="F35" s="97"/>
      <c r="G35" s="21"/>
      <c r="H35" s="21"/>
      <c r="I35" s="98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ht="15.75" customHeight="1">
      <c r="A36" s="21"/>
      <c r="B36" s="96"/>
      <c r="C36" s="21"/>
      <c r="D36" s="21"/>
      <c r="E36" s="21"/>
      <c r="F36" s="97"/>
      <c r="G36" s="21"/>
      <c r="H36" s="21"/>
      <c r="I36" s="98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ht="15.75" customHeight="1">
      <c r="A37" s="21"/>
      <c r="B37" s="96"/>
      <c r="C37" s="21"/>
      <c r="D37" s="21"/>
      <c r="E37" s="21"/>
      <c r="F37" s="97"/>
      <c r="G37" s="21"/>
      <c r="H37" s="21"/>
      <c r="I37" s="98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ht="15.75" customHeight="1">
      <c r="A38" s="21"/>
      <c r="B38" s="96"/>
      <c r="C38" s="21"/>
      <c r="D38" s="21"/>
      <c r="E38" s="21"/>
      <c r="F38" s="97"/>
      <c r="G38" s="21"/>
      <c r="H38" s="21"/>
      <c r="I38" s="98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ht="15.75" customHeight="1">
      <c r="A39" s="21"/>
      <c r="B39" s="96"/>
      <c r="C39" s="21"/>
      <c r="D39" s="21"/>
      <c r="E39" s="21"/>
      <c r="F39" s="97"/>
      <c r="G39" s="21"/>
      <c r="H39" s="21"/>
      <c r="I39" s="98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ht="15.75" customHeight="1">
      <c r="A40" s="21"/>
      <c r="B40" s="96"/>
      <c r="C40" s="21"/>
      <c r="D40" s="21"/>
      <c r="E40" s="21"/>
      <c r="F40" s="97"/>
      <c r="G40" s="21"/>
      <c r="H40" s="21"/>
      <c r="I40" s="98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ht="15.75" customHeight="1">
      <c r="A41" s="21"/>
      <c r="B41" s="96"/>
      <c r="C41" s="21"/>
      <c r="D41" s="21"/>
      <c r="E41" s="21"/>
      <c r="F41" s="97"/>
      <c r="G41" s="21"/>
      <c r="H41" s="21"/>
      <c r="I41" s="98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ht="15.75" customHeight="1">
      <c r="A42" s="21"/>
      <c r="B42" s="96"/>
      <c r="C42" s="21"/>
      <c r="D42" s="21"/>
      <c r="E42" s="21"/>
      <c r="F42" s="97"/>
      <c r="G42" s="21"/>
      <c r="H42" s="21"/>
      <c r="I42" s="98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ht="15.75" customHeight="1">
      <c r="A43" s="21"/>
      <c r="B43" s="96"/>
      <c r="C43" s="21"/>
      <c r="D43" s="21"/>
      <c r="E43" s="21"/>
      <c r="F43" s="97"/>
      <c r="G43" s="21"/>
      <c r="H43" s="21"/>
      <c r="I43" s="98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ht="15.75" customHeight="1">
      <c r="A44" s="21"/>
      <c r="B44" s="96"/>
      <c r="C44" s="21"/>
      <c r="D44" s="21"/>
      <c r="E44" s="21"/>
      <c r="F44" s="97"/>
      <c r="G44" s="21"/>
      <c r="H44" s="21"/>
      <c r="I44" s="98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ht="15.75" customHeight="1">
      <c r="A45" s="21"/>
      <c r="B45" s="96"/>
      <c r="C45" s="21"/>
      <c r="D45" s="21"/>
      <c r="E45" s="21"/>
      <c r="F45" s="97"/>
      <c r="G45" s="21"/>
      <c r="H45" s="21"/>
      <c r="I45" s="98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ht="15.75" customHeight="1">
      <c r="A46" s="21"/>
      <c r="B46" s="96"/>
      <c r="C46" s="21"/>
      <c r="D46" s="21"/>
      <c r="E46" s="21"/>
      <c r="F46" s="97"/>
      <c r="G46" s="21"/>
      <c r="H46" s="21"/>
      <c r="I46" s="98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ht="15.75" customHeight="1">
      <c r="A47" s="21"/>
      <c r="B47" s="96"/>
      <c r="C47" s="21"/>
      <c r="D47" s="21"/>
      <c r="E47" s="21"/>
      <c r="F47" s="97"/>
      <c r="G47" s="21"/>
      <c r="H47" s="21"/>
      <c r="I47" s="98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ht="15.75" customHeight="1">
      <c r="A48" s="21"/>
      <c r="B48" s="96"/>
      <c r="C48" s="21"/>
      <c r="D48" s="21"/>
      <c r="E48" s="21"/>
      <c r="F48" s="97"/>
      <c r="G48" s="21"/>
      <c r="H48" s="21"/>
      <c r="I48" s="98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ht="15.75" customHeight="1">
      <c r="A49" s="21"/>
      <c r="B49" s="96"/>
      <c r="C49" s="21"/>
      <c r="D49" s="21"/>
      <c r="E49" s="21"/>
      <c r="F49" s="97"/>
      <c r="G49" s="21"/>
      <c r="H49" s="21"/>
      <c r="I49" s="98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ht="15.75" customHeight="1">
      <c r="A50" s="21"/>
      <c r="B50" s="96"/>
      <c r="C50" s="21"/>
      <c r="D50" s="21"/>
      <c r="E50" s="21"/>
      <c r="F50" s="97"/>
      <c r="G50" s="21"/>
      <c r="H50" s="21"/>
      <c r="I50" s="98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ht="15.75" customHeight="1">
      <c r="A51" s="21"/>
      <c r="B51" s="96"/>
      <c r="C51" s="21"/>
      <c r="D51" s="21"/>
      <c r="E51" s="21"/>
      <c r="F51" s="97"/>
      <c r="G51" s="21"/>
      <c r="H51" s="21"/>
      <c r="I51" s="98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ht="15.75" customHeight="1">
      <c r="A52" s="21"/>
      <c r="B52" s="96"/>
      <c r="C52" s="21"/>
      <c r="D52" s="21"/>
      <c r="E52" s="21"/>
      <c r="F52" s="97"/>
      <c r="G52" s="21"/>
      <c r="H52" s="21"/>
      <c r="I52" s="98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ht="15.75" customHeight="1">
      <c r="A53" s="21"/>
      <c r="B53" s="96"/>
      <c r="C53" s="21"/>
      <c r="D53" s="21"/>
      <c r="E53" s="21"/>
      <c r="F53" s="97"/>
      <c r="G53" s="21"/>
      <c r="H53" s="21"/>
      <c r="I53" s="98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ht="15.75" customHeight="1">
      <c r="A54" s="21"/>
      <c r="B54" s="96"/>
      <c r="C54" s="21"/>
      <c r="D54" s="21"/>
      <c r="E54" s="21"/>
      <c r="F54" s="97"/>
      <c r="G54" s="21"/>
      <c r="H54" s="21"/>
      <c r="I54" s="98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ht="15.75" customHeight="1">
      <c r="A55" s="21"/>
      <c r="B55" s="96"/>
      <c r="C55" s="21"/>
      <c r="D55" s="21"/>
      <c r="E55" s="21"/>
      <c r="F55" s="97"/>
      <c r="G55" s="21"/>
      <c r="H55" s="21"/>
      <c r="I55" s="98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ht="15.75" customHeight="1">
      <c r="A56" s="21"/>
      <c r="B56" s="96"/>
      <c r="C56" s="21"/>
      <c r="D56" s="21"/>
      <c r="E56" s="21"/>
      <c r="F56" s="97"/>
      <c r="G56" s="21"/>
      <c r="H56" s="21"/>
      <c r="I56" s="98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ht="15.75" customHeight="1">
      <c r="A57" s="21"/>
      <c r="B57" s="96"/>
      <c r="C57" s="21"/>
      <c r="D57" s="21"/>
      <c r="E57" s="21"/>
      <c r="F57" s="97"/>
      <c r="G57" s="21"/>
      <c r="H57" s="21"/>
      <c r="I57" s="98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ht="15.75" customHeight="1">
      <c r="A58" s="21"/>
      <c r="B58" s="96"/>
      <c r="C58" s="21"/>
      <c r="D58" s="21"/>
      <c r="E58" s="21"/>
      <c r="F58" s="97"/>
      <c r="G58" s="21"/>
      <c r="H58" s="21"/>
      <c r="I58" s="98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ht="15.75" customHeight="1">
      <c r="A59" s="21"/>
      <c r="B59" s="96"/>
      <c r="C59" s="21"/>
      <c r="D59" s="21"/>
      <c r="E59" s="21"/>
      <c r="F59" s="97"/>
      <c r="G59" s="21"/>
      <c r="H59" s="21"/>
      <c r="I59" s="98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ht="15.75" customHeight="1">
      <c r="A60" s="21"/>
      <c r="B60" s="96"/>
      <c r="C60" s="21"/>
      <c r="D60" s="21"/>
      <c r="E60" s="21"/>
      <c r="F60" s="97"/>
      <c r="G60" s="21"/>
      <c r="H60" s="21"/>
      <c r="I60" s="98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ht="15.75" customHeight="1">
      <c r="A61" s="21"/>
      <c r="B61" s="96"/>
      <c r="C61" s="21"/>
      <c r="D61" s="21"/>
      <c r="E61" s="21"/>
      <c r="F61" s="97"/>
      <c r="G61" s="21"/>
      <c r="H61" s="21"/>
      <c r="I61" s="98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ht="15.75" customHeight="1">
      <c r="A62" s="21"/>
      <c r="B62" s="96"/>
      <c r="C62" s="21"/>
      <c r="D62" s="21"/>
      <c r="E62" s="21"/>
      <c r="F62" s="97"/>
      <c r="G62" s="21"/>
      <c r="H62" s="21"/>
      <c r="I62" s="98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ht="15.75" customHeight="1">
      <c r="A63" s="21"/>
      <c r="B63" s="96"/>
      <c r="C63" s="21"/>
      <c r="D63" s="21"/>
      <c r="E63" s="21"/>
      <c r="F63" s="97"/>
      <c r="G63" s="21"/>
      <c r="H63" s="21"/>
      <c r="I63" s="98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ht="15.75" customHeight="1">
      <c r="A64" s="21"/>
      <c r="B64" s="96"/>
      <c r="C64" s="21"/>
      <c r="D64" s="21"/>
      <c r="E64" s="21"/>
      <c r="F64" s="97"/>
      <c r="G64" s="21"/>
      <c r="H64" s="21"/>
      <c r="I64" s="98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ht="15.75" customHeight="1">
      <c r="A65" s="21"/>
      <c r="B65" s="96"/>
      <c r="C65" s="21"/>
      <c r="D65" s="21"/>
      <c r="E65" s="21"/>
      <c r="F65" s="97"/>
      <c r="G65" s="21"/>
      <c r="H65" s="21"/>
      <c r="I65" s="98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ht="15.75" customHeight="1">
      <c r="A66" s="21"/>
      <c r="B66" s="96"/>
      <c r="C66" s="21"/>
      <c r="D66" s="21"/>
      <c r="E66" s="21"/>
      <c r="F66" s="97"/>
      <c r="G66" s="21"/>
      <c r="H66" s="21"/>
      <c r="I66" s="98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ht="15.75" customHeight="1">
      <c r="A67" s="21"/>
      <c r="B67" s="96"/>
      <c r="C67" s="21"/>
      <c r="D67" s="21"/>
      <c r="E67" s="21"/>
      <c r="F67" s="97"/>
      <c r="G67" s="21"/>
      <c r="H67" s="21"/>
      <c r="I67" s="98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ht="15.75" customHeight="1">
      <c r="A68" s="21"/>
      <c r="B68" s="96"/>
      <c r="C68" s="21"/>
      <c r="D68" s="21"/>
      <c r="E68" s="21"/>
      <c r="F68" s="97"/>
      <c r="G68" s="21"/>
      <c r="H68" s="21"/>
      <c r="I68" s="98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ht="15.75" customHeight="1">
      <c r="A69" s="21"/>
      <c r="B69" s="96"/>
      <c r="C69" s="21"/>
      <c r="D69" s="21"/>
      <c r="E69" s="21"/>
      <c r="F69" s="97"/>
      <c r="G69" s="21"/>
      <c r="H69" s="21"/>
      <c r="I69" s="98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ht="15.75" customHeight="1">
      <c r="A70" s="21"/>
      <c r="B70" s="96"/>
      <c r="C70" s="21"/>
      <c r="D70" s="21"/>
      <c r="E70" s="21"/>
      <c r="F70" s="97"/>
      <c r="G70" s="21"/>
      <c r="H70" s="21"/>
      <c r="I70" s="98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ht="15.75" customHeight="1">
      <c r="A71" s="21"/>
      <c r="B71" s="96"/>
      <c r="C71" s="21"/>
      <c r="D71" s="21"/>
      <c r="E71" s="21"/>
      <c r="F71" s="97"/>
      <c r="G71" s="21"/>
      <c r="H71" s="21"/>
      <c r="I71" s="98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ht="15.75" customHeight="1">
      <c r="A72" s="21"/>
      <c r="B72" s="96"/>
      <c r="C72" s="21"/>
      <c r="D72" s="21"/>
      <c r="E72" s="21"/>
      <c r="F72" s="97"/>
      <c r="G72" s="21"/>
      <c r="H72" s="21"/>
      <c r="I72" s="98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ht="15.75" customHeight="1">
      <c r="A73" s="21"/>
      <c r="B73" s="96"/>
      <c r="C73" s="21"/>
      <c r="D73" s="21"/>
      <c r="E73" s="21"/>
      <c r="F73" s="97"/>
      <c r="G73" s="21"/>
      <c r="H73" s="21"/>
      <c r="I73" s="98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ht="15.75" customHeight="1">
      <c r="A74" s="21"/>
      <c r="B74" s="96"/>
      <c r="C74" s="21"/>
      <c r="D74" s="21"/>
      <c r="E74" s="21"/>
      <c r="F74" s="97"/>
      <c r="G74" s="21"/>
      <c r="H74" s="21"/>
      <c r="I74" s="98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ht="15.75" customHeight="1">
      <c r="A75" s="21"/>
      <c r="B75" s="96"/>
      <c r="C75" s="21"/>
      <c r="D75" s="21"/>
      <c r="E75" s="21"/>
      <c r="F75" s="97"/>
      <c r="G75" s="21"/>
      <c r="H75" s="21"/>
      <c r="I75" s="98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ht="15.75" customHeight="1">
      <c r="A76" s="21"/>
      <c r="B76" s="96"/>
      <c r="C76" s="21"/>
      <c r="D76" s="21"/>
      <c r="E76" s="21"/>
      <c r="F76" s="97"/>
      <c r="G76" s="21"/>
      <c r="H76" s="21"/>
      <c r="I76" s="98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ht="15.75" customHeight="1">
      <c r="A77" s="21"/>
      <c r="B77" s="96"/>
      <c r="C77" s="21"/>
      <c r="D77" s="21"/>
      <c r="E77" s="21"/>
      <c r="F77" s="97"/>
      <c r="G77" s="21"/>
      <c r="H77" s="21"/>
      <c r="I77" s="98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ht="15.75" customHeight="1">
      <c r="A78" s="21"/>
      <c r="B78" s="96"/>
      <c r="C78" s="21"/>
      <c r="D78" s="21"/>
      <c r="E78" s="21"/>
      <c r="F78" s="97"/>
      <c r="G78" s="21"/>
      <c r="H78" s="21"/>
      <c r="I78" s="98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ht="15.75" customHeight="1">
      <c r="A79" s="21"/>
      <c r="B79" s="96"/>
      <c r="C79" s="21"/>
      <c r="D79" s="21"/>
      <c r="E79" s="21"/>
      <c r="F79" s="97"/>
      <c r="G79" s="21"/>
      <c r="H79" s="21"/>
      <c r="I79" s="98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ht="15.75" customHeight="1">
      <c r="A80" s="21"/>
      <c r="B80" s="96"/>
      <c r="C80" s="21"/>
      <c r="D80" s="21"/>
      <c r="E80" s="21"/>
      <c r="F80" s="97"/>
      <c r="G80" s="21"/>
      <c r="H80" s="21"/>
      <c r="I80" s="98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 ht="15.75" customHeight="1">
      <c r="A81" s="21"/>
      <c r="B81" s="96"/>
      <c r="C81" s="21"/>
      <c r="D81" s="21"/>
      <c r="E81" s="21"/>
      <c r="F81" s="97"/>
      <c r="G81" s="21"/>
      <c r="H81" s="21"/>
      <c r="I81" s="98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ht="15.75" customHeight="1">
      <c r="A82" s="21"/>
      <c r="B82" s="96"/>
      <c r="C82" s="21"/>
      <c r="D82" s="21"/>
      <c r="E82" s="21"/>
      <c r="F82" s="97"/>
      <c r="G82" s="21"/>
      <c r="H82" s="21"/>
      <c r="I82" s="98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 ht="15.75" customHeight="1">
      <c r="A83" s="21"/>
      <c r="B83" s="96"/>
      <c r="C83" s="21"/>
      <c r="D83" s="21"/>
      <c r="E83" s="21"/>
      <c r="F83" s="97"/>
      <c r="G83" s="21"/>
      <c r="H83" s="21"/>
      <c r="I83" s="98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ht="15.75" customHeight="1">
      <c r="A84" s="21"/>
      <c r="B84" s="96"/>
      <c r="C84" s="21"/>
      <c r="D84" s="21"/>
      <c r="E84" s="21"/>
      <c r="F84" s="97"/>
      <c r="G84" s="21"/>
      <c r="H84" s="21"/>
      <c r="I84" s="98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ht="15.75" customHeight="1">
      <c r="A85" s="21"/>
      <c r="B85" s="96"/>
      <c r="C85" s="21"/>
      <c r="D85" s="21"/>
      <c r="E85" s="21"/>
      <c r="F85" s="97"/>
      <c r="G85" s="21"/>
      <c r="H85" s="21"/>
      <c r="I85" s="98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ht="15.75" customHeight="1">
      <c r="A86" s="21"/>
      <c r="B86" s="96"/>
      <c r="C86" s="21"/>
      <c r="D86" s="21"/>
      <c r="E86" s="21"/>
      <c r="F86" s="97"/>
      <c r="G86" s="21"/>
      <c r="H86" s="21"/>
      <c r="I86" s="98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ht="15.75" customHeight="1">
      <c r="A87" s="21"/>
      <c r="B87" s="96"/>
      <c r="C87" s="21"/>
      <c r="D87" s="21"/>
      <c r="E87" s="21"/>
      <c r="F87" s="97"/>
      <c r="G87" s="21"/>
      <c r="H87" s="21"/>
      <c r="I87" s="98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ht="15.75" customHeight="1">
      <c r="A88" s="21"/>
      <c r="B88" s="96"/>
      <c r="C88" s="21"/>
      <c r="D88" s="21"/>
      <c r="E88" s="21"/>
      <c r="F88" s="97"/>
      <c r="G88" s="21"/>
      <c r="H88" s="21"/>
      <c r="I88" s="98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ht="15.75" customHeight="1">
      <c r="A89" s="21"/>
      <c r="B89" s="96"/>
      <c r="C89" s="21"/>
      <c r="D89" s="21"/>
      <c r="E89" s="21"/>
      <c r="F89" s="97"/>
      <c r="G89" s="21"/>
      <c r="H89" s="21"/>
      <c r="I89" s="98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ht="15.75" customHeight="1">
      <c r="A90" s="21"/>
      <c r="B90" s="96"/>
      <c r="C90" s="21"/>
      <c r="D90" s="21"/>
      <c r="E90" s="21"/>
      <c r="F90" s="97"/>
      <c r="G90" s="21"/>
      <c r="H90" s="21"/>
      <c r="I90" s="98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ht="15.75" customHeight="1">
      <c r="A91" s="21"/>
      <c r="B91" s="96"/>
      <c r="C91" s="21"/>
      <c r="D91" s="21"/>
      <c r="E91" s="21"/>
      <c r="F91" s="97"/>
      <c r="G91" s="21"/>
      <c r="H91" s="21"/>
      <c r="I91" s="98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ht="15.75" customHeight="1">
      <c r="A92" s="21"/>
      <c r="B92" s="96"/>
      <c r="C92" s="21"/>
      <c r="D92" s="21"/>
      <c r="E92" s="21"/>
      <c r="F92" s="97"/>
      <c r="G92" s="21"/>
      <c r="H92" s="21"/>
      <c r="I92" s="98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ht="15.75" customHeight="1">
      <c r="A93" s="21"/>
      <c r="B93" s="96"/>
      <c r="C93" s="21"/>
      <c r="D93" s="21"/>
      <c r="E93" s="21"/>
      <c r="F93" s="97"/>
      <c r="G93" s="21"/>
      <c r="H93" s="21"/>
      <c r="I93" s="98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ht="15.75" customHeight="1">
      <c r="A94" s="21"/>
      <c r="B94" s="96"/>
      <c r="C94" s="21"/>
      <c r="D94" s="21"/>
      <c r="E94" s="21"/>
      <c r="F94" s="97"/>
      <c r="G94" s="21"/>
      <c r="H94" s="21"/>
      <c r="I94" s="98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ht="15.75" customHeight="1">
      <c r="A95" s="21"/>
      <c r="B95" s="96"/>
      <c r="C95" s="21"/>
      <c r="D95" s="21"/>
      <c r="E95" s="21"/>
      <c r="F95" s="97"/>
      <c r="G95" s="21"/>
      <c r="H95" s="21"/>
      <c r="I95" s="98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 ht="15.75" customHeight="1">
      <c r="A96" s="21"/>
      <c r="B96" s="96"/>
      <c r="C96" s="21"/>
      <c r="D96" s="21"/>
      <c r="E96" s="21"/>
      <c r="F96" s="97"/>
      <c r="G96" s="21"/>
      <c r="H96" s="21"/>
      <c r="I96" s="98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 ht="15.75" customHeight="1">
      <c r="A97" s="21"/>
      <c r="B97" s="96"/>
      <c r="C97" s="21"/>
      <c r="D97" s="21"/>
      <c r="E97" s="21"/>
      <c r="F97" s="97"/>
      <c r="G97" s="21"/>
      <c r="H97" s="21"/>
      <c r="I97" s="98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ht="15.75" customHeight="1">
      <c r="A98" s="21"/>
      <c r="B98" s="96"/>
      <c r="C98" s="21"/>
      <c r="D98" s="21"/>
      <c r="E98" s="21"/>
      <c r="F98" s="97"/>
      <c r="G98" s="21"/>
      <c r="H98" s="21"/>
      <c r="I98" s="98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ht="15.75" customHeight="1">
      <c r="A99" s="21"/>
      <c r="B99" s="96"/>
      <c r="C99" s="21"/>
      <c r="D99" s="21"/>
      <c r="E99" s="21"/>
      <c r="F99" s="97"/>
      <c r="G99" s="21"/>
      <c r="H99" s="21"/>
      <c r="I99" s="98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ht="15.75" customHeight="1">
      <c r="A100" s="21"/>
      <c r="B100" s="96"/>
      <c r="C100" s="21"/>
      <c r="D100" s="21"/>
      <c r="E100" s="21"/>
      <c r="F100" s="97"/>
      <c r="G100" s="21"/>
      <c r="H100" s="21"/>
      <c r="I100" s="98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ht="15.75" customHeight="1">
      <c r="A101" s="21"/>
      <c r="B101" s="96"/>
      <c r="C101" s="21"/>
      <c r="D101" s="21"/>
      <c r="E101" s="21"/>
      <c r="F101" s="97"/>
      <c r="G101" s="21"/>
      <c r="H101" s="21"/>
      <c r="I101" s="98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ht="15.75" customHeight="1">
      <c r="A102" s="21"/>
      <c r="B102" s="96"/>
      <c r="C102" s="21"/>
      <c r="D102" s="21"/>
      <c r="E102" s="21"/>
      <c r="F102" s="97"/>
      <c r="G102" s="21"/>
      <c r="H102" s="21"/>
      <c r="I102" s="98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ht="15.75" customHeight="1">
      <c r="A103" s="21"/>
      <c r="B103" s="96"/>
      <c r="C103" s="21"/>
      <c r="D103" s="21"/>
      <c r="E103" s="21"/>
      <c r="F103" s="97"/>
      <c r="G103" s="21"/>
      <c r="H103" s="21"/>
      <c r="I103" s="98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 ht="15.75" customHeight="1">
      <c r="A104" s="21"/>
      <c r="B104" s="96"/>
      <c r="C104" s="21"/>
      <c r="D104" s="21"/>
      <c r="E104" s="21"/>
      <c r="F104" s="97"/>
      <c r="G104" s="21"/>
      <c r="H104" s="21"/>
      <c r="I104" s="98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ht="15.75" customHeight="1">
      <c r="A105" s="21"/>
      <c r="B105" s="96"/>
      <c r="C105" s="21"/>
      <c r="D105" s="21"/>
      <c r="E105" s="21"/>
      <c r="F105" s="97"/>
      <c r="G105" s="21"/>
      <c r="H105" s="21"/>
      <c r="I105" s="98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ht="15.75" customHeight="1">
      <c r="A106" s="21"/>
      <c r="B106" s="96"/>
      <c r="C106" s="21"/>
      <c r="D106" s="21"/>
      <c r="E106" s="21"/>
      <c r="F106" s="97"/>
      <c r="G106" s="21"/>
      <c r="H106" s="21"/>
      <c r="I106" s="98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ht="15.75" customHeight="1">
      <c r="A107" s="21"/>
      <c r="B107" s="96"/>
      <c r="C107" s="21"/>
      <c r="D107" s="21"/>
      <c r="E107" s="21"/>
      <c r="F107" s="97"/>
      <c r="G107" s="21"/>
      <c r="H107" s="21"/>
      <c r="I107" s="98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ht="15.75" customHeight="1">
      <c r="A108" s="21"/>
      <c r="B108" s="96"/>
      <c r="C108" s="21"/>
      <c r="D108" s="21"/>
      <c r="E108" s="21"/>
      <c r="F108" s="97"/>
      <c r="G108" s="21"/>
      <c r="H108" s="21"/>
      <c r="I108" s="98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 ht="15.75" customHeight="1">
      <c r="A109" s="21"/>
      <c r="B109" s="96"/>
      <c r="C109" s="21"/>
      <c r="D109" s="21"/>
      <c r="E109" s="21"/>
      <c r="F109" s="97"/>
      <c r="G109" s="21"/>
      <c r="H109" s="21"/>
      <c r="I109" s="98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 ht="15.75" customHeight="1">
      <c r="A110" s="21"/>
      <c r="B110" s="96"/>
      <c r="C110" s="21"/>
      <c r="D110" s="21"/>
      <c r="E110" s="21"/>
      <c r="F110" s="97"/>
      <c r="G110" s="21"/>
      <c r="H110" s="21"/>
      <c r="I110" s="98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ht="15.75" customHeight="1">
      <c r="A111" s="21"/>
      <c r="B111" s="96"/>
      <c r="C111" s="21"/>
      <c r="D111" s="21"/>
      <c r="E111" s="21"/>
      <c r="F111" s="97"/>
      <c r="G111" s="21"/>
      <c r="H111" s="21"/>
      <c r="I111" s="98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 ht="15.75" customHeight="1">
      <c r="A112" s="21"/>
      <c r="B112" s="96"/>
      <c r="C112" s="21"/>
      <c r="D112" s="21"/>
      <c r="E112" s="21"/>
      <c r="F112" s="97"/>
      <c r="G112" s="21"/>
      <c r="H112" s="21"/>
      <c r="I112" s="98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 ht="15.75" customHeight="1">
      <c r="A113" s="21"/>
      <c r="B113" s="96"/>
      <c r="C113" s="21"/>
      <c r="D113" s="21"/>
      <c r="E113" s="21"/>
      <c r="F113" s="97"/>
      <c r="G113" s="21"/>
      <c r="H113" s="21"/>
      <c r="I113" s="98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ht="15.75" customHeight="1">
      <c r="A114" s="21"/>
      <c r="B114" s="96"/>
      <c r="C114" s="21"/>
      <c r="D114" s="21"/>
      <c r="E114" s="21"/>
      <c r="F114" s="97"/>
      <c r="G114" s="21"/>
      <c r="H114" s="21"/>
      <c r="I114" s="98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ht="15.75" customHeight="1">
      <c r="A115" s="21"/>
      <c r="B115" s="96"/>
      <c r="C115" s="21"/>
      <c r="D115" s="21"/>
      <c r="E115" s="21"/>
      <c r="F115" s="97"/>
      <c r="G115" s="21"/>
      <c r="H115" s="21"/>
      <c r="I115" s="98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 ht="15.75" customHeight="1">
      <c r="A116" s="21"/>
      <c r="B116" s="96"/>
      <c r="C116" s="21"/>
      <c r="D116" s="21"/>
      <c r="E116" s="21"/>
      <c r="F116" s="97"/>
      <c r="G116" s="21"/>
      <c r="H116" s="21"/>
      <c r="I116" s="98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ht="15.75" customHeight="1">
      <c r="A117" s="21"/>
      <c r="B117" s="96"/>
      <c r="C117" s="21"/>
      <c r="D117" s="21"/>
      <c r="E117" s="21"/>
      <c r="F117" s="97"/>
      <c r="G117" s="21"/>
      <c r="H117" s="21"/>
      <c r="I117" s="98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 ht="15.75" customHeight="1">
      <c r="A118" s="21"/>
      <c r="B118" s="96"/>
      <c r="C118" s="21"/>
      <c r="D118" s="21"/>
      <c r="E118" s="21"/>
      <c r="F118" s="97"/>
      <c r="G118" s="21"/>
      <c r="H118" s="21"/>
      <c r="I118" s="98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ht="15.75" customHeight="1">
      <c r="A119" s="21"/>
      <c r="B119" s="96"/>
      <c r="C119" s="21"/>
      <c r="D119" s="21"/>
      <c r="E119" s="21"/>
      <c r="F119" s="97"/>
      <c r="G119" s="21"/>
      <c r="H119" s="21"/>
      <c r="I119" s="98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ht="15.75" customHeight="1">
      <c r="A120" s="21"/>
      <c r="B120" s="96"/>
      <c r="C120" s="21"/>
      <c r="D120" s="21"/>
      <c r="E120" s="21"/>
      <c r="F120" s="97"/>
      <c r="G120" s="21"/>
      <c r="H120" s="21"/>
      <c r="I120" s="98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ht="15.75" customHeight="1">
      <c r="A121" s="21"/>
      <c r="B121" s="96"/>
      <c r="C121" s="21"/>
      <c r="D121" s="21"/>
      <c r="E121" s="21"/>
      <c r="F121" s="97"/>
      <c r="G121" s="21"/>
      <c r="H121" s="21"/>
      <c r="I121" s="98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ht="15.75" customHeight="1">
      <c r="A122" s="21"/>
      <c r="B122" s="96"/>
      <c r="C122" s="21"/>
      <c r="D122" s="21"/>
      <c r="E122" s="21"/>
      <c r="F122" s="97"/>
      <c r="G122" s="21"/>
      <c r="H122" s="21"/>
      <c r="I122" s="98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ht="15.75" customHeight="1">
      <c r="A123" s="21"/>
      <c r="B123" s="96"/>
      <c r="C123" s="21"/>
      <c r="D123" s="21"/>
      <c r="E123" s="21"/>
      <c r="F123" s="97"/>
      <c r="G123" s="21"/>
      <c r="H123" s="21"/>
      <c r="I123" s="98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 ht="15.75" customHeight="1">
      <c r="A124" s="21"/>
      <c r="B124" s="96"/>
      <c r="C124" s="21"/>
      <c r="D124" s="21"/>
      <c r="E124" s="21"/>
      <c r="F124" s="97"/>
      <c r="G124" s="21"/>
      <c r="H124" s="21"/>
      <c r="I124" s="98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ht="15.75" customHeight="1">
      <c r="A125" s="21"/>
      <c r="B125" s="96"/>
      <c r="C125" s="21"/>
      <c r="D125" s="21"/>
      <c r="E125" s="21"/>
      <c r="F125" s="97"/>
      <c r="G125" s="21"/>
      <c r="H125" s="21"/>
      <c r="I125" s="98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ht="15.75" customHeight="1">
      <c r="A126" s="21"/>
      <c r="B126" s="96"/>
      <c r="C126" s="21"/>
      <c r="D126" s="21"/>
      <c r="E126" s="21"/>
      <c r="F126" s="97"/>
      <c r="G126" s="21"/>
      <c r="H126" s="21"/>
      <c r="I126" s="98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ht="15.75" customHeight="1">
      <c r="A127" s="21"/>
      <c r="B127" s="96"/>
      <c r="C127" s="21"/>
      <c r="D127" s="21"/>
      <c r="E127" s="21"/>
      <c r="F127" s="97"/>
      <c r="G127" s="21"/>
      <c r="H127" s="21"/>
      <c r="I127" s="98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 ht="15.75" customHeight="1">
      <c r="A128" s="21"/>
      <c r="B128" s="96"/>
      <c r="C128" s="21"/>
      <c r="D128" s="21"/>
      <c r="E128" s="21"/>
      <c r="F128" s="97"/>
      <c r="G128" s="21"/>
      <c r="H128" s="21"/>
      <c r="I128" s="98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ht="15.75" customHeight="1">
      <c r="A129" s="21"/>
      <c r="B129" s="96"/>
      <c r="C129" s="21"/>
      <c r="D129" s="21"/>
      <c r="E129" s="21"/>
      <c r="F129" s="97"/>
      <c r="G129" s="21"/>
      <c r="H129" s="21"/>
      <c r="I129" s="98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 ht="15.75" customHeight="1">
      <c r="A130" s="21"/>
      <c r="B130" s="96"/>
      <c r="C130" s="21"/>
      <c r="D130" s="21"/>
      <c r="E130" s="21"/>
      <c r="F130" s="97"/>
      <c r="G130" s="21"/>
      <c r="H130" s="21"/>
      <c r="I130" s="98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 ht="15.75" customHeight="1">
      <c r="A131" s="21"/>
      <c r="B131" s="96"/>
      <c r="C131" s="21"/>
      <c r="D131" s="21"/>
      <c r="E131" s="21"/>
      <c r="F131" s="97"/>
      <c r="G131" s="21"/>
      <c r="H131" s="21"/>
      <c r="I131" s="98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ht="15.75" customHeight="1">
      <c r="A132" s="21"/>
      <c r="B132" s="96"/>
      <c r="C132" s="21"/>
      <c r="D132" s="21"/>
      <c r="E132" s="21"/>
      <c r="F132" s="97"/>
      <c r="G132" s="21"/>
      <c r="H132" s="21"/>
      <c r="I132" s="98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ht="15.75" customHeight="1">
      <c r="A133" s="21"/>
      <c r="B133" s="96"/>
      <c r="C133" s="21"/>
      <c r="D133" s="21"/>
      <c r="E133" s="21"/>
      <c r="F133" s="97"/>
      <c r="G133" s="21"/>
      <c r="H133" s="21"/>
      <c r="I133" s="98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ht="15.75" customHeight="1">
      <c r="A134" s="21"/>
      <c r="B134" s="96"/>
      <c r="C134" s="21"/>
      <c r="D134" s="21"/>
      <c r="E134" s="21"/>
      <c r="F134" s="97"/>
      <c r="G134" s="21"/>
      <c r="H134" s="21"/>
      <c r="I134" s="98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ht="15.75" customHeight="1">
      <c r="A135" s="21"/>
      <c r="B135" s="96"/>
      <c r="C135" s="21"/>
      <c r="D135" s="21"/>
      <c r="E135" s="21"/>
      <c r="F135" s="97"/>
      <c r="G135" s="21"/>
      <c r="H135" s="21"/>
      <c r="I135" s="98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ht="15.75" customHeight="1">
      <c r="A136" s="21"/>
      <c r="B136" s="96"/>
      <c r="C136" s="21"/>
      <c r="D136" s="21"/>
      <c r="E136" s="21"/>
      <c r="F136" s="97"/>
      <c r="G136" s="21"/>
      <c r="H136" s="21"/>
      <c r="I136" s="98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 ht="15.75" customHeight="1">
      <c r="A137" s="21"/>
      <c r="B137" s="96"/>
      <c r="C137" s="21"/>
      <c r="D137" s="21"/>
      <c r="E137" s="21"/>
      <c r="F137" s="97"/>
      <c r="G137" s="21"/>
      <c r="H137" s="21"/>
      <c r="I137" s="98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ht="15.75" customHeight="1">
      <c r="A138" s="21"/>
      <c r="B138" s="96"/>
      <c r="C138" s="21"/>
      <c r="D138" s="21"/>
      <c r="E138" s="21"/>
      <c r="F138" s="97"/>
      <c r="G138" s="21"/>
      <c r="H138" s="21"/>
      <c r="I138" s="98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 ht="15.75" customHeight="1">
      <c r="A139" s="21"/>
      <c r="B139" s="96"/>
      <c r="C139" s="21"/>
      <c r="D139" s="21"/>
      <c r="E139" s="21"/>
      <c r="F139" s="97"/>
      <c r="G139" s="21"/>
      <c r="H139" s="21"/>
      <c r="I139" s="98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 ht="15.75" customHeight="1">
      <c r="A140" s="21"/>
      <c r="B140" s="96"/>
      <c r="C140" s="21"/>
      <c r="D140" s="21"/>
      <c r="E140" s="21"/>
      <c r="F140" s="97"/>
      <c r="G140" s="21"/>
      <c r="H140" s="21"/>
      <c r="I140" s="98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ht="15.75" customHeight="1">
      <c r="A141" s="21"/>
      <c r="B141" s="96"/>
      <c r="C141" s="21"/>
      <c r="D141" s="21"/>
      <c r="E141" s="21"/>
      <c r="F141" s="97"/>
      <c r="G141" s="21"/>
      <c r="H141" s="21"/>
      <c r="I141" s="98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ht="15.75" customHeight="1">
      <c r="A142" s="21"/>
      <c r="B142" s="96"/>
      <c r="C142" s="21"/>
      <c r="D142" s="21"/>
      <c r="E142" s="21"/>
      <c r="F142" s="97"/>
      <c r="G142" s="21"/>
      <c r="H142" s="21"/>
      <c r="I142" s="98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ht="15.75" customHeight="1">
      <c r="A143" s="21"/>
      <c r="B143" s="96"/>
      <c r="C143" s="21"/>
      <c r="D143" s="21"/>
      <c r="E143" s="21"/>
      <c r="F143" s="97"/>
      <c r="G143" s="21"/>
      <c r="H143" s="21"/>
      <c r="I143" s="98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ht="15.75" customHeight="1">
      <c r="A144" s="21"/>
      <c r="B144" s="96"/>
      <c r="C144" s="21"/>
      <c r="D144" s="21"/>
      <c r="E144" s="21"/>
      <c r="F144" s="97"/>
      <c r="G144" s="21"/>
      <c r="H144" s="21"/>
      <c r="I144" s="98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ht="15.75" customHeight="1">
      <c r="A145" s="21"/>
      <c r="B145" s="96"/>
      <c r="C145" s="21"/>
      <c r="D145" s="21"/>
      <c r="E145" s="21"/>
      <c r="F145" s="97"/>
      <c r="G145" s="21"/>
      <c r="H145" s="21"/>
      <c r="I145" s="98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ht="15.75" customHeight="1">
      <c r="A146" s="21"/>
      <c r="B146" s="96"/>
      <c r="C146" s="21"/>
      <c r="D146" s="21"/>
      <c r="E146" s="21"/>
      <c r="F146" s="97"/>
      <c r="G146" s="21"/>
      <c r="H146" s="21"/>
      <c r="I146" s="98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 ht="15.75" customHeight="1">
      <c r="A147" s="21"/>
      <c r="B147" s="96"/>
      <c r="C147" s="21"/>
      <c r="D147" s="21"/>
      <c r="E147" s="21"/>
      <c r="F147" s="97"/>
      <c r="G147" s="21"/>
      <c r="H147" s="21"/>
      <c r="I147" s="98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 ht="15.75" customHeight="1">
      <c r="A148" s="21"/>
      <c r="B148" s="96"/>
      <c r="C148" s="21"/>
      <c r="D148" s="21"/>
      <c r="E148" s="21"/>
      <c r="F148" s="97"/>
      <c r="G148" s="21"/>
      <c r="H148" s="21"/>
      <c r="I148" s="98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ht="15.75" customHeight="1">
      <c r="A149" s="21"/>
      <c r="B149" s="96"/>
      <c r="C149" s="21"/>
      <c r="D149" s="21"/>
      <c r="E149" s="21"/>
      <c r="F149" s="97"/>
      <c r="G149" s="21"/>
      <c r="H149" s="21"/>
      <c r="I149" s="98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ht="15.75" customHeight="1">
      <c r="A150" s="21"/>
      <c r="B150" s="96"/>
      <c r="C150" s="21"/>
      <c r="D150" s="21"/>
      <c r="E150" s="21"/>
      <c r="F150" s="97"/>
      <c r="G150" s="21"/>
      <c r="H150" s="21"/>
      <c r="I150" s="98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ht="15.75" customHeight="1">
      <c r="A151" s="21"/>
      <c r="B151" s="96"/>
      <c r="C151" s="21"/>
      <c r="D151" s="21"/>
      <c r="E151" s="21"/>
      <c r="F151" s="97"/>
      <c r="G151" s="21"/>
      <c r="H151" s="21"/>
      <c r="I151" s="98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ht="15.75" customHeight="1">
      <c r="A152" s="21"/>
      <c r="B152" s="96"/>
      <c r="C152" s="21"/>
      <c r="D152" s="21"/>
      <c r="E152" s="21"/>
      <c r="F152" s="97"/>
      <c r="G152" s="21"/>
      <c r="H152" s="21"/>
      <c r="I152" s="98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ht="15.75" customHeight="1">
      <c r="A153" s="21"/>
      <c r="B153" s="96"/>
      <c r="C153" s="21"/>
      <c r="D153" s="21"/>
      <c r="E153" s="21"/>
      <c r="F153" s="97"/>
      <c r="G153" s="21"/>
      <c r="H153" s="21"/>
      <c r="I153" s="98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ht="15.75" customHeight="1">
      <c r="A154" s="21"/>
      <c r="B154" s="96"/>
      <c r="C154" s="21"/>
      <c r="D154" s="21"/>
      <c r="E154" s="21"/>
      <c r="F154" s="97"/>
      <c r="G154" s="21"/>
      <c r="H154" s="21"/>
      <c r="I154" s="98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 ht="15.75" customHeight="1">
      <c r="A155" s="21"/>
      <c r="B155" s="96"/>
      <c r="C155" s="21"/>
      <c r="D155" s="21"/>
      <c r="E155" s="21"/>
      <c r="F155" s="97"/>
      <c r="G155" s="21"/>
      <c r="H155" s="21"/>
      <c r="I155" s="98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 ht="15.75" customHeight="1">
      <c r="A156" s="21"/>
      <c r="B156" s="96"/>
      <c r="C156" s="21"/>
      <c r="D156" s="21"/>
      <c r="E156" s="21"/>
      <c r="F156" s="97"/>
      <c r="G156" s="21"/>
      <c r="H156" s="21"/>
      <c r="I156" s="98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ht="15.75" customHeight="1">
      <c r="A157" s="21"/>
      <c r="B157" s="96"/>
      <c r="C157" s="21"/>
      <c r="D157" s="21"/>
      <c r="E157" s="21"/>
      <c r="F157" s="97"/>
      <c r="G157" s="21"/>
      <c r="H157" s="21"/>
      <c r="I157" s="98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 ht="15.75" customHeight="1">
      <c r="A158" s="21"/>
      <c r="B158" s="96"/>
      <c r="C158" s="21"/>
      <c r="D158" s="21"/>
      <c r="E158" s="21"/>
      <c r="F158" s="97"/>
      <c r="G158" s="21"/>
      <c r="H158" s="21"/>
      <c r="I158" s="98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 ht="15.75" customHeight="1">
      <c r="A159" s="21"/>
      <c r="B159" s="96"/>
      <c r="C159" s="21"/>
      <c r="D159" s="21"/>
      <c r="E159" s="21"/>
      <c r="F159" s="97"/>
      <c r="G159" s="21"/>
      <c r="H159" s="21"/>
      <c r="I159" s="98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 ht="15.75" customHeight="1">
      <c r="A160" s="21"/>
      <c r="B160" s="96"/>
      <c r="C160" s="21"/>
      <c r="D160" s="21"/>
      <c r="E160" s="21"/>
      <c r="F160" s="97"/>
      <c r="G160" s="21"/>
      <c r="H160" s="21"/>
      <c r="I160" s="98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ht="15.75" customHeight="1">
      <c r="A161" s="21"/>
      <c r="B161" s="96"/>
      <c r="C161" s="21"/>
      <c r="D161" s="21"/>
      <c r="E161" s="21"/>
      <c r="F161" s="97"/>
      <c r="G161" s="21"/>
      <c r="H161" s="21"/>
      <c r="I161" s="98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ht="15.75" customHeight="1">
      <c r="A162" s="21"/>
      <c r="B162" s="96"/>
      <c r="C162" s="21"/>
      <c r="D162" s="21"/>
      <c r="E162" s="21"/>
      <c r="F162" s="97"/>
      <c r="G162" s="21"/>
      <c r="H162" s="21"/>
      <c r="I162" s="98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 ht="15.75" customHeight="1">
      <c r="A163" s="21"/>
      <c r="B163" s="96"/>
      <c r="C163" s="21"/>
      <c r="D163" s="21"/>
      <c r="E163" s="21"/>
      <c r="F163" s="97"/>
      <c r="G163" s="21"/>
      <c r="H163" s="21"/>
      <c r="I163" s="98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 ht="15.75" customHeight="1">
      <c r="A164" s="21"/>
      <c r="B164" s="96"/>
      <c r="C164" s="21"/>
      <c r="D164" s="21"/>
      <c r="E164" s="21"/>
      <c r="F164" s="97"/>
      <c r="G164" s="21"/>
      <c r="H164" s="21"/>
      <c r="I164" s="98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ht="15.75" customHeight="1">
      <c r="A165" s="21"/>
      <c r="B165" s="96"/>
      <c r="C165" s="21"/>
      <c r="D165" s="21"/>
      <c r="E165" s="21"/>
      <c r="F165" s="97"/>
      <c r="G165" s="21"/>
      <c r="H165" s="21"/>
      <c r="I165" s="98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ht="15.75" customHeight="1">
      <c r="A166" s="21"/>
      <c r="B166" s="96"/>
      <c r="C166" s="21"/>
      <c r="D166" s="21"/>
      <c r="E166" s="21"/>
      <c r="F166" s="97"/>
      <c r="G166" s="21"/>
      <c r="H166" s="21"/>
      <c r="I166" s="98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ht="15.75" customHeight="1">
      <c r="A167" s="21"/>
      <c r="B167" s="96"/>
      <c r="C167" s="21"/>
      <c r="D167" s="21"/>
      <c r="E167" s="21"/>
      <c r="F167" s="97"/>
      <c r="G167" s="21"/>
      <c r="H167" s="21"/>
      <c r="I167" s="98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ht="15.75" customHeight="1">
      <c r="A168" s="21"/>
      <c r="B168" s="96"/>
      <c r="C168" s="21"/>
      <c r="D168" s="21"/>
      <c r="E168" s="21"/>
      <c r="F168" s="97"/>
      <c r="G168" s="21"/>
      <c r="H168" s="21"/>
      <c r="I168" s="98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ht="15.75" customHeight="1">
      <c r="A169" s="21"/>
      <c r="B169" s="96"/>
      <c r="C169" s="21"/>
      <c r="D169" s="21"/>
      <c r="E169" s="21"/>
      <c r="F169" s="97"/>
      <c r="G169" s="21"/>
      <c r="H169" s="21"/>
      <c r="I169" s="98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ht="15.75" customHeight="1">
      <c r="A170" s="21"/>
      <c r="B170" s="96"/>
      <c r="C170" s="21"/>
      <c r="D170" s="21"/>
      <c r="E170" s="21"/>
      <c r="F170" s="97"/>
      <c r="G170" s="21"/>
      <c r="H170" s="21"/>
      <c r="I170" s="98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ht="15.75" customHeight="1">
      <c r="A171" s="21"/>
      <c r="B171" s="96"/>
      <c r="C171" s="21"/>
      <c r="D171" s="21"/>
      <c r="E171" s="21"/>
      <c r="F171" s="97"/>
      <c r="G171" s="21"/>
      <c r="H171" s="21"/>
      <c r="I171" s="98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ht="15.75" customHeight="1">
      <c r="A172" s="21"/>
      <c r="B172" s="96"/>
      <c r="C172" s="21"/>
      <c r="D172" s="21"/>
      <c r="E172" s="21"/>
      <c r="F172" s="97"/>
      <c r="G172" s="21"/>
      <c r="H172" s="21"/>
      <c r="I172" s="98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ht="15.75" customHeight="1">
      <c r="A173" s="21"/>
      <c r="B173" s="96"/>
      <c r="C173" s="21"/>
      <c r="D173" s="21"/>
      <c r="E173" s="21"/>
      <c r="F173" s="97"/>
      <c r="G173" s="21"/>
      <c r="H173" s="21"/>
      <c r="I173" s="98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ht="15.75" customHeight="1">
      <c r="A174" s="21"/>
      <c r="B174" s="96"/>
      <c r="C174" s="21"/>
      <c r="D174" s="21"/>
      <c r="E174" s="21"/>
      <c r="F174" s="97"/>
      <c r="G174" s="21"/>
      <c r="H174" s="21"/>
      <c r="I174" s="98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ht="15.75" customHeight="1">
      <c r="A175" s="21"/>
      <c r="B175" s="96"/>
      <c r="C175" s="21"/>
      <c r="D175" s="21"/>
      <c r="E175" s="21"/>
      <c r="F175" s="97"/>
      <c r="G175" s="21"/>
      <c r="H175" s="21"/>
      <c r="I175" s="98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ht="15.75" customHeight="1">
      <c r="A176" s="21"/>
      <c r="B176" s="96"/>
      <c r="C176" s="21"/>
      <c r="D176" s="21"/>
      <c r="E176" s="21"/>
      <c r="F176" s="97"/>
      <c r="G176" s="21"/>
      <c r="H176" s="21"/>
      <c r="I176" s="98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ht="15.75" customHeight="1">
      <c r="A177" s="21"/>
      <c r="B177" s="96"/>
      <c r="C177" s="21"/>
      <c r="D177" s="21"/>
      <c r="E177" s="21"/>
      <c r="F177" s="97"/>
      <c r="G177" s="21"/>
      <c r="H177" s="21"/>
      <c r="I177" s="98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ht="15.75" customHeight="1">
      <c r="A178" s="21"/>
      <c r="B178" s="96"/>
      <c r="C178" s="21"/>
      <c r="D178" s="21"/>
      <c r="E178" s="21"/>
      <c r="F178" s="97"/>
      <c r="G178" s="21"/>
      <c r="H178" s="21"/>
      <c r="I178" s="98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ht="15.75" customHeight="1">
      <c r="A179" s="21"/>
      <c r="B179" s="96"/>
      <c r="C179" s="21"/>
      <c r="D179" s="21"/>
      <c r="E179" s="21"/>
      <c r="F179" s="97"/>
      <c r="G179" s="21"/>
      <c r="H179" s="21"/>
      <c r="I179" s="98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 ht="15.75" customHeight="1">
      <c r="A180" s="21"/>
      <c r="B180" s="96"/>
      <c r="C180" s="21"/>
      <c r="D180" s="21"/>
      <c r="E180" s="21"/>
      <c r="F180" s="97"/>
      <c r="G180" s="21"/>
      <c r="H180" s="21"/>
      <c r="I180" s="98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ht="15.75" customHeight="1">
      <c r="A181" s="21"/>
      <c r="B181" s="96"/>
      <c r="C181" s="21"/>
      <c r="D181" s="21"/>
      <c r="E181" s="21"/>
      <c r="F181" s="97"/>
      <c r="G181" s="21"/>
      <c r="H181" s="21"/>
      <c r="I181" s="98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ht="15.75" customHeight="1">
      <c r="A182" s="21"/>
      <c r="B182" s="96"/>
      <c r="C182" s="21"/>
      <c r="D182" s="21"/>
      <c r="E182" s="21"/>
      <c r="F182" s="97"/>
      <c r="G182" s="21"/>
      <c r="H182" s="21"/>
      <c r="I182" s="98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 ht="15.75" customHeight="1">
      <c r="A183" s="21"/>
      <c r="B183" s="96"/>
      <c r="C183" s="21"/>
      <c r="D183" s="21"/>
      <c r="E183" s="21"/>
      <c r="F183" s="97"/>
      <c r="G183" s="21"/>
      <c r="H183" s="21"/>
      <c r="I183" s="98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 ht="15.75" customHeight="1">
      <c r="A184" s="21"/>
      <c r="B184" s="96"/>
      <c r="C184" s="21"/>
      <c r="D184" s="21"/>
      <c r="E184" s="21"/>
      <c r="F184" s="97"/>
      <c r="G184" s="21"/>
      <c r="H184" s="21"/>
      <c r="I184" s="98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 ht="15.75" customHeight="1">
      <c r="A185" s="21"/>
      <c r="B185" s="96"/>
      <c r="C185" s="21"/>
      <c r="D185" s="21"/>
      <c r="E185" s="21"/>
      <c r="F185" s="97"/>
      <c r="G185" s="21"/>
      <c r="H185" s="21"/>
      <c r="I185" s="98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 ht="15.75" customHeight="1">
      <c r="A186" s="21"/>
      <c r="B186" s="96"/>
      <c r="C186" s="21"/>
      <c r="D186" s="21"/>
      <c r="E186" s="21"/>
      <c r="F186" s="97"/>
      <c r="G186" s="21"/>
      <c r="H186" s="21"/>
      <c r="I186" s="98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 ht="15.75" customHeight="1">
      <c r="A187" s="21"/>
      <c r="B187" s="96"/>
      <c r="C187" s="21"/>
      <c r="D187" s="21"/>
      <c r="E187" s="21"/>
      <c r="F187" s="97"/>
      <c r="G187" s="21"/>
      <c r="H187" s="21"/>
      <c r="I187" s="98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 ht="15.75" customHeight="1">
      <c r="A188" s="21"/>
      <c r="B188" s="96"/>
      <c r="C188" s="21"/>
      <c r="D188" s="21"/>
      <c r="E188" s="21"/>
      <c r="F188" s="97"/>
      <c r="G188" s="21"/>
      <c r="H188" s="21"/>
      <c r="I188" s="98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 ht="15.75" customHeight="1">
      <c r="A189" s="21"/>
      <c r="B189" s="96"/>
      <c r="C189" s="21"/>
      <c r="D189" s="21"/>
      <c r="E189" s="21"/>
      <c r="F189" s="97"/>
      <c r="G189" s="21"/>
      <c r="H189" s="21"/>
      <c r="I189" s="98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ht="15.75" customHeight="1">
      <c r="A190" s="21"/>
      <c r="B190" s="96"/>
      <c r="C190" s="21"/>
      <c r="D190" s="21"/>
      <c r="E190" s="21"/>
      <c r="F190" s="97"/>
      <c r="G190" s="21"/>
      <c r="H190" s="21"/>
      <c r="I190" s="98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ht="15.75" customHeight="1">
      <c r="A191" s="21"/>
      <c r="B191" s="96"/>
      <c r="C191" s="21"/>
      <c r="D191" s="21"/>
      <c r="E191" s="21"/>
      <c r="F191" s="97"/>
      <c r="G191" s="21"/>
      <c r="H191" s="21"/>
      <c r="I191" s="98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 ht="15.75" customHeight="1">
      <c r="A192" s="21"/>
      <c r="B192" s="96"/>
      <c r="C192" s="21"/>
      <c r="D192" s="21"/>
      <c r="E192" s="21"/>
      <c r="F192" s="97"/>
      <c r="G192" s="21"/>
      <c r="H192" s="21"/>
      <c r="I192" s="98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 ht="15.75" customHeight="1">
      <c r="A193" s="21"/>
      <c r="B193" s="96"/>
      <c r="C193" s="21"/>
      <c r="D193" s="21"/>
      <c r="E193" s="21"/>
      <c r="F193" s="97"/>
      <c r="G193" s="21"/>
      <c r="H193" s="21"/>
      <c r="I193" s="98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ht="15.75" customHeight="1">
      <c r="A194" s="21"/>
      <c r="B194" s="96"/>
      <c r="C194" s="21"/>
      <c r="D194" s="21"/>
      <c r="E194" s="21"/>
      <c r="F194" s="97"/>
      <c r="G194" s="21"/>
      <c r="H194" s="21"/>
      <c r="I194" s="98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ht="15.75" customHeight="1">
      <c r="A195" s="21"/>
      <c r="B195" s="96"/>
      <c r="C195" s="21"/>
      <c r="D195" s="21"/>
      <c r="E195" s="21"/>
      <c r="F195" s="97"/>
      <c r="G195" s="21"/>
      <c r="H195" s="21"/>
      <c r="I195" s="98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ht="15.75" customHeight="1">
      <c r="A196" s="21"/>
      <c r="B196" s="96"/>
      <c r="C196" s="21"/>
      <c r="D196" s="21"/>
      <c r="E196" s="21"/>
      <c r="F196" s="97"/>
      <c r="G196" s="21"/>
      <c r="H196" s="21"/>
      <c r="I196" s="98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ht="15.75" customHeight="1">
      <c r="A197" s="21"/>
      <c r="B197" s="96"/>
      <c r="C197" s="21"/>
      <c r="D197" s="21"/>
      <c r="E197" s="21"/>
      <c r="F197" s="97"/>
      <c r="G197" s="21"/>
      <c r="H197" s="21"/>
      <c r="I197" s="98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ht="15.75" customHeight="1">
      <c r="A198" s="21"/>
      <c r="B198" s="96"/>
      <c r="C198" s="21"/>
      <c r="D198" s="21"/>
      <c r="E198" s="21"/>
      <c r="F198" s="97"/>
      <c r="G198" s="21"/>
      <c r="H198" s="21"/>
      <c r="I198" s="98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 ht="15.75" customHeight="1">
      <c r="A199" s="21"/>
      <c r="B199" s="96"/>
      <c r="C199" s="21"/>
      <c r="D199" s="21"/>
      <c r="E199" s="21"/>
      <c r="F199" s="97"/>
      <c r="G199" s="21"/>
      <c r="H199" s="21"/>
      <c r="I199" s="98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ht="15.75" customHeight="1">
      <c r="A200" s="21"/>
      <c r="B200" s="96"/>
      <c r="C200" s="21"/>
      <c r="D200" s="21"/>
      <c r="E200" s="21"/>
      <c r="F200" s="97"/>
      <c r="G200" s="21"/>
      <c r="H200" s="21"/>
      <c r="I200" s="98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 ht="15.75" customHeight="1">
      <c r="A201" s="21"/>
      <c r="B201" s="96"/>
      <c r="C201" s="21"/>
      <c r="D201" s="21"/>
      <c r="E201" s="21"/>
      <c r="F201" s="97"/>
      <c r="G201" s="21"/>
      <c r="H201" s="21"/>
      <c r="I201" s="98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 ht="15.75" customHeight="1">
      <c r="A202" s="21"/>
      <c r="B202" s="96"/>
      <c r="C202" s="21"/>
      <c r="D202" s="21"/>
      <c r="E202" s="21"/>
      <c r="F202" s="97"/>
      <c r="G202" s="21"/>
      <c r="H202" s="21"/>
      <c r="I202" s="98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 ht="15.75" customHeight="1">
      <c r="A203" s="21"/>
      <c r="B203" s="96"/>
      <c r="C203" s="21"/>
      <c r="D203" s="21"/>
      <c r="E203" s="21"/>
      <c r="F203" s="97"/>
      <c r="G203" s="21"/>
      <c r="H203" s="21"/>
      <c r="I203" s="98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ht="15.75" customHeight="1">
      <c r="A204" s="21"/>
      <c r="B204" s="96"/>
      <c r="C204" s="21"/>
      <c r="D204" s="21"/>
      <c r="E204" s="21"/>
      <c r="F204" s="97"/>
      <c r="G204" s="21"/>
      <c r="H204" s="21"/>
      <c r="I204" s="98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 ht="15.75" customHeight="1">
      <c r="A205" s="21"/>
      <c r="B205" s="96"/>
      <c r="C205" s="21"/>
      <c r="D205" s="21"/>
      <c r="E205" s="21"/>
      <c r="F205" s="97"/>
      <c r="G205" s="21"/>
      <c r="H205" s="21"/>
      <c r="I205" s="98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 ht="15.75" customHeight="1">
      <c r="A206" s="21"/>
      <c r="B206" s="96"/>
      <c r="C206" s="21"/>
      <c r="D206" s="21"/>
      <c r="E206" s="21"/>
      <c r="F206" s="97"/>
      <c r="G206" s="21"/>
      <c r="H206" s="21"/>
      <c r="I206" s="98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 ht="15.75" customHeight="1">
      <c r="A207" s="21"/>
      <c r="B207" s="96"/>
      <c r="C207" s="21"/>
      <c r="D207" s="21"/>
      <c r="E207" s="21"/>
      <c r="F207" s="97"/>
      <c r="G207" s="21"/>
      <c r="H207" s="21"/>
      <c r="I207" s="98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 ht="15.75" customHeight="1">
      <c r="A208" s="21"/>
      <c r="B208" s="96"/>
      <c r="C208" s="21"/>
      <c r="D208" s="21"/>
      <c r="E208" s="21"/>
      <c r="F208" s="97"/>
      <c r="G208" s="21"/>
      <c r="H208" s="21"/>
      <c r="I208" s="98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 ht="15.75" customHeight="1">
      <c r="A209" s="21"/>
      <c r="B209" s="96"/>
      <c r="C209" s="21"/>
      <c r="D209" s="21"/>
      <c r="E209" s="21"/>
      <c r="F209" s="97"/>
      <c r="G209" s="21"/>
      <c r="H209" s="21"/>
      <c r="I209" s="98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 ht="15.75" customHeight="1">
      <c r="A210" s="21"/>
      <c r="B210" s="96"/>
      <c r="C210" s="21"/>
      <c r="D210" s="21"/>
      <c r="E210" s="21"/>
      <c r="F210" s="97"/>
      <c r="G210" s="21"/>
      <c r="H210" s="21"/>
      <c r="I210" s="98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ht="15.75" customHeight="1">
      <c r="A211" s="21"/>
      <c r="B211" s="96"/>
      <c r="C211" s="21"/>
      <c r="D211" s="21"/>
      <c r="E211" s="21"/>
      <c r="F211" s="97"/>
      <c r="G211" s="21"/>
      <c r="H211" s="21"/>
      <c r="I211" s="98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 ht="15.75" customHeight="1">
      <c r="A212" s="21"/>
      <c r="B212" s="96"/>
      <c r="C212" s="21"/>
      <c r="D212" s="21"/>
      <c r="E212" s="21"/>
      <c r="F212" s="97"/>
      <c r="G212" s="21"/>
      <c r="H212" s="21"/>
      <c r="I212" s="98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 ht="15.75" customHeight="1">
      <c r="A213" s="21"/>
      <c r="B213" s="96"/>
      <c r="C213" s="21"/>
      <c r="D213" s="21"/>
      <c r="E213" s="21"/>
      <c r="F213" s="97"/>
      <c r="G213" s="21"/>
      <c r="H213" s="21"/>
      <c r="I213" s="98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 ht="15.75" customHeight="1">
      <c r="A214" s="21"/>
      <c r="B214" s="96"/>
      <c r="C214" s="21"/>
      <c r="D214" s="21"/>
      <c r="E214" s="21"/>
      <c r="F214" s="97"/>
      <c r="G214" s="21"/>
      <c r="H214" s="21"/>
      <c r="I214" s="98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 ht="15.75" customHeight="1">
      <c r="A215" s="21"/>
      <c r="B215" s="96"/>
      <c r="C215" s="21"/>
      <c r="D215" s="21"/>
      <c r="E215" s="21"/>
      <c r="F215" s="97"/>
      <c r="G215" s="21"/>
      <c r="H215" s="21"/>
      <c r="I215" s="98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 ht="15.75" customHeight="1">
      <c r="A216" s="21"/>
      <c r="B216" s="96"/>
      <c r="C216" s="21"/>
      <c r="D216" s="21"/>
      <c r="E216" s="21"/>
      <c r="F216" s="97"/>
      <c r="G216" s="21"/>
      <c r="H216" s="21"/>
      <c r="I216" s="98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 ht="15.75" customHeight="1">
      <c r="A217" s="21"/>
      <c r="B217" s="96"/>
      <c r="C217" s="21"/>
      <c r="D217" s="21"/>
      <c r="E217" s="21"/>
      <c r="F217" s="97"/>
      <c r="G217" s="21"/>
      <c r="H217" s="21"/>
      <c r="I217" s="98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printOptions gridLines="1" horizontalCentered="1"/>
  <pageMargins bottom="0.25" footer="0.0" header="0.0" left="0.05" right="0.05" top="0.25"/>
  <pageSetup fitToHeight="0" paperSize="9" cellComments="atEnd" orientation="landscape" pageOrder="overThenDown"/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3.0"/>
    <col customWidth="1" min="3" max="3" width="24.71"/>
    <col customWidth="1" min="4" max="9" width="19.0"/>
  </cols>
  <sheetData>
    <row r="1" ht="29.25" customHeight="1">
      <c r="A1" s="120" t="s">
        <v>369</v>
      </c>
      <c r="B1" s="121" t="s">
        <v>372</v>
      </c>
      <c r="C1" s="122" t="s">
        <v>373</v>
      </c>
      <c r="D1" s="121" t="s">
        <v>374</v>
      </c>
      <c r="E1" s="121" t="s">
        <v>375</v>
      </c>
      <c r="F1" s="122" t="s">
        <v>376</v>
      </c>
      <c r="G1" s="121" t="s">
        <v>377</v>
      </c>
      <c r="H1" s="123" t="s">
        <v>378</v>
      </c>
      <c r="I1" s="121" t="s">
        <v>11</v>
      </c>
    </row>
    <row r="2">
      <c r="A2" s="84">
        <v>160469.0</v>
      </c>
      <c r="B2" s="124" t="s">
        <v>166</v>
      </c>
      <c r="C2" s="125" t="s">
        <v>167</v>
      </c>
      <c r="D2" s="126" t="s">
        <v>381</v>
      </c>
      <c r="E2" s="127" t="s">
        <v>382</v>
      </c>
      <c r="F2" s="128">
        <v>97111.0</v>
      </c>
      <c r="G2" s="129">
        <v>0.1</v>
      </c>
      <c r="H2" s="43">
        <f t="shared" ref="H2:H88" si="1">ROUND(F2*G2,0)</f>
        <v>9711</v>
      </c>
      <c r="I2" s="130">
        <f t="shared" ref="I2:I88" si="2">F2-H2</f>
        <v>87400</v>
      </c>
    </row>
    <row r="3">
      <c r="A3" s="84">
        <v>160469.0</v>
      </c>
      <c r="B3" s="124" t="s">
        <v>166</v>
      </c>
      <c r="C3" s="125" t="s">
        <v>167</v>
      </c>
      <c r="D3" s="126" t="s">
        <v>385</v>
      </c>
      <c r="E3" s="131" t="s">
        <v>386</v>
      </c>
      <c r="F3" s="132">
        <v>5000.0</v>
      </c>
      <c r="G3" s="129">
        <v>0.1</v>
      </c>
      <c r="H3" s="43">
        <f t="shared" si="1"/>
        <v>500</v>
      </c>
      <c r="I3" s="130">
        <f t="shared" si="2"/>
        <v>4500</v>
      </c>
    </row>
    <row r="4">
      <c r="A4" s="84">
        <v>160469.0</v>
      </c>
      <c r="B4" s="124" t="s">
        <v>166</v>
      </c>
      <c r="C4" s="125" t="s">
        <v>167</v>
      </c>
      <c r="D4" s="126" t="s">
        <v>389</v>
      </c>
      <c r="E4" s="131" t="s">
        <v>386</v>
      </c>
      <c r="F4" s="132">
        <v>1000.0</v>
      </c>
      <c r="G4" s="129">
        <v>0.1</v>
      </c>
      <c r="H4" s="43">
        <f t="shared" si="1"/>
        <v>100</v>
      </c>
      <c r="I4" s="130">
        <f t="shared" si="2"/>
        <v>900</v>
      </c>
    </row>
    <row r="5">
      <c r="A5" s="84">
        <v>160475.0</v>
      </c>
      <c r="B5" s="124" t="s">
        <v>170</v>
      </c>
      <c r="C5" s="125" t="s">
        <v>171</v>
      </c>
      <c r="D5" s="126" t="s">
        <v>381</v>
      </c>
      <c r="E5" s="127" t="s">
        <v>382</v>
      </c>
      <c r="F5" s="128">
        <v>17555.0</v>
      </c>
      <c r="G5" s="129">
        <v>0.1</v>
      </c>
      <c r="H5" s="43">
        <f t="shared" si="1"/>
        <v>1756</v>
      </c>
      <c r="I5" s="130">
        <f t="shared" si="2"/>
        <v>15799</v>
      </c>
      <c r="J5" s="133"/>
    </row>
    <row r="6">
      <c r="A6" s="84">
        <v>160475.0</v>
      </c>
      <c r="B6" s="124" t="s">
        <v>170</v>
      </c>
      <c r="C6" s="125" t="s">
        <v>171</v>
      </c>
      <c r="D6" s="126" t="s">
        <v>385</v>
      </c>
      <c r="E6" s="131" t="s">
        <v>386</v>
      </c>
      <c r="F6" s="132">
        <v>5000.0</v>
      </c>
      <c r="G6" s="129">
        <v>0.1</v>
      </c>
      <c r="H6" s="43">
        <f t="shared" si="1"/>
        <v>500</v>
      </c>
      <c r="I6" s="130">
        <f t="shared" si="2"/>
        <v>4500</v>
      </c>
    </row>
    <row r="7">
      <c r="A7" s="84">
        <v>160475.0</v>
      </c>
      <c r="B7" s="124" t="s">
        <v>170</v>
      </c>
      <c r="C7" s="125" t="s">
        <v>171</v>
      </c>
      <c r="D7" s="126" t="s">
        <v>389</v>
      </c>
      <c r="E7" s="131" t="s">
        <v>386</v>
      </c>
      <c r="F7" s="132">
        <v>1000.0</v>
      </c>
      <c r="G7" s="129">
        <v>0.1</v>
      </c>
      <c r="H7" s="43">
        <f t="shared" si="1"/>
        <v>100</v>
      </c>
      <c r="I7" s="130">
        <f t="shared" si="2"/>
        <v>900</v>
      </c>
    </row>
    <row r="8">
      <c r="A8" s="84">
        <v>160478.0</v>
      </c>
      <c r="B8" s="124" t="s">
        <v>173</v>
      </c>
      <c r="C8" s="134" t="s">
        <v>174</v>
      </c>
      <c r="D8" s="126" t="s">
        <v>381</v>
      </c>
      <c r="E8" s="127" t="s">
        <v>382</v>
      </c>
      <c r="F8" s="128">
        <v>45644.0</v>
      </c>
      <c r="G8" s="129">
        <v>0.1</v>
      </c>
      <c r="H8" s="43">
        <f t="shared" si="1"/>
        <v>4564</v>
      </c>
      <c r="I8" s="130">
        <f t="shared" si="2"/>
        <v>41080</v>
      </c>
    </row>
    <row r="9">
      <c r="A9" s="84">
        <v>160478.0</v>
      </c>
      <c r="B9" s="124" t="s">
        <v>173</v>
      </c>
      <c r="C9" s="134" t="s">
        <v>174</v>
      </c>
      <c r="D9" s="126" t="s">
        <v>385</v>
      </c>
      <c r="E9" s="131" t="s">
        <v>386</v>
      </c>
      <c r="F9" s="132">
        <v>5000.0</v>
      </c>
      <c r="G9" s="129">
        <v>0.1</v>
      </c>
      <c r="H9" s="43">
        <f t="shared" si="1"/>
        <v>500</v>
      </c>
      <c r="I9" s="130">
        <f t="shared" si="2"/>
        <v>4500</v>
      </c>
    </row>
    <row r="10">
      <c r="A10" s="84">
        <v>160478.0</v>
      </c>
      <c r="B10" s="124" t="s">
        <v>173</v>
      </c>
      <c r="C10" s="134" t="s">
        <v>174</v>
      </c>
      <c r="D10" s="126" t="s">
        <v>389</v>
      </c>
      <c r="E10" s="131" t="s">
        <v>386</v>
      </c>
      <c r="F10" s="132">
        <v>1000.0</v>
      </c>
      <c r="G10" s="129">
        <v>0.1</v>
      </c>
      <c r="H10" s="43">
        <f t="shared" si="1"/>
        <v>100</v>
      </c>
      <c r="I10" s="130">
        <f t="shared" si="2"/>
        <v>900</v>
      </c>
    </row>
    <row r="11">
      <c r="A11" s="84">
        <v>160482.0</v>
      </c>
      <c r="B11" s="124" t="s">
        <v>176</v>
      </c>
      <c r="C11" s="125" t="s">
        <v>177</v>
      </c>
      <c r="D11" s="126" t="s">
        <v>381</v>
      </c>
      <c r="E11" s="127" t="s">
        <v>382</v>
      </c>
      <c r="F11" s="128">
        <v>8485.0</v>
      </c>
      <c r="G11" s="129">
        <v>0.1</v>
      </c>
      <c r="H11" s="43">
        <f t="shared" si="1"/>
        <v>849</v>
      </c>
      <c r="I11" s="130">
        <f t="shared" si="2"/>
        <v>7636</v>
      </c>
    </row>
    <row r="12">
      <c r="A12" s="84">
        <v>160482.0</v>
      </c>
      <c r="B12" s="124" t="s">
        <v>176</v>
      </c>
      <c r="C12" s="125" t="s">
        <v>177</v>
      </c>
      <c r="D12" s="126" t="s">
        <v>385</v>
      </c>
      <c r="E12" s="131" t="s">
        <v>386</v>
      </c>
      <c r="F12" s="132">
        <v>5000.0</v>
      </c>
      <c r="G12" s="129">
        <v>0.1</v>
      </c>
      <c r="H12" s="43">
        <f t="shared" si="1"/>
        <v>500</v>
      </c>
      <c r="I12" s="130">
        <f t="shared" si="2"/>
        <v>4500</v>
      </c>
    </row>
    <row r="13">
      <c r="A13" s="84">
        <v>160482.0</v>
      </c>
      <c r="B13" s="124" t="s">
        <v>176</v>
      </c>
      <c r="C13" s="125" t="s">
        <v>177</v>
      </c>
      <c r="D13" s="126" t="s">
        <v>389</v>
      </c>
      <c r="E13" s="131" t="s">
        <v>386</v>
      </c>
      <c r="F13" s="132">
        <v>1000.0</v>
      </c>
      <c r="G13" s="129">
        <v>0.1</v>
      </c>
      <c r="H13" s="43">
        <f t="shared" si="1"/>
        <v>100</v>
      </c>
      <c r="I13" s="130">
        <f t="shared" si="2"/>
        <v>900</v>
      </c>
    </row>
    <row r="14">
      <c r="A14" s="84">
        <v>160789.0</v>
      </c>
      <c r="B14" s="124" t="s">
        <v>180</v>
      </c>
      <c r="C14" s="125" t="s">
        <v>181</v>
      </c>
      <c r="D14" s="126" t="s">
        <v>381</v>
      </c>
      <c r="E14" s="127" t="s">
        <v>382</v>
      </c>
      <c r="F14" s="128">
        <v>123132.0</v>
      </c>
      <c r="G14" s="129">
        <v>0.1</v>
      </c>
      <c r="H14" s="43">
        <f t="shared" si="1"/>
        <v>12313</v>
      </c>
      <c r="I14" s="130">
        <f t="shared" si="2"/>
        <v>110819</v>
      </c>
    </row>
    <row r="15">
      <c r="A15" s="84">
        <v>160789.0</v>
      </c>
      <c r="B15" s="124" t="s">
        <v>180</v>
      </c>
      <c r="C15" s="125" t="s">
        <v>181</v>
      </c>
      <c r="D15" s="126" t="s">
        <v>385</v>
      </c>
      <c r="E15" s="131" t="s">
        <v>386</v>
      </c>
      <c r="F15" s="132">
        <v>5000.0</v>
      </c>
      <c r="G15" s="129">
        <v>0.1</v>
      </c>
      <c r="H15" s="43">
        <f t="shared" si="1"/>
        <v>500</v>
      </c>
      <c r="I15" s="130">
        <f t="shared" si="2"/>
        <v>4500</v>
      </c>
    </row>
    <row r="16">
      <c r="A16" s="84">
        <v>160789.0</v>
      </c>
      <c r="B16" s="124" t="s">
        <v>180</v>
      </c>
      <c r="C16" s="125" t="s">
        <v>181</v>
      </c>
      <c r="D16" s="126" t="s">
        <v>389</v>
      </c>
      <c r="E16" s="131" t="s">
        <v>386</v>
      </c>
      <c r="F16" s="132">
        <v>1000.0</v>
      </c>
      <c r="G16" s="129">
        <v>0.1</v>
      </c>
      <c r="H16" s="43">
        <f t="shared" si="1"/>
        <v>100</v>
      </c>
      <c r="I16" s="130">
        <f t="shared" si="2"/>
        <v>900</v>
      </c>
    </row>
    <row r="17">
      <c r="A17" s="84">
        <v>160938.0</v>
      </c>
      <c r="B17" s="124" t="s">
        <v>183</v>
      </c>
      <c r="C17" s="125" t="s">
        <v>184</v>
      </c>
      <c r="D17" s="126" t="s">
        <v>381</v>
      </c>
      <c r="E17" s="127" t="s">
        <v>382</v>
      </c>
      <c r="F17" s="128">
        <v>132826.0</v>
      </c>
      <c r="G17" s="129">
        <v>0.1</v>
      </c>
      <c r="H17" s="43">
        <f t="shared" si="1"/>
        <v>13283</v>
      </c>
      <c r="I17" s="130">
        <f t="shared" si="2"/>
        <v>119543</v>
      </c>
    </row>
    <row r="18">
      <c r="A18" s="84">
        <v>160938.0</v>
      </c>
      <c r="B18" s="124" t="s">
        <v>183</v>
      </c>
      <c r="C18" s="125" t="s">
        <v>184</v>
      </c>
      <c r="D18" s="126" t="s">
        <v>385</v>
      </c>
      <c r="E18" s="131" t="s">
        <v>386</v>
      </c>
      <c r="F18" s="132">
        <v>5000.0</v>
      </c>
      <c r="G18" s="129">
        <v>0.1</v>
      </c>
      <c r="H18" s="43">
        <f t="shared" si="1"/>
        <v>500</v>
      </c>
      <c r="I18" s="130">
        <f t="shared" si="2"/>
        <v>4500</v>
      </c>
    </row>
    <row r="19">
      <c r="A19" s="84">
        <v>160938.0</v>
      </c>
      <c r="B19" s="124" t="s">
        <v>183</v>
      </c>
      <c r="C19" s="125" t="s">
        <v>184</v>
      </c>
      <c r="D19" s="126" t="s">
        <v>389</v>
      </c>
      <c r="E19" s="131" t="s">
        <v>386</v>
      </c>
      <c r="F19" s="132">
        <v>1000.0</v>
      </c>
      <c r="G19" s="129">
        <v>0.1</v>
      </c>
      <c r="H19" s="43">
        <f t="shared" si="1"/>
        <v>100</v>
      </c>
      <c r="I19" s="130">
        <f t="shared" si="2"/>
        <v>900</v>
      </c>
    </row>
    <row r="20">
      <c r="A20" s="84">
        <v>160940.0</v>
      </c>
      <c r="B20" s="124" t="s">
        <v>186</v>
      </c>
      <c r="C20" s="134" t="s">
        <v>187</v>
      </c>
      <c r="D20" s="126" t="s">
        <v>381</v>
      </c>
      <c r="E20" s="127" t="s">
        <v>382</v>
      </c>
      <c r="F20" s="128">
        <v>50716.0</v>
      </c>
      <c r="G20" s="129">
        <v>0.1</v>
      </c>
      <c r="H20" s="43">
        <f t="shared" si="1"/>
        <v>5072</v>
      </c>
      <c r="I20" s="130">
        <f t="shared" si="2"/>
        <v>45644</v>
      </c>
    </row>
    <row r="21" ht="15.75" customHeight="1">
      <c r="A21" s="84">
        <v>160940.0</v>
      </c>
      <c r="B21" s="124" t="s">
        <v>186</v>
      </c>
      <c r="C21" s="134" t="s">
        <v>187</v>
      </c>
      <c r="D21" s="126" t="s">
        <v>385</v>
      </c>
      <c r="E21" s="131" t="s">
        <v>386</v>
      </c>
      <c r="F21" s="132">
        <v>5000.0</v>
      </c>
      <c r="G21" s="129">
        <v>0.1</v>
      </c>
      <c r="H21" s="43">
        <f t="shared" si="1"/>
        <v>500</v>
      </c>
      <c r="I21" s="130">
        <f t="shared" si="2"/>
        <v>4500</v>
      </c>
    </row>
    <row r="22" ht="15.75" customHeight="1">
      <c r="A22" s="84">
        <v>160940.0</v>
      </c>
      <c r="B22" s="124" t="s">
        <v>186</v>
      </c>
      <c r="C22" s="134" t="s">
        <v>187</v>
      </c>
      <c r="D22" s="126" t="s">
        <v>389</v>
      </c>
      <c r="E22" s="131" t="s">
        <v>386</v>
      </c>
      <c r="F22" s="132">
        <v>1000.0</v>
      </c>
      <c r="G22" s="129">
        <v>0.1</v>
      </c>
      <c r="H22" s="43">
        <f t="shared" si="1"/>
        <v>100</v>
      </c>
      <c r="I22" s="130">
        <f t="shared" si="2"/>
        <v>900</v>
      </c>
    </row>
    <row r="23" ht="15.75" customHeight="1">
      <c r="A23" s="84">
        <v>161092.0</v>
      </c>
      <c r="B23" s="124" t="s">
        <v>189</v>
      </c>
      <c r="C23" s="134" t="s">
        <v>190</v>
      </c>
      <c r="D23" s="126" t="s">
        <v>381</v>
      </c>
      <c r="E23" s="127" t="s">
        <v>382</v>
      </c>
      <c r="F23" s="128">
        <v>38466.0</v>
      </c>
      <c r="G23" s="129">
        <v>0.1</v>
      </c>
      <c r="H23" s="43">
        <f t="shared" si="1"/>
        <v>3847</v>
      </c>
      <c r="I23" s="130">
        <f t="shared" si="2"/>
        <v>34619</v>
      </c>
    </row>
    <row r="24" ht="15.75" customHeight="1">
      <c r="A24" s="84">
        <v>161092.0</v>
      </c>
      <c r="B24" s="124" t="s">
        <v>189</v>
      </c>
      <c r="C24" s="134" t="s">
        <v>190</v>
      </c>
      <c r="D24" s="126" t="s">
        <v>385</v>
      </c>
      <c r="E24" s="131" t="s">
        <v>386</v>
      </c>
      <c r="F24" s="132">
        <v>5000.0</v>
      </c>
      <c r="G24" s="129">
        <v>0.1</v>
      </c>
      <c r="H24" s="43">
        <f t="shared" si="1"/>
        <v>500</v>
      </c>
      <c r="I24" s="130">
        <f t="shared" si="2"/>
        <v>4500</v>
      </c>
    </row>
    <row r="25" ht="15.75" customHeight="1">
      <c r="A25" s="84">
        <v>161092.0</v>
      </c>
      <c r="B25" s="124" t="s">
        <v>189</v>
      </c>
      <c r="C25" s="134" t="s">
        <v>190</v>
      </c>
      <c r="D25" s="126" t="s">
        <v>389</v>
      </c>
      <c r="E25" s="131" t="s">
        <v>386</v>
      </c>
      <c r="F25" s="132">
        <v>1000.0</v>
      </c>
      <c r="G25" s="129">
        <v>0.1</v>
      </c>
      <c r="H25" s="43">
        <f t="shared" si="1"/>
        <v>100</v>
      </c>
      <c r="I25" s="130">
        <f t="shared" si="2"/>
        <v>900</v>
      </c>
    </row>
    <row r="26" ht="15.75" customHeight="1">
      <c r="A26" s="84">
        <v>161093.0</v>
      </c>
      <c r="B26" s="124" t="s">
        <v>192</v>
      </c>
      <c r="C26" s="125" t="s">
        <v>193</v>
      </c>
      <c r="D26" s="126" t="s">
        <v>381</v>
      </c>
      <c r="E26" s="127" t="s">
        <v>382</v>
      </c>
      <c r="F26" s="128">
        <v>48180.0</v>
      </c>
      <c r="G26" s="129">
        <v>0.1</v>
      </c>
      <c r="H26" s="43">
        <f t="shared" si="1"/>
        <v>4818</v>
      </c>
      <c r="I26" s="130">
        <f t="shared" si="2"/>
        <v>43362</v>
      </c>
    </row>
    <row r="27" ht="15.75" customHeight="1">
      <c r="A27" s="84">
        <v>161093.0</v>
      </c>
      <c r="B27" s="124" t="s">
        <v>192</v>
      </c>
      <c r="C27" s="125" t="s">
        <v>193</v>
      </c>
      <c r="D27" s="126" t="s">
        <v>385</v>
      </c>
      <c r="E27" s="131" t="s">
        <v>386</v>
      </c>
      <c r="F27" s="132">
        <v>5000.0</v>
      </c>
      <c r="G27" s="129">
        <v>0.1</v>
      </c>
      <c r="H27" s="43">
        <f t="shared" si="1"/>
        <v>500</v>
      </c>
      <c r="I27" s="130">
        <f t="shared" si="2"/>
        <v>4500</v>
      </c>
    </row>
    <row r="28" ht="15.75" customHeight="1">
      <c r="A28" s="84">
        <v>161093.0</v>
      </c>
      <c r="B28" s="124" t="s">
        <v>192</v>
      </c>
      <c r="C28" s="125" t="s">
        <v>193</v>
      </c>
      <c r="D28" s="126" t="s">
        <v>389</v>
      </c>
      <c r="E28" s="131" t="s">
        <v>386</v>
      </c>
      <c r="F28" s="132">
        <v>1000.0</v>
      </c>
      <c r="G28" s="129">
        <v>0.1</v>
      </c>
      <c r="H28" s="43">
        <f t="shared" si="1"/>
        <v>100</v>
      </c>
      <c r="I28" s="130">
        <f t="shared" si="2"/>
        <v>900</v>
      </c>
    </row>
    <row r="29" ht="15.75" customHeight="1">
      <c r="A29" s="84">
        <v>161199.0</v>
      </c>
      <c r="B29" s="124" t="s">
        <v>195</v>
      </c>
      <c r="C29" s="134" t="s">
        <v>196</v>
      </c>
      <c r="D29" s="126" t="s">
        <v>381</v>
      </c>
      <c r="E29" s="127" t="s">
        <v>382</v>
      </c>
      <c r="F29" s="128">
        <v>44318.0</v>
      </c>
      <c r="G29" s="129">
        <v>0.1</v>
      </c>
      <c r="H29" s="43">
        <f t="shared" si="1"/>
        <v>4432</v>
      </c>
      <c r="I29" s="130">
        <f t="shared" si="2"/>
        <v>39886</v>
      </c>
    </row>
    <row r="30" ht="15.75" customHeight="1">
      <c r="A30" s="84">
        <v>161199.0</v>
      </c>
      <c r="B30" s="124" t="s">
        <v>195</v>
      </c>
      <c r="C30" s="134" t="s">
        <v>196</v>
      </c>
      <c r="D30" s="126" t="s">
        <v>385</v>
      </c>
      <c r="E30" s="131" t="s">
        <v>386</v>
      </c>
      <c r="F30" s="132">
        <v>5000.0</v>
      </c>
      <c r="G30" s="129">
        <v>0.1</v>
      </c>
      <c r="H30" s="43">
        <f t="shared" si="1"/>
        <v>500</v>
      </c>
      <c r="I30" s="130">
        <f t="shared" si="2"/>
        <v>4500</v>
      </c>
    </row>
    <row r="31" ht="15.75" customHeight="1">
      <c r="A31" s="84">
        <v>161199.0</v>
      </c>
      <c r="B31" s="124" t="s">
        <v>195</v>
      </c>
      <c r="C31" s="134" t="s">
        <v>196</v>
      </c>
      <c r="D31" s="126" t="s">
        <v>389</v>
      </c>
      <c r="E31" s="131" t="s">
        <v>386</v>
      </c>
      <c r="F31" s="132">
        <v>1000.0</v>
      </c>
      <c r="G31" s="129">
        <v>0.1</v>
      </c>
      <c r="H31" s="43">
        <f t="shared" si="1"/>
        <v>100</v>
      </c>
      <c r="I31" s="130">
        <f t="shared" si="2"/>
        <v>900</v>
      </c>
    </row>
    <row r="32" ht="15.75" customHeight="1">
      <c r="A32" s="84">
        <v>161204.0</v>
      </c>
      <c r="B32" s="124" t="s">
        <v>198</v>
      </c>
      <c r="C32" s="134" t="s">
        <v>199</v>
      </c>
      <c r="D32" s="126" t="s">
        <v>381</v>
      </c>
      <c r="E32" s="127" t="s">
        <v>382</v>
      </c>
      <c r="F32" s="128">
        <v>49155.0</v>
      </c>
      <c r="G32" s="129">
        <v>0.1</v>
      </c>
      <c r="H32" s="43">
        <f t="shared" si="1"/>
        <v>4916</v>
      </c>
      <c r="I32" s="130">
        <f t="shared" si="2"/>
        <v>44239</v>
      </c>
    </row>
    <row r="33" ht="15.75" customHeight="1">
      <c r="A33" s="84">
        <v>161204.0</v>
      </c>
      <c r="B33" s="124" t="s">
        <v>198</v>
      </c>
      <c r="C33" s="134" t="s">
        <v>199</v>
      </c>
      <c r="D33" s="126" t="s">
        <v>385</v>
      </c>
      <c r="E33" s="131" t="s">
        <v>386</v>
      </c>
      <c r="F33" s="132">
        <v>5000.0</v>
      </c>
      <c r="G33" s="129">
        <v>0.1</v>
      </c>
      <c r="H33" s="43">
        <f t="shared" si="1"/>
        <v>500</v>
      </c>
      <c r="I33" s="130">
        <f t="shared" si="2"/>
        <v>4500</v>
      </c>
    </row>
    <row r="34" ht="15.75" customHeight="1">
      <c r="A34" s="84">
        <v>161204.0</v>
      </c>
      <c r="B34" s="124" t="s">
        <v>198</v>
      </c>
      <c r="C34" s="134" t="s">
        <v>199</v>
      </c>
      <c r="D34" s="126" t="s">
        <v>389</v>
      </c>
      <c r="E34" s="131" t="s">
        <v>386</v>
      </c>
      <c r="F34" s="132">
        <v>1000.0</v>
      </c>
      <c r="G34" s="129">
        <v>0.1</v>
      </c>
      <c r="H34" s="43">
        <f t="shared" si="1"/>
        <v>100</v>
      </c>
      <c r="I34" s="130">
        <f t="shared" si="2"/>
        <v>900</v>
      </c>
    </row>
    <row r="35" ht="15.75" customHeight="1">
      <c r="A35" s="84">
        <v>161344.0</v>
      </c>
      <c r="B35" s="124" t="s">
        <v>201</v>
      </c>
      <c r="C35" s="134" t="s">
        <v>202</v>
      </c>
      <c r="D35" s="126" t="s">
        <v>381</v>
      </c>
      <c r="E35" s="127" t="s">
        <v>382</v>
      </c>
      <c r="F35" s="128">
        <v>88060.0</v>
      </c>
      <c r="G35" s="129">
        <v>0.1</v>
      </c>
      <c r="H35" s="43">
        <f t="shared" si="1"/>
        <v>8806</v>
      </c>
      <c r="I35" s="130">
        <f t="shared" si="2"/>
        <v>79254</v>
      </c>
    </row>
    <row r="36" ht="15.75" customHeight="1">
      <c r="A36" s="84">
        <v>161344.0</v>
      </c>
      <c r="B36" s="124" t="s">
        <v>201</v>
      </c>
      <c r="C36" s="134" t="s">
        <v>202</v>
      </c>
      <c r="D36" s="126" t="s">
        <v>385</v>
      </c>
      <c r="E36" s="131" t="s">
        <v>386</v>
      </c>
      <c r="F36" s="132">
        <v>5000.0</v>
      </c>
      <c r="G36" s="129">
        <v>0.1</v>
      </c>
      <c r="H36" s="43">
        <f t="shared" si="1"/>
        <v>500</v>
      </c>
      <c r="I36" s="130">
        <f t="shared" si="2"/>
        <v>4500</v>
      </c>
    </row>
    <row r="37" ht="15.75" customHeight="1">
      <c r="A37" s="84">
        <v>161344.0</v>
      </c>
      <c r="B37" s="124" t="s">
        <v>201</v>
      </c>
      <c r="C37" s="134" t="s">
        <v>202</v>
      </c>
      <c r="D37" s="126" t="s">
        <v>389</v>
      </c>
      <c r="E37" s="131" t="s">
        <v>386</v>
      </c>
      <c r="F37" s="132">
        <v>1000.0</v>
      </c>
      <c r="G37" s="129">
        <v>0.1</v>
      </c>
      <c r="H37" s="43">
        <f t="shared" si="1"/>
        <v>100</v>
      </c>
      <c r="I37" s="130">
        <f t="shared" si="2"/>
        <v>900</v>
      </c>
    </row>
    <row r="38" ht="15.75" customHeight="1">
      <c r="A38" s="84">
        <v>161346.0</v>
      </c>
      <c r="B38" s="124" t="s">
        <v>204</v>
      </c>
      <c r="C38" s="134" t="s">
        <v>205</v>
      </c>
      <c r="D38" s="126" t="s">
        <v>381</v>
      </c>
      <c r="E38" s="127" t="s">
        <v>382</v>
      </c>
      <c r="F38" s="128">
        <v>40963.0</v>
      </c>
      <c r="G38" s="129">
        <v>0.1</v>
      </c>
      <c r="H38" s="43">
        <f t="shared" si="1"/>
        <v>4096</v>
      </c>
      <c r="I38" s="130">
        <f t="shared" si="2"/>
        <v>36867</v>
      </c>
    </row>
    <row r="39" ht="15.75" customHeight="1">
      <c r="A39" s="84">
        <v>161346.0</v>
      </c>
      <c r="B39" s="124" t="s">
        <v>204</v>
      </c>
      <c r="C39" s="134" t="s">
        <v>205</v>
      </c>
      <c r="D39" s="126" t="s">
        <v>385</v>
      </c>
      <c r="E39" s="131" t="s">
        <v>386</v>
      </c>
      <c r="F39" s="132">
        <v>5000.0</v>
      </c>
      <c r="G39" s="129">
        <v>0.1</v>
      </c>
      <c r="H39" s="43">
        <f t="shared" si="1"/>
        <v>500</v>
      </c>
      <c r="I39" s="130">
        <f t="shared" si="2"/>
        <v>4500</v>
      </c>
    </row>
    <row r="40" ht="15.75" customHeight="1">
      <c r="A40" s="84">
        <v>161346.0</v>
      </c>
      <c r="B40" s="124" t="s">
        <v>204</v>
      </c>
      <c r="C40" s="134" t="s">
        <v>205</v>
      </c>
      <c r="D40" s="126" t="s">
        <v>389</v>
      </c>
      <c r="E40" s="131" t="s">
        <v>386</v>
      </c>
      <c r="F40" s="132">
        <v>1000.0</v>
      </c>
      <c r="G40" s="129">
        <v>0.1</v>
      </c>
      <c r="H40" s="43">
        <f t="shared" si="1"/>
        <v>100</v>
      </c>
      <c r="I40" s="130">
        <f t="shared" si="2"/>
        <v>900</v>
      </c>
    </row>
    <row r="41" ht="15.75" customHeight="1">
      <c r="A41" s="84">
        <v>161479.0</v>
      </c>
      <c r="B41" s="124" t="s">
        <v>207</v>
      </c>
      <c r="C41" s="134" t="s">
        <v>208</v>
      </c>
      <c r="D41" s="126" t="s">
        <v>381</v>
      </c>
      <c r="E41" s="127" t="s">
        <v>382</v>
      </c>
      <c r="F41" s="128">
        <v>88128.0</v>
      </c>
      <c r="G41" s="129">
        <v>0.1</v>
      </c>
      <c r="H41" s="43">
        <f t="shared" si="1"/>
        <v>8813</v>
      </c>
      <c r="I41" s="130">
        <f t="shared" si="2"/>
        <v>79315</v>
      </c>
    </row>
    <row r="42" ht="15.75" customHeight="1">
      <c r="A42" s="84">
        <v>161479.0</v>
      </c>
      <c r="B42" s="124" t="s">
        <v>207</v>
      </c>
      <c r="C42" s="134" t="s">
        <v>208</v>
      </c>
      <c r="D42" s="126" t="s">
        <v>385</v>
      </c>
      <c r="E42" s="131" t="s">
        <v>386</v>
      </c>
      <c r="F42" s="132">
        <v>5000.0</v>
      </c>
      <c r="G42" s="129">
        <v>0.1</v>
      </c>
      <c r="H42" s="43">
        <f t="shared" si="1"/>
        <v>500</v>
      </c>
      <c r="I42" s="130">
        <f t="shared" si="2"/>
        <v>4500</v>
      </c>
    </row>
    <row r="43" ht="15.75" customHeight="1">
      <c r="A43" s="84">
        <v>161479.0</v>
      </c>
      <c r="B43" s="124" t="s">
        <v>207</v>
      </c>
      <c r="C43" s="134" t="s">
        <v>208</v>
      </c>
      <c r="D43" s="126" t="s">
        <v>389</v>
      </c>
      <c r="E43" s="131" t="s">
        <v>386</v>
      </c>
      <c r="F43" s="132">
        <v>1000.0</v>
      </c>
      <c r="G43" s="129">
        <v>0.1</v>
      </c>
      <c r="H43" s="43">
        <f t="shared" si="1"/>
        <v>100</v>
      </c>
      <c r="I43" s="130">
        <f t="shared" si="2"/>
        <v>900</v>
      </c>
    </row>
    <row r="44" ht="15.75" customHeight="1">
      <c r="A44" s="84">
        <v>161481.0</v>
      </c>
      <c r="B44" s="124" t="s">
        <v>210</v>
      </c>
      <c r="C44" s="125" t="s">
        <v>211</v>
      </c>
      <c r="D44" s="126" t="s">
        <v>381</v>
      </c>
      <c r="E44" s="127" t="s">
        <v>382</v>
      </c>
      <c r="F44" s="128">
        <v>45059.0</v>
      </c>
      <c r="G44" s="129">
        <v>0.1</v>
      </c>
      <c r="H44" s="43">
        <f t="shared" si="1"/>
        <v>4506</v>
      </c>
      <c r="I44" s="130">
        <f t="shared" si="2"/>
        <v>40553</v>
      </c>
    </row>
    <row r="45" ht="15.75" customHeight="1">
      <c r="A45" s="84">
        <v>161481.0</v>
      </c>
      <c r="B45" s="124" t="s">
        <v>210</v>
      </c>
      <c r="C45" s="125" t="s">
        <v>211</v>
      </c>
      <c r="D45" s="126" t="s">
        <v>385</v>
      </c>
      <c r="E45" s="131" t="s">
        <v>386</v>
      </c>
      <c r="F45" s="132">
        <v>5000.0</v>
      </c>
      <c r="G45" s="129">
        <v>0.1</v>
      </c>
      <c r="H45" s="43">
        <f t="shared" si="1"/>
        <v>500</v>
      </c>
      <c r="I45" s="130">
        <f t="shared" si="2"/>
        <v>4500</v>
      </c>
    </row>
    <row r="46" ht="15.75" customHeight="1">
      <c r="A46" s="84">
        <v>161481.0</v>
      </c>
      <c r="B46" s="124" t="s">
        <v>210</v>
      </c>
      <c r="C46" s="125" t="s">
        <v>211</v>
      </c>
      <c r="D46" s="126" t="s">
        <v>389</v>
      </c>
      <c r="E46" s="131" t="s">
        <v>386</v>
      </c>
      <c r="F46" s="132">
        <v>1000.0</v>
      </c>
      <c r="G46" s="129">
        <v>0.1</v>
      </c>
      <c r="H46" s="43">
        <f t="shared" si="1"/>
        <v>100</v>
      </c>
      <c r="I46" s="130">
        <f t="shared" si="2"/>
        <v>900</v>
      </c>
    </row>
    <row r="47" ht="15.75" customHeight="1">
      <c r="A47" s="84">
        <v>161690.0</v>
      </c>
      <c r="B47" s="87" t="s">
        <v>213</v>
      </c>
      <c r="C47" s="136" t="s">
        <v>214</v>
      </c>
      <c r="D47" s="126" t="s">
        <v>381</v>
      </c>
      <c r="E47" s="127" t="s">
        <v>382</v>
      </c>
      <c r="F47" s="128">
        <v>98613.0</v>
      </c>
      <c r="G47" s="129">
        <v>0.1</v>
      </c>
      <c r="H47" s="43">
        <f t="shared" si="1"/>
        <v>9861</v>
      </c>
      <c r="I47" s="130">
        <f t="shared" si="2"/>
        <v>88752</v>
      </c>
    </row>
    <row r="48" ht="15.75" customHeight="1">
      <c r="A48" s="84">
        <v>161690.0</v>
      </c>
      <c r="B48" s="87" t="s">
        <v>213</v>
      </c>
      <c r="C48" s="136" t="s">
        <v>214</v>
      </c>
      <c r="D48" s="126" t="s">
        <v>385</v>
      </c>
      <c r="E48" s="131" t="s">
        <v>386</v>
      </c>
      <c r="F48" s="132">
        <v>5000.0</v>
      </c>
      <c r="G48" s="129">
        <v>0.1</v>
      </c>
      <c r="H48" s="43">
        <f t="shared" si="1"/>
        <v>500</v>
      </c>
      <c r="I48" s="130">
        <f t="shared" si="2"/>
        <v>4500</v>
      </c>
    </row>
    <row r="49" ht="15.75" customHeight="1">
      <c r="A49" s="84">
        <v>161690.0</v>
      </c>
      <c r="B49" s="87" t="s">
        <v>213</v>
      </c>
      <c r="C49" s="136" t="s">
        <v>214</v>
      </c>
      <c r="D49" s="126" t="s">
        <v>389</v>
      </c>
      <c r="E49" s="131" t="s">
        <v>386</v>
      </c>
      <c r="F49" s="132">
        <v>1000.0</v>
      </c>
      <c r="G49" s="129">
        <v>0.1</v>
      </c>
      <c r="H49" s="43">
        <f t="shared" si="1"/>
        <v>100</v>
      </c>
      <c r="I49" s="130">
        <f t="shared" si="2"/>
        <v>900</v>
      </c>
    </row>
    <row r="50" ht="15.75" customHeight="1">
      <c r="A50" s="84">
        <v>161691.0</v>
      </c>
      <c r="B50" s="87" t="s">
        <v>217</v>
      </c>
      <c r="C50" s="136" t="s">
        <v>218</v>
      </c>
      <c r="D50" s="126" t="s">
        <v>381</v>
      </c>
      <c r="E50" s="127" t="s">
        <v>382</v>
      </c>
      <c r="F50" s="128">
        <v>54909.0</v>
      </c>
      <c r="G50" s="129">
        <v>0.1</v>
      </c>
      <c r="H50" s="43">
        <f t="shared" si="1"/>
        <v>5491</v>
      </c>
      <c r="I50" s="130">
        <f t="shared" si="2"/>
        <v>49418</v>
      </c>
    </row>
    <row r="51" ht="15.75" customHeight="1">
      <c r="A51" s="84">
        <v>161691.0</v>
      </c>
      <c r="B51" s="87" t="s">
        <v>217</v>
      </c>
      <c r="C51" s="136" t="s">
        <v>218</v>
      </c>
      <c r="D51" s="126" t="s">
        <v>385</v>
      </c>
      <c r="E51" s="131" t="s">
        <v>386</v>
      </c>
      <c r="F51" s="132">
        <v>5000.0</v>
      </c>
      <c r="G51" s="129">
        <v>0.1</v>
      </c>
      <c r="H51" s="43">
        <f t="shared" si="1"/>
        <v>500</v>
      </c>
      <c r="I51" s="130">
        <f t="shared" si="2"/>
        <v>4500</v>
      </c>
    </row>
    <row r="52" ht="15.75" customHeight="1">
      <c r="A52" s="84">
        <v>161691.0</v>
      </c>
      <c r="B52" s="87" t="s">
        <v>217</v>
      </c>
      <c r="C52" s="136" t="s">
        <v>218</v>
      </c>
      <c r="D52" s="126" t="s">
        <v>389</v>
      </c>
      <c r="E52" s="131" t="s">
        <v>386</v>
      </c>
      <c r="F52" s="132">
        <v>1000.0</v>
      </c>
      <c r="G52" s="129">
        <v>0.1</v>
      </c>
      <c r="H52" s="43">
        <f t="shared" si="1"/>
        <v>100</v>
      </c>
      <c r="I52" s="130">
        <f t="shared" si="2"/>
        <v>900</v>
      </c>
    </row>
    <row r="53" ht="15.75" customHeight="1">
      <c r="A53" s="84">
        <v>161693.0</v>
      </c>
      <c r="B53" s="87" t="s">
        <v>220</v>
      </c>
      <c r="C53" s="136" t="s">
        <v>221</v>
      </c>
      <c r="D53" s="126" t="s">
        <v>381</v>
      </c>
      <c r="E53" s="127" t="s">
        <v>382</v>
      </c>
      <c r="F53" s="128">
        <v>45059.0</v>
      </c>
      <c r="G53" s="129">
        <v>0.1</v>
      </c>
      <c r="H53" s="43">
        <f t="shared" si="1"/>
        <v>4506</v>
      </c>
      <c r="I53" s="130">
        <f t="shared" si="2"/>
        <v>40553</v>
      </c>
    </row>
    <row r="54" ht="15.75" customHeight="1">
      <c r="A54" s="84">
        <v>161693.0</v>
      </c>
      <c r="B54" s="87" t="s">
        <v>220</v>
      </c>
      <c r="C54" s="136" t="s">
        <v>221</v>
      </c>
      <c r="D54" s="126" t="s">
        <v>385</v>
      </c>
      <c r="E54" s="131" t="s">
        <v>386</v>
      </c>
      <c r="F54" s="132">
        <v>5000.0</v>
      </c>
      <c r="G54" s="129">
        <v>0.1</v>
      </c>
      <c r="H54" s="43">
        <f t="shared" si="1"/>
        <v>500</v>
      </c>
      <c r="I54" s="130">
        <f t="shared" si="2"/>
        <v>4500</v>
      </c>
    </row>
    <row r="55" ht="15.75" customHeight="1">
      <c r="A55" s="84">
        <v>161693.0</v>
      </c>
      <c r="B55" s="87" t="s">
        <v>220</v>
      </c>
      <c r="C55" s="136" t="s">
        <v>221</v>
      </c>
      <c r="D55" s="126" t="s">
        <v>389</v>
      </c>
      <c r="E55" s="131" t="s">
        <v>386</v>
      </c>
      <c r="F55" s="132">
        <v>1000.0</v>
      </c>
      <c r="G55" s="129">
        <v>0.1</v>
      </c>
      <c r="H55" s="43">
        <f t="shared" si="1"/>
        <v>100</v>
      </c>
      <c r="I55" s="130">
        <f t="shared" si="2"/>
        <v>900</v>
      </c>
    </row>
    <row r="56" ht="15.75" customHeight="1">
      <c r="A56" s="84">
        <v>161874.0</v>
      </c>
      <c r="B56" s="87" t="s">
        <v>226</v>
      </c>
      <c r="C56" s="136" t="s">
        <v>227</v>
      </c>
      <c r="D56" s="126" t="s">
        <v>381</v>
      </c>
      <c r="E56" s="127" t="s">
        <v>382</v>
      </c>
      <c r="F56" s="128">
        <v>75937.0</v>
      </c>
      <c r="G56" s="129">
        <v>0.1</v>
      </c>
      <c r="H56" s="43">
        <f t="shared" si="1"/>
        <v>7594</v>
      </c>
      <c r="I56" s="130">
        <f t="shared" si="2"/>
        <v>68343</v>
      </c>
    </row>
    <row r="57" ht="15.75" customHeight="1">
      <c r="A57" s="84">
        <v>161874.0</v>
      </c>
      <c r="B57" s="87" t="s">
        <v>226</v>
      </c>
      <c r="C57" s="136" t="s">
        <v>227</v>
      </c>
      <c r="D57" s="126" t="s">
        <v>385</v>
      </c>
      <c r="E57" s="131" t="s">
        <v>386</v>
      </c>
      <c r="F57" s="132">
        <v>5000.0</v>
      </c>
      <c r="G57" s="129">
        <v>0.1</v>
      </c>
      <c r="H57" s="43">
        <f t="shared" si="1"/>
        <v>500</v>
      </c>
      <c r="I57" s="130">
        <f t="shared" si="2"/>
        <v>4500</v>
      </c>
    </row>
    <row r="58" ht="15.75" customHeight="1">
      <c r="A58" s="84">
        <v>161874.0</v>
      </c>
      <c r="B58" s="87" t="s">
        <v>226</v>
      </c>
      <c r="C58" s="136" t="s">
        <v>227</v>
      </c>
      <c r="D58" s="126" t="s">
        <v>389</v>
      </c>
      <c r="E58" s="131" t="s">
        <v>386</v>
      </c>
      <c r="F58" s="132">
        <v>1000.0</v>
      </c>
      <c r="G58" s="129">
        <v>0.1</v>
      </c>
      <c r="H58" s="43">
        <f t="shared" si="1"/>
        <v>100</v>
      </c>
      <c r="I58" s="130">
        <f t="shared" si="2"/>
        <v>900</v>
      </c>
    </row>
    <row r="59" ht="15.75" customHeight="1">
      <c r="A59" s="84">
        <v>161878.0</v>
      </c>
      <c r="B59" s="87" t="s">
        <v>228</v>
      </c>
      <c r="C59" s="136" t="s">
        <v>229</v>
      </c>
      <c r="D59" s="126" t="s">
        <v>381</v>
      </c>
      <c r="E59" s="127" t="s">
        <v>382</v>
      </c>
      <c r="F59" s="128">
        <v>12289.0</v>
      </c>
      <c r="G59" s="129">
        <v>0.1</v>
      </c>
      <c r="H59" s="43">
        <f t="shared" si="1"/>
        <v>1229</v>
      </c>
      <c r="I59" s="130">
        <f t="shared" si="2"/>
        <v>11060</v>
      </c>
    </row>
    <row r="60" ht="15.75" customHeight="1">
      <c r="A60" s="84">
        <v>161878.0</v>
      </c>
      <c r="B60" s="87" t="s">
        <v>228</v>
      </c>
      <c r="C60" s="136" t="s">
        <v>229</v>
      </c>
      <c r="D60" s="126" t="s">
        <v>385</v>
      </c>
      <c r="E60" s="131" t="s">
        <v>386</v>
      </c>
      <c r="F60" s="132">
        <v>5000.0</v>
      </c>
      <c r="G60" s="129">
        <v>0.1</v>
      </c>
      <c r="H60" s="43">
        <f t="shared" si="1"/>
        <v>500</v>
      </c>
      <c r="I60" s="130">
        <f t="shared" si="2"/>
        <v>4500</v>
      </c>
    </row>
    <row r="61" ht="15.75" customHeight="1">
      <c r="A61" s="84">
        <v>161878.0</v>
      </c>
      <c r="B61" s="87" t="s">
        <v>228</v>
      </c>
      <c r="C61" s="136" t="s">
        <v>229</v>
      </c>
      <c r="D61" s="126" t="s">
        <v>389</v>
      </c>
      <c r="E61" s="131" t="s">
        <v>386</v>
      </c>
      <c r="F61" s="132">
        <v>1000.0</v>
      </c>
      <c r="G61" s="129">
        <v>0.1</v>
      </c>
      <c r="H61" s="43">
        <f t="shared" si="1"/>
        <v>100</v>
      </c>
      <c r="I61" s="130">
        <f t="shared" si="2"/>
        <v>900</v>
      </c>
    </row>
    <row r="62" ht="15.75" customHeight="1">
      <c r="A62" s="84">
        <v>161880.0</v>
      </c>
      <c r="B62" s="87" t="s">
        <v>231</v>
      </c>
      <c r="C62" s="136" t="s">
        <v>232</v>
      </c>
      <c r="D62" s="126" t="s">
        <v>381</v>
      </c>
      <c r="E62" s="127" t="s">
        <v>382</v>
      </c>
      <c r="F62" s="128">
        <v>35345.0</v>
      </c>
      <c r="G62" s="129">
        <v>0.1</v>
      </c>
      <c r="H62" s="43">
        <f t="shared" si="1"/>
        <v>3535</v>
      </c>
      <c r="I62" s="130">
        <f t="shared" si="2"/>
        <v>31810</v>
      </c>
    </row>
    <row r="63" ht="15.75" customHeight="1">
      <c r="A63" s="84">
        <v>161880.0</v>
      </c>
      <c r="B63" s="87" t="s">
        <v>231</v>
      </c>
      <c r="C63" s="136" t="s">
        <v>232</v>
      </c>
      <c r="D63" s="126" t="s">
        <v>385</v>
      </c>
      <c r="E63" s="131" t="s">
        <v>386</v>
      </c>
      <c r="F63" s="132">
        <v>5000.0</v>
      </c>
      <c r="G63" s="129">
        <v>0.1</v>
      </c>
      <c r="H63" s="43">
        <f t="shared" si="1"/>
        <v>500</v>
      </c>
      <c r="I63" s="130">
        <f t="shared" si="2"/>
        <v>4500</v>
      </c>
    </row>
    <row r="64" ht="15.75" customHeight="1">
      <c r="A64" s="84">
        <v>161880.0</v>
      </c>
      <c r="B64" s="87" t="s">
        <v>231</v>
      </c>
      <c r="C64" s="136" t="s">
        <v>232</v>
      </c>
      <c r="D64" s="126" t="s">
        <v>389</v>
      </c>
      <c r="E64" s="131" t="s">
        <v>386</v>
      </c>
      <c r="F64" s="132">
        <v>1000.0</v>
      </c>
      <c r="G64" s="129">
        <v>0.1</v>
      </c>
      <c r="H64" s="43">
        <f t="shared" si="1"/>
        <v>100</v>
      </c>
      <c r="I64" s="130">
        <f t="shared" si="2"/>
        <v>900</v>
      </c>
    </row>
    <row r="65" ht="15.75" customHeight="1">
      <c r="A65" s="84"/>
      <c r="B65" s="124"/>
      <c r="C65" s="134"/>
      <c r="D65" s="126" t="s">
        <v>381</v>
      </c>
      <c r="E65" s="127" t="s">
        <v>382</v>
      </c>
      <c r="G65" s="129">
        <v>0.1</v>
      </c>
      <c r="H65" s="43">
        <f t="shared" si="1"/>
        <v>0</v>
      </c>
      <c r="I65" s="130">
        <f t="shared" si="2"/>
        <v>0</v>
      </c>
    </row>
    <row r="66" ht="15.75" customHeight="1">
      <c r="A66" s="84"/>
      <c r="B66" s="124"/>
      <c r="C66" s="134"/>
      <c r="D66" s="126" t="s">
        <v>385</v>
      </c>
      <c r="E66" s="131" t="s">
        <v>386</v>
      </c>
      <c r="F66" s="132">
        <v>5000.0</v>
      </c>
      <c r="G66" s="129">
        <v>0.1</v>
      </c>
      <c r="H66" s="43">
        <f t="shared" si="1"/>
        <v>500</v>
      </c>
      <c r="I66" s="130">
        <f t="shared" si="2"/>
        <v>4500</v>
      </c>
    </row>
    <row r="67" ht="15.75" customHeight="1">
      <c r="A67" s="84"/>
      <c r="B67" s="124"/>
      <c r="C67" s="134"/>
      <c r="D67" s="126" t="s">
        <v>389</v>
      </c>
      <c r="E67" s="131" t="s">
        <v>386</v>
      </c>
      <c r="F67" s="132">
        <v>1000.0</v>
      </c>
      <c r="G67" s="129">
        <v>0.1</v>
      </c>
      <c r="H67" s="43">
        <f t="shared" si="1"/>
        <v>100</v>
      </c>
      <c r="I67" s="130">
        <f t="shared" si="2"/>
        <v>900</v>
      </c>
    </row>
    <row r="68" ht="15.75" customHeight="1">
      <c r="A68" s="84"/>
      <c r="B68" s="124"/>
      <c r="C68" s="134"/>
      <c r="D68" s="126" t="s">
        <v>381</v>
      </c>
      <c r="E68" s="127" t="s">
        <v>382</v>
      </c>
      <c r="G68" s="129">
        <v>0.1</v>
      </c>
      <c r="H68" s="43">
        <f t="shared" si="1"/>
        <v>0</v>
      </c>
      <c r="I68" s="130">
        <f t="shared" si="2"/>
        <v>0</v>
      </c>
    </row>
    <row r="69" ht="15.75" customHeight="1">
      <c r="A69" s="84"/>
      <c r="B69" s="124"/>
      <c r="C69" s="134"/>
      <c r="D69" s="126" t="s">
        <v>385</v>
      </c>
      <c r="E69" s="131" t="s">
        <v>386</v>
      </c>
      <c r="F69" s="132">
        <v>5000.0</v>
      </c>
      <c r="G69" s="129">
        <v>0.1</v>
      </c>
      <c r="H69" s="43">
        <f t="shared" si="1"/>
        <v>500</v>
      </c>
      <c r="I69" s="130">
        <f t="shared" si="2"/>
        <v>4500</v>
      </c>
    </row>
    <row r="70" ht="15.75" customHeight="1">
      <c r="A70" s="84"/>
      <c r="B70" s="124"/>
      <c r="C70" s="134"/>
      <c r="D70" s="126" t="s">
        <v>389</v>
      </c>
      <c r="E70" s="131" t="s">
        <v>386</v>
      </c>
      <c r="F70" s="132">
        <v>1000.0</v>
      </c>
      <c r="G70" s="129">
        <v>0.1</v>
      </c>
      <c r="H70" s="43">
        <f t="shared" si="1"/>
        <v>100</v>
      </c>
      <c r="I70" s="130">
        <f t="shared" si="2"/>
        <v>900</v>
      </c>
    </row>
    <row r="71" ht="15.75" customHeight="1">
      <c r="A71" s="84"/>
      <c r="B71" s="124"/>
      <c r="C71" s="134"/>
      <c r="D71" s="126" t="s">
        <v>381</v>
      </c>
      <c r="E71" s="127" t="s">
        <v>382</v>
      </c>
      <c r="G71" s="129">
        <v>0.1</v>
      </c>
      <c r="H71" s="43">
        <f t="shared" si="1"/>
        <v>0</v>
      </c>
      <c r="I71" s="130">
        <f t="shared" si="2"/>
        <v>0</v>
      </c>
    </row>
    <row r="72" ht="15.75" customHeight="1">
      <c r="A72" s="84"/>
      <c r="B72" s="124"/>
      <c r="C72" s="134"/>
      <c r="D72" s="126" t="s">
        <v>385</v>
      </c>
      <c r="E72" s="131" t="s">
        <v>386</v>
      </c>
      <c r="F72" s="132">
        <v>5000.0</v>
      </c>
      <c r="G72" s="129">
        <v>0.1</v>
      </c>
      <c r="H72" s="43">
        <f t="shared" si="1"/>
        <v>500</v>
      </c>
      <c r="I72" s="130">
        <f t="shared" si="2"/>
        <v>4500</v>
      </c>
    </row>
    <row r="73" ht="15.75" customHeight="1">
      <c r="A73" s="84"/>
      <c r="B73" s="124"/>
      <c r="C73" s="134"/>
      <c r="D73" s="126" t="s">
        <v>389</v>
      </c>
      <c r="E73" s="131" t="s">
        <v>386</v>
      </c>
      <c r="F73" s="132">
        <v>1000.0</v>
      </c>
      <c r="G73" s="129">
        <v>0.1</v>
      </c>
      <c r="H73" s="43">
        <f t="shared" si="1"/>
        <v>100</v>
      </c>
      <c r="I73" s="130">
        <f t="shared" si="2"/>
        <v>900</v>
      </c>
    </row>
    <row r="74" ht="15.75" customHeight="1">
      <c r="A74" s="84"/>
      <c r="B74" s="124"/>
      <c r="C74" s="134"/>
      <c r="D74" s="126" t="s">
        <v>381</v>
      </c>
      <c r="E74" s="127" t="s">
        <v>382</v>
      </c>
      <c r="G74" s="129">
        <v>0.1</v>
      </c>
      <c r="H74" s="43">
        <f t="shared" si="1"/>
        <v>0</v>
      </c>
      <c r="I74" s="130">
        <f t="shared" si="2"/>
        <v>0</v>
      </c>
    </row>
    <row r="75" ht="15.75" customHeight="1">
      <c r="A75" s="84"/>
      <c r="B75" s="124"/>
      <c r="C75" s="134"/>
      <c r="D75" s="126" t="s">
        <v>385</v>
      </c>
      <c r="E75" s="131" t="s">
        <v>386</v>
      </c>
      <c r="F75" s="132">
        <v>5000.0</v>
      </c>
      <c r="G75" s="129">
        <v>0.1</v>
      </c>
      <c r="H75" s="43">
        <f t="shared" si="1"/>
        <v>500</v>
      </c>
      <c r="I75" s="130">
        <f t="shared" si="2"/>
        <v>4500</v>
      </c>
    </row>
    <row r="76" ht="15.75" customHeight="1">
      <c r="A76" s="84"/>
      <c r="B76" s="124"/>
      <c r="C76" s="134"/>
      <c r="D76" s="126" t="s">
        <v>389</v>
      </c>
      <c r="E76" s="131" t="s">
        <v>386</v>
      </c>
      <c r="F76" s="132">
        <v>1000.0</v>
      </c>
      <c r="G76" s="129">
        <v>0.1</v>
      </c>
      <c r="H76" s="43">
        <f t="shared" si="1"/>
        <v>100</v>
      </c>
      <c r="I76" s="130">
        <f t="shared" si="2"/>
        <v>900</v>
      </c>
    </row>
    <row r="77" ht="15.75" customHeight="1">
      <c r="A77" s="84"/>
      <c r="B77" s="124"/>
      <c r="C77" s="134"/>
      <c r="D77" s="126" t="s">
        <v>381</v>
      </c>
      <c r="E77" s="127" t="s">
        <v>382</v>
      </c>
      <c r="G77" s="129">
        <v>0.1</v>
      </c>
      <c r="H77" s="43">
        <f t="shared" si="1"/>
        <v>0</v>
      </c>
      <c r="I77" s="130">
        <f t="shared" si="2"/>
        <v>0</v>
      </c>
    </row>
    <row r="78" ht="15.75" customHeight="1">
      <c r="A78" s="84"/>
      <c r="B78" s="124"/>
      <c r="C78" s="134"/>
      <c r="D78" s="126" t="s">
        <v>385</v>
      </c>
      <c r="E78" s="131" t="s">
        <v>386</v>
      </c>
      <c r="F78" s="132">
        <v>5000.0</v>
      </c>
      <c r="G78" s="129">
        <v>0.1</v>
      </c>
      <c r="H78" s="43">
        <f t="shared" si="1"/>
        <v>500</v>
      </c>
      <c r="I78" s="130">
        <f t="shared" si="2"/>
        <v>4500</v>
      </c>
    </row>
    <row r="79" ht="15.75" customHeight="1">
      <c r="A79" s="84"/>
      <c r="B79" s="124"/>
      <c r="C79" s="134"/>
      <c r="D79" s="126" t="s">
        <v>389</v>
      </c>
      <c r="E79" s="131" t="s">
        <v>386</v>
      </c>
      <c r="F79" s="132">
        <v>1000.0</v>
      </c>
      <c r="G79" s="129">
        <v>0.1</v>
      </c>
      <c r="H79" s="43">
        <f t="shared" si="1"/>
        <v>100</v>
      </c>
      <c r="I79" s="130">
        <f t="shared" si="2"/>
        <v>900</v>
      </c>
    </row>
    <row r="80" ht="15.75" customHeight="1">
      <c r="A80" s="84"/>
      <c r="B80" s="124"/>
      <c r="C80" s="134"/>
      <c r="D80" s="126" t="s">
        <v>381</v>
      </c>
      <c r="E80" s="127" t="s">
        <v>382</v>
      </c>
      <c r="G80" s="129">
        <v>0.1</v>
      </c>
      <c r="H80" s="43">
        <f t="shared" si="1"/>
        <v>0</v>
      </c>
      <c r="I80" s="130">
        <f t="shared" si="2"/>
        <v>0</v>
      </c>
    </row>
    <row r="81" ht="15.75" customHeight="1">
      <c r="A81" s="84"/>
      <c r="B81" s="124"/>
      <c r="C81" s="134"/>
      <c r="D81" s="126" t="s">
        <v>385</v>
      </c>
      <c r="E81" s="131" t="s">
        <v>386</v>
      </c>
      <c r="F81" s="132">
        <v>5000.0</v>
      </c>
      <c r="G81" s="129">
        <v>0.1</v>
      </c>
      <c r="H81" s="43">
        <f t="shared" si="1"/>
        <v>500</v>
      </c>
      <c r="I81" s="130">
        <f t="shared" si="2"/>
        <v>4500</v>
      </c>
    </row>
    <row r="82" ht="15.75" customHeight="1">
      <c r="A82" s="84"/>
      <c r="B82" s="124"/>
      <c r="C82" s="134"/>
      <c r="D82" s="126" t="s">
        <v>389</v>
      </c>
      <c r="E82" s="131" t="s">
        <v>386</v>
      </c>
      <c r="F82" s="132">
        <v>1000.0</v>
      </c>
      <c r="G82" s="129">
        <v>0.1</v>
      </c>
      <c r="H82" s="43">
        <f t="shared" si="1"/>
        <v>100</v>
      </c>
      <c r="I82" s="130">
        <f t="shared" si="2"/>
        <v>900</v>
      </c>
    </row>
    <row r="83" ht="15.75" customHeight="1">
      <c r="A83" s="84"/>
      <c r="B83" s="124"/>
      <c r="C83" s="134"/>
      <c r="D83" s="126" t="s">
        <v>381</v>
      </c>
      <c r="E83" s="127" t="s">
        <v>382</v>
      </c>
      <c r="G83" s="129">
        <v>0.1</v>
      </c>
      <c r="H83" s="43">
        <f t="shared" si="1"/>
        <v>0</v>
      </c>
      <c r="I83" s="130">
        <f t="shared" si="2"/>
        <v>0</v>
      </c>
    </row>
    <row r="84" ht="15.75" customHeight="1">
      <c r="A84" s="84"/>
      <c r="B84" s="124"/>
      <c r="C84" s="134"/>
      <c r="D84" s="126" t="s">
        <v>385</v>
      </c>
      <c r="E84" s="131" t="s">
        <v>386</v>
      </c>
      <c r="F84" s="132">
        <v>5000.0</v>
      </c>
      <c r="G84" s="129">
        <v>0.1</v>
      </c>
      <c r="H84" s="43">
        <f t="shared" si="1"/>
        <v>500</v>
      </c>
      <c r="I84" s="130">
        <f t="shared" si="2"/>
        <v>4500</v>
      </c>
    </row>
    <row r="85" ht="15.75" customHeight="1">
      <c r="A85" s="84"/>
      <c r="B85" s="124"/>
      <c r="C85" s="134"/>
      <c r="D85" s="126" t="s">
        <v>389</v>
      </c>
      <c r="E85" s="131" t="s">
        <v>386</v>
      </c>
      <c r="F85" s="132">
        <v>1000.0</v>
      </c>
      <c r="G85" s="129">
        <v>0.1</v>
      </c>
      <c r="H85" s="43">
        <f t="shared" si="1"/>
        <v>100</v>
      </c>
      <c r="I85" s="130">
        <f t="shared" si="2"/>
        <v>900</v>
      </c>
    </row>
    <row r="86" ht="15.75" customHeight="1">
      <c r="A86" s="84"/>
      <c r="B86" s="124"/>
      <c r="C86" s="134"/>
      <c r="D86" s="126" t="s">
        <v>381</v>
      </c>
      <c r="E86" s="127" t="s">
        <v>382</v>
      </c>
      <c r="G86" s="129">
        <v>0.1</v>
      </c>
      <c r="H86" s="43">
        <f t="shared" si="1"/>
        <v>0</v>
      </c>
      <c r="I86" s="130">
        <f t="shared" si="2"/>
        <v>0</v>
      </c>
    </row>
    <row r="87" ht="15.75" customHeight="1">
      <c r="A87" s="84"/>
      <c r="B87" s="124"/>
      <c r="C87" s="134"/>
      <c r="D87" s="126" t="s">
        <v>385</v>
      </c>
      <c r="E87" s="131" t="s">
        <v>386</v>
      </c>
      <c r="F87" s="132">
        <v>5000.0</v>
      </c>
      <c r="G87" s="129">
        <v>0.1</v>
      </c>
      <c r="H87" s="43">
        <f t="shared" si="1"/>
        <v>500</v>
      </c>
      <c r="I87" s="130">
        <f t="shared" si="2"/>
        <v>4500</v>
      </c>
    </row>
    <row r="88" ht="15.75" customHeight="1">
      <c r="A88" s="84"/>
      <c r="B88" s="124"/>
      <c r="C88" s="134"/>
      <c r="D88" s="126" t="s">
        <v>389</v>
      </c>
      <c r="E88" s="131" t="s">
        <v>386</v>
      </c>
      <c r="F88" s="132">
        <v>1000.0</v>
      </c>
      <c r="G88" s="129">
        <v>0.1</v>
      </c>
      <c r="H88" s="43">
        <f t="shared" si="1"/>
        <v>100</v>
      </c>
      <c r="I88" s="130">
        <f t="shared" si="2"/>
        <v>900</v>
      </c>
    </row>
    <row r="89" ht="15.75" customHeight="1">
      <c r="A89" s="140"/>
    </row>
    <row r="90" ht="15.75" customHeight="1">
      <c r="A90" s="140"/>
    </row>
    <row r="91" ht="15.75" customHeight="1">
      <c r="A91" s="140"/>
    </row>
    <row r="92" ht="15.75" customHeight="1">
      <c r="A92" s="140"/>
    </row>
    <row r="93" ht="15.75" customHeight="1">
      <c r="A93" s="140"/>
    </row>
    <row r="94" ht="15.75" customHeight="1">
      <c r="A94" s="140"/>
    </row>
    <row r="95" ht="15.75" customHeight="1">
      <c r="A95" s="140"/>
    </row>
    <row r="96" ht="15.75" customHeight="1">
      <c r="A96" s="140"/>
    </row>
    <row r="97" ht="15.75" customHeight="1">
      <c r="A97" s="140"/>
    </row>
    <row r="98" ht="15.75" customHeight="1">
      <c r="A98" s="140"/>
    </row>
    <row r="99" ht="15.75" customHeight="1">
      <c r="A99" s="140"/>
    </row>
    <row r="100" ht="15.75" customHeight="1">
      <c r="A100" s="140"/>
    </row>
    <row r="101" ht="15.75" customHeight="1">
      <c r="A101" s="140"/>
    </row>
    <row r="102" ht="15.75" customHeight="1">
      <c r="A102" s="140"/>
    </row>
    <row r="103" ht="15.75" customHeight="1">
      <c r="A103" s="140"/>
    </row>
    <row r="104" ht="15.75" customHeight="1">
      <c r="A104" s="140"/>
    </row>
    <row r="105" ht="15.75" customHeight="1">
      <c r="A105" s="140"/>
    </row>
    <row r="106" ht="15.75" customHeight="1">
      <c r="A106" s="140"/>
    </row>
    <row r="107" ht="15.75" customHeight="1">
      <c r="A107" s="140"/>
    </row>
    <row r="108" ht="15.75" customHeight="1">
      <c r="A108" s="140"/>
    </row>
    <row r="109" ht="15.75" customHeight="1">
      <c r="A109" s="140"/>
    </row>
    <row r="110" ht="15.75" customHeight="1">
      <c r="A110" s="140"/>
    </row>
    <row r="111" ht="15.75" customHeight="1">
      <c r="A111" s="140"/>
    </row>
    <row r="112" ht="15.75" customHeight="1">
      <c r="A112" s="140"/>
    </row>
    <row r="113" ht="15.75" customHeight="1">
      <c r="A113" s="140"/>
    </row>
    <row r="114" ht="15.75" customHeight="1">
      <c r="A114" s="140"/>
    </row>
    <row r="115" ht="15.75" customHeight="1">
      <c r="A115" s="140"/>
    </row>
    <row r="116" ht="15.75" customHeight="1">
      <c r="A116" s="140"/>
    </row>
    <row r="117" ht="15.75" customHeight="1">
      <c r="A117" s="140"/>
    </row>
    <row r="118" ht="15.75" customHeight="1">
      <c r="A118" s="140"/>
    </row>
    <row r="119" ht="15.75" customHeight="1">
      <c r="A119" s="140"/>
    </row>
    <row r="120" ht="15.75" customHeight="1">
      <c r="A120" s="140"/>
    </row>
    <row r="121" ht="15.75" customHeight="1">
      <c r="A121" s="140"/>
    </row>
    <row r="122" ht="15.75" customHeight="1">
      <c r="A122" s="140"/>
    </row>
    <row r="123" ht="15.75" customHeight="1">
      <c r="A123" s="140"/>
    </row>
    <row r="124" ht="15.75" customHeight="1">
      <c r="A124" s="140"/>
    </row>
    <row r="125" ht="15.75" customHeight="1">
      <c r="A125" s="140"/>
    </row>
    <row r="126" ht="15.75" customHeight="1">
      <c r="A126" s="140"/>
    </row>
    <row r="127" ht="15.75" customHeight="1">
      <c r="A127" s="140"/>
    </row>
    <row r="128" ht="15.75" customHeight="1">
      <c r="A128" s="140"/>
    </row>
    <row r="129" ht="15.75" customHeight="1">
      <c r="A129" s="140"/>
    </row>
    <row r="130" ht="15.75" customHeight="1">
      <c r="A130" s="140"/>
    </row>
    <row r="131" ht="15.75" customHeight="1">
      <c r="A131" s="140"/>
    </row>
    <row r="132" ht="15.75" customHeight="1">
      <c r="A132" s="140"/>
    </row>
    <row r="133" ht="15.75" customHeight="1">
      <c r="A133" s="140"/>
    </row>
    <row r="134" ht="15.75" customHeight="1">
      <c r="A134" s="140"/>
    </row>
    <row r="135" ht="15.75" customHeight="1">
      <c r="A135" s="140"/>
    </row>
    <row r="136" ht="15.75" customHeight="1">
      <c r="A136" s="140"/>
    </row>
    <row r="137" ht="15.75" customHeight="1">
      <c r="A137" s="140"/>
    </row>
    <row r="138" ht="15.75" customHeight="1">
      <c r="A138" s="140"/>
    </row>
    <row r="139" ht="15.75" customHeight="1">
      <c r="A139" s="140"/>
    </row>
    <row r="140" ht="15.75" customHeight="1">
      <c r="A140" s="140"/>
    </row>
    <row r="141" ht="15.75" customHeight="1">
      <c r="A141" s="140"/>
    </row>
    <row r="142" ht="15.75" customHeight="1">
      <c r="A142" s="140"/>
    </row>
    <row r="143" ht="15.75" customHeight="1">
      <c r="A143" s="140"/>
    </row>
    <row r="144" ht="15.75" customHeight="1">
      <c r="A144" s="140"/>
    </row>
    <row r="145" ht="15.75" customHeight="1">
      <c r="A145" s="140"/>
    </row>
    <row r="146" ht="15.75" customHeight="1">
      <c r="A146" s="140"/>
    </row>
    <row r="147" ht="15.75" customHeight="1">
      <c r="A147" s="140"/>
    </row>
    <row r="148" ht="15.75" customHeight="1">
      <c r="A148" s="140"/>
    </row>
    <row r="149" ht="15.75" customHeight="1">
      <c r="A149" s="140"/>
    </row>
    <row r="150" ht="15.75" customHeight="1">
      <c r="A150" s="140"/>
    </row>
    <row r="151" ht="15.75" customHeight="1">
      <c r="A151" s="140"/>
    </row>
    <row r="152" ht="15.75" customHeight="1">
      <c r="A152" s="140"/>
    </row>
    <row r="153" ht="15.75" customHeight="1">
      <c r="A153" s="140"/>
    </row>
    <row r="154" ht="15.75" customHeight="1">
      <c r="A154" s="140"/>
    </row>
    <row r="155" ht="15.75" customHeight="1">
      <c r="A155" s="140"/>
    </row>
    <row r="156" ht="15.75" customHeight="1">
      <c r="A156" s="140"/>
    </row>
    <row r="157" ht="15.75" customHeight="1">
      <c r="A157" s="140"/>
    </row>
    <row r="158" ht="15.75" customHeight="1">
      <c r="A158" s="140"/>
    </row>
    <row r="159" ht="15.75" customHeight="1">
      <c r="A159" s="140"/>
    </row>
    <row r="160" ht="15.75" customHeight="1">
      <c r="A160" s="140"/>
    </row>
    <row r="161" ht="15.75" customHeight="1">
      <c r="A161" s="140"/>
    </row>
    <row r="162" ht="15.75" customHeight="1">
      <c r="A162" s="140"/>
    </row>
    <row r="163" ht="15.75" customHeight="1">
      <c r="A163" s="140"/>
    </row>
    <row r="164" ht="15.75" customHeight="1">
      <c r="A164" s="140"/>
    </row>
    <row r="165" ht="15.75" customHeight="1">
      <c r="A165" s="140"/>
    </row>
    <row r="166" ht="15.75" customHeight="1">
      <c r="A166" s="140"/>
    </row>
    <row r="167" ht="15.75" customHeight="1">
      <c r="A167" s="140"/>
    </row>
    <row r="168" ht="15.75" customHeight="1">
      <c r="A168" s="140"/>
    </row>
    <row r="169" ht="15.75" customHeight="1">
      <c r="A169" s="140"/>
    </row>
    <row r="170" ht="15.75" customHeight="1">
      <c r="A170" s="140"/>
    </row>
    <row r="171" ht="15.75" customHeight="1">
      <c r="A171" s="140"/>
    </row>
    <row r="172" ht="15.75" customHeight="1">
      <c r="A172" s="140"/>
    </row>
    <row r="173" ht="15.75" customHeight="1">
      <c r="A173" s="140"/>
    </row>
    <row r="174" ht="15.75" customHeight="1">
      <c r="A174" s="140"/>
    </row>
    <row r="175" ht="15.75" customHeight="1">
      <c r="A175" s="140"/>
    </row>
    <row r="176" ht="15.75" customHeight="1">
      <c r="A176" s="140"/>
    </row>
    <row r="177" ht="15.75" customHeight="1">
      <c r="A177" s="140"/>
    </row>
    <row r="178" ht="15.75" customHeight="1">
      <c r="A178" s="140"/>
    </row>
    <row r="179" ht="15.75" customHeight="1">
      <c r="A179" s="140"/>
    </row>
    <row r="180" ht="15.75" customHeight="1">
      <c r="A180" s="140"/>
    </row>
    <row r="181" ht="15.75" customHeight="1">
      <c r="A181" s="140"/>
    </row>
    <row r="182" ht="15.75" customHeight="1">
      <c r="A182" s="140"/>
    </row>
    <row r="183" ht="15.75" customHeight="1">
      <c r="A183" s="140"/>
    </row>
    <row r="184" ht="15.75" customHeight="1">
      <c r="A184" s="140"/>
    </row>
    <row r="185" ht="15.75" customHeight="1">
      <c r="A185" s="140"/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3.0"/>
    <col customWidth="1" min="3" max="3" width="24.71"/>
    <col customWidth="1" min="4" max="9" width="19.0"/>
  </cols>
  <sheetData>
    <row r="1" ht="29.25" customHeight="1">
      <c r="A1" s="120" t="s">
        <v>369</v>
      </c>
      <c r="B1" s="121" t="s">
        <v>372</v>
      </c>
      <c r="C1" s="122" t="s">
        <v>373</v>
      </c>
      <c r="D1" s="121" t="s">
        <v>374</v>
      </c>
      <c r="E1" s="121" t="s">
        <v>375</v>
      </c>
      <c r="F1" s="122" t="s">
        <v>376</v>
      </c>
      <c r="G1" s="121" t="s">
        <v>377</v>
      </c>
      <c r="H1" s="123" t="s">
        <v>378</v>
      </c>
      <c r="I1" s="121" t="s">
        <v>11</v>
      </c>
    </row>
    <row r="2">
      <c r="A2" s="63">
        <v>154714.0</v>
      </c>
      <c r="B2" s="124" t="s">
        <v>68</v>
      </c>
      <c r="C2" s="125" t="s">
        <v>71</v>
      </c>
      <c r="D2" s="126" t="s">
        <v>381</v>
      </c>
      <c r="E2" s="127" t="s">
        <v>382</v>
      </c>
      <c r="F2" s="135">
        <v>80568.0</v>
      </c>
      <c r="G2" s="129">
        <v>0.1</v>
      </c>
      <c r="H2" s="43">
        <f t="shared" ref="H2:H52" si="1">ROUND(F2*G2,0)</f>
        <v>8057</v>
      </c>
      <c r="I2" s="130">
        <f t="shared" ref="I2:I52" si="2">F2-H2</f>
        <v>72511</v>
      </c>
    </row>
    <row r="3">
      <c r="A3" s="63">
        <v>154714.0</v>
      </c>
      <c r="B3" s="124" t="s">
        <v>68</v>
      </c>
      <c r="C3" s="125" t="s">
        <v>71</v>
      </c>
      <c r="D3" s="126" t="s">
        <v>385</v>
      </c>
      <c r="E3" s="131" t="s">
        <v>386</v>
      </c>
      <c r="F3" s="132">
        <v>5000.0</v>
      </c>
      <c r="G3" s="129">
        <v>0.1</v>
      </c>
      <c r="H3" s="43">
        <f t="shared" si="1"/>
        <v>500</v>
      </c>
      <c r="I3" s="130">
        <f t="shared" si="2"/>
        <v>4500</v>
      </c>
    </row>
    <row r="4">
      <c r="A4" s="63">
        <v>154714.0</v>
      </c>
      <c r="B4" s="124" t="s">
        <v>68</v>
      </c>
      <c r="C4" s="125" t="s">
        <v>71</v>
      </c>
      <c r="D4" s="126" t="s">
        <v>389</v>
      </c>
      <c r="E4" s="131" t="s">
        <v>386</v>
      </c>
      <c r="F4" s="132">
        <v>1000.0</v>
      </c>
      <c r="G4" s="129">
        <v>0.1</v>
      </c>
      <c r="H4" s="43">
        <f t="shared" si="1"/>
        <v>100</v>
      </c>
      <c r="I4" s="130">
        <f t="shared" si="2"/>
        <v>900</v>
      </c>
    </row>
    <row r="5">
      <c r="A5" s="63">
        <v>154718.0</v>
      </c>
      <c r="B5" s="124" t="s">
        <v>86</v>
      </c>
      <c r="C5" s="125" t="s">
        <v>87</v>
      </c>
      <c r="D5" s="126" t="s">
        <v>381</v>
      </c>
      <c r="E5" s="127" t="s">
        <v>382</v>
      </c>
      <c r="F5" s="135">
        <v>3051.0</v>
      </c>
      <c r="G5" s="129">
        <v>0.1</v>
      </c>
      <c r="H5" s="43">
        <f t="shared" si="1"/>
        <v>305</v>
      </c>
      <c r="I5" s="130">
        <f t="shared" si="2"/>
        <v>2746</v>
      </c>
      <c r="J5" s="133"/>
    </row>
    <row r="6">
      <c r="A6" s="63">
        <v>154718.0</v>
      </c>
      <c r="B6" s="124" t="s">
        <v>86</v>
      </c>
      <c r="C6" s="125" t="s">
        <v>87</v>
      </c>
      <c r="D6" s="126" t="s">
        <v>385</v>
      </c>
      <c r="E6" s="131" t="s">
        <v>386</v>
      </c>
      <c r="F6" s="132">
        <v>5000.0</v>
      </c>
      <c r="G6" s="129">
        <v>0.1</v>
      </c>
      <c r="H6" s="43">
        <f t="shared" si="1"/>
        <v>500</v>
      </c>
      <c r="I6" s="130">
        <f t="shared" si="2"/>
        <v>4500</v>
      </c>
    </row>
    <row r="7">
      <c r="A7" s="63">
        <v>154718.0</v>
      </c>
      <c r="B7" s="124" t="s">
        <v>86</v>
      </c>
      <c r="C7" s="125" t="s">
        <v>87</v>
      </c>
      <c r="D7" s="126" t="s">
        <v>389</v>
      </c>
      <c r="E7" s="131" t="s">
        <v>386</v>
      </c>
      <c r="F7" s="132">
        <v>1000.0</v>
      </c>
      <c r="G7" s="129">
        <v>0.1</v>
      </c>
      <c r="H7" s="43">
        <f t="shared" si="1"/>
        <v>100</v>
      </c>
      <c r="I7" s="130">
        <f t="shared" si="2"/>
        <v>900</v>
      </c>
    </row>
    <row r="8">
      <c r="A8" s="63">
        <v>158826.0</v>
      </c>
      <c r="B8" s="124" t="s">
        <v>95</v>
      </c>
      <c r="C8" s="134" t="s">
        <v>96</v>
      </c>
      <c r="D8" s="126" t="s">
        <v>381</v>
      </c>
      <c r="E8" s="127" t="s">
        <v>382</v>
      </c>
      <c r="F8" s="128">
        <v>84255.0</v>
      </c>
      <c r="G8" s="129">
        <v>0.1</v>
      </c>
      <c r="H8" s="43">
        <f t="shared" si="1"/>
        <v>8426</v>
      </c>
      <c r="I8" s="130">
        <f t="shared" si="2"/>
        <v>75829</v>
      </c>
    </row>
    <row r="9">
      <c r="A9" s="63">
        <v>158826.0</v>
      </c>
      <c r="B9" s="124" t="s">
        <v>95</v>
      </c>
      <c r="C9" s="134" t="s">
        <v>96</v>
      </c>
      <c r="D9" s="126" t="s">
        <v>385</v>
      </c>
      <c r="E9" s="131" t="s">
        <v>386</v>
      </c>
      <c r="F9" s="132">
        <v>5000.0</v>
      </c>
      <c r="G9" s="129">
        <v>0.1</v>
      </c>
      <c r="H9" s="43">
        <f t="shared" si="1"/>
        <v>500</v>
      </c>
      <c r="I9" s="130">
        <f t="shared" si="2"/>
        <v>4500</v>
      </c>
    </row>
    <row r="10">
      <c r="A10" s="63">
        <v>158826.0</v>
      </c>
      <c r="B10" s="124" t="s">
        <v>95</v>
      </c>
      <c r="C10" s="134" t="s">
        <v>96</v>
      </c>
      <c r="D10" s="126" t="s">
        <v>389</v>
      </c>
      <c r="E10" s="131" t="s">
        <v>386</v>
      </c>
      <c r="F10" s="132">
        <v>1000.0</v>
      </c>
      <c r="G10" s="129">
        <v>0.1</v>
      </c>
      <c r="H10" s="43">
        <f t="shared" si="1"/>
        <v>100</v>
      </c>
      <c r="I10" s="130">
        <f t="shared" si="2"/>
        <v>900</v>
      </c>
    </row>
    <row r="11">
      <c r="A11" s="63">
        <v>159167.0</v>
      </c>
      <c r="B11" s="124" t="s">
        <v>108</v>
      </c>
      <c r="C11" s="125" t="s">
        <v>109</v>
      </c>
      <c r="D11" s="126" t="s">
        <v>381</v>
      </c>
      <c r="E11" s="127" t="s">
        <v>382</v>
      </c>
      <c r="F11" s="133">
        <v>52812.0</v>
      </c>
      <c r="G11" s="129">
        <v>0.1</v>
      </c>
      <c r="H11" s="43">
        <f t="shared" si="1"/>
        <v>5281</v>
      </c>
      <c r="I11" s="130">
        <f t="shared" si="2"/>
        <v>47531</v>
      </c>
    </row>
    <row r="12">
      <c r="A12" s="63">
        <v>159167.0</v>
      </c>
      <c r="B12" s="124" t="s">
        <v>108</v>
      </c>
      <c r="C12" s="125" t="s">
        <v>109</v>
      </c>
      <c r="D12" s="126" t="s">
        <v>385</v>
      </c>
      <c r="E12" s="131" t="s">
        <v>386</v>
      </c>
      <c r="F12" s="132">
        <v>5000.0</v>
      </c>
      <c r="G12" s="129">
        <v>0.1</v>
      </c>
      <c r="H12" s="43">
        <f t="shared" si="1"/>
        <v>500</v>
      </c>
      <c r="I12" s="130">
        <f t="shared" si="2"/>
        <v>4500</v>
      </c>
    </row>
    <row r="13">
      <c r="A13" s="63">
        <v>159167.0</v>
      </c>
      <c r="B13" s="124" t="s">
        <v>108</v>
      </c>
      <c r="C13" s="125" t="s">
        <v>109</v>
      </c>
      <c r="D13" s="126" t="s">
        <v>389</v>
      </c>
      <c r="E13" s="131" t="s">
        <v>386</v>
      </c>
      <c r="F13" s="132">
        <v>1000.0</v>
      </c>
      <c r="G13" s="129">
        <v>0.1</v>
      </c>
      <c r="H13" s="43">
        <f t="shared" si="1"/>
        <v>100</v>
      </c>
      <c r="I13" s="130">
        <f t="shared" si="2"/>
        <v>900</v>
      </c>
    </row>
    <row r="14">
      <c r="A14" s="63">
        <v>159169.0</v>
      </c>
      <c r="B14" s="124" t="s">
        <v>117</v>
      </c>
      <c r="C14" s="125" t="s">
        <v>118</v>
      </c>
      <c r="D14" s="126" t="s">
        <v>381</v>
      </c>
      <c r="E14" s="127" t="s">
        <v>382</v>
      </c>
      <c r="F14" s="128">
        <v>43785.0</v>
      </c>
      <c r="G14" s="129">
        <v>0.1</v>
      </c>
      <c r="H14" s="43">
        <f t="shared" si="1"/>
        <v>4379</v>
      </c>
      <c r="I14" s="130">
        <f t="shared" si="2"/>
        <v>39406</v>
      </c>
    </row>
    <row r="15">
      <c r="A15" s="63">
        <v>159169.0</v>
      </c>
      <c r="B15" s="124" t="s">
        <v>117</v>
      </c>
      <c r="C15" s="125" t="s">
        <v>118</v>
      </c>
      <c r="D15" s="126" t="s">
        <v>385</v>
      </c>
      <c r="E15" s="131" t="s">
        <v>386</v>
      </c>
      <c r="F15" s="132">
        <v>5000.0</v>
      </c>
      <c r="G15" s="129">
        <v>0.1</v>
      </c>
      <c r="H15" s="43">
        <f t="shared" si="1"/>
        <v>500</v>
      </c>
      <c r="I15" s="130">
        <f t="shared" si="2"/>
        <v>4500</v>
      </c>
    </row>
    <row r="16">
      <c r="A16" s="63">
        <v>159169.0</v>
      </c>
      <c r="B16" s="124" t="s">
        <v>117</v>
      </c>
      <c r="C16" s="125" t="s">
        <v>118</v>
      </c>
      <c r="D16" s="126" t="s">
        <v>389</v>
      </c>
      <c r="E16" s="131" t="s">
        <v>386</v>
      </c>
      <c r="F16" s="132">
        <v>1000.0</v>
      </c>
      <c r="G16" s="129">
        <v>0.1</v>
      </c>
      <c r="H16" s="43">
        <f t="shared" si="1"/>
        <v>100</v>
      </c>
      <c r="I16" s="130">
        <f t="shared" si="2"/>
        <v>900</v>
      </c>
    </row>
    <row r="17">
      <c r="A17" s="63">
        <v>159369.0</v>
      </c>
      <c r="B17" s="124" t="s">
        <v>127</v>
      </c>
      <c r="C17" s="125" t="s">
        <v>128</v>
      </c>
      <c r="D17" s="126" t="s">
        <v>381</v>
      </c>
      <c r="E17" s="127" t="s">
        <v>382</v>
      </c>
      <c r="F17" s="128">
        <v>51886.0</v>
      </c>
      <c r="G17" s="129">
        <v>0.1</v>
      </c>
      <c r="H17" s="43">
        <f t="shared" si="1"/>
        <v>5189</v>
      </c>
      <c r="I17" s="130">
        <f t="shared" si="2"/>
        <v>46697</v>
      </c>
    </row>
    <row r="18">
      <c r="A18" s="63">
        <v>159369.0</v>
      </c>
      <c r="B18" s="124" t="s">
        <v>127</v>
      </c>
      <c r="C18" s="125" t="s">
        <v>128</v>
      </c>
      <c r="D18" s="126" t="s">
        <v>385</v>
      </c>
      <c r="E18" s="131" t="s">
        <v>386</v>
      </c>
      <c r="F18" s="132">
        <v>5000.0</v>
      </c>
      <c r="G18" s="129">
        <v>0.1</v>
      </c>
      <c r="H18" s="43">
        <f t="shared" si="1"/>
        <v>500</v>
      </c>
      <c r="I18" s="130">
        <f t="shared" si="2"/>
        <v>4500</v>
      </c>
    </row>
    <row r="19">
      <c r="A19" s="63">
        <v>159369.0</v>
      </c>
      <c r="B19" s="124" t="s">
        <v>127</v>
      </c>
      <c r="C19" s="125" t="s">
        <v>128</v>
      </c>
      <c r="D19" s="126" t="s">
        <v>389</v>
      </c>
      <c r="E19" s="131" t="s">
        <v>386</v>
      </c>
      <c r="F19" s="132">
        <v>1000.0</v>
      </c>
      <c r="G19" s="129">
        <v>0.1</v>
      </c>
      <c r="H19" s="43">
        <f t="shared" si="1"/>
        <v>100</v>
      </c>
      <c r="I19" s="130">
        <f t="shared" si="2"/>
        <v>900</v>
      </c>
    </row>
    <row r="20">
      <c r="A20" s="63">
        <v>159370.0</v>
      </c>
      <c r="B20" s="124" t="s">
        <v>133</v>
      </c>
      <c r="C20" s="134" t="s">
        <v>135</v>
      </c>
      <c r="D20" s="126" t="s">
        <v>381</v>
      </c>
      <c r="E20" s="127" t="s">
        <v>382</v>
      </c>
      <c r="F20" s="128">
        <v>159949.0</v>
      </c>
      <c r="G20" s="129">
        <v>0.1</v>
      </c>
      <c r="H20" s="43">
        <f t="shared" si="1"/>
        <v>15995</v>
      </c>
      <c r="I20" s="130">
        <f t="shared" si="2"/>
        <v>143954</v>
      </c>
    </row>
    <row r="21" ht="15.75" customHeight="1">
      <c r="A21" s="63">
        <v>159370.0</v>
      </c>
      <c r="B21" s="124" t="s">
        <v>133</v>
      </c>
      <c r="C21" s="134" t="s">
        <v>135</v>
      </c>
      <c r="D21" s="126" t="s">
        <v>385</v>
      </c>
      <c r="E21" s="131" t="s">
        <v>386</v>
      </c>
      <c r="F21" s="132">
        <v>5000.0</v>
      </c>
      <c r="G21" s="129">
        <v>0.1</v>
      </c>
      <c r="H21" s="43">
        <f t="shared" si="1"/>
        <v>500</v>
      </c>
      <c r="I21" s="130">
        <f t="shared" si="2"/>
        <v>4500</v>
      </c>
    </row>
    <row r="22" ht="15.75" customHeight="1">
      <c r="A22" s="63">
        <v>159370.0</v>
      </c>
      <c r="B22" s="124" t="s">
        <v>133</v>
      </c>
      <c r="C22" s="134" t="s">
        <v>135</v>
      </c>
      <c r="D22" s="126" t="s">
        <v>389</v>
      </c>
      <c r="E22" s="131" t="s">
        <v>386</v>
      </c>
      <c r="F22" s="132">
        <v>1000.0</v>
      </c>
      <c r="G22" s="129">
        <v>0.1</v>
      </c>
      <c r="H22" s="43">
        <f t="shared" si="1"/>
        <v>100</v>
      </c>
      <c r="I22" s="130">
        <f t="shared" si="2"/>
        <v>900</v>
      </c>
    </row>
    <row r="23" ht="15.75" customHeight="1">
      <c r="A23" s="63">
        <v>159372.0</v>
      </c>
      <c r="B23" s="124" t="s">
        <v>140</v>
      </c>
      <c r="C23" s="134" t="s">
        <v>141</v>
      </c>
      <c r="D23" s="126" t="s">
        <v>381</v>
      </c>
      <c r="E23" s="127" t="s">
        <v>382</v>
      </c>
      <c r="F23" s="128">
        <v>18531.0</v>
      </c>
      <c r="G23" s="129">
        <v>0.1</v>
      </c>
      <c r="H23" s="43">
        <f t="shared" si="1"/>
        <v>1853</v>
      </c>
      <c r="I23" s="130">
        <f t="shared" si="2"/>
        <v>16678</v>
      </c>
    </row>
    <row r="24" ht="15.75" customHeight="1">
      <c r="A24" s="63">
        <v>159372.0</v>
      </c>
      <c r="B24" s="124" t="s">
        <v>140</v>
      </c>
      <c r="C24" s="134" t="s">
        <v>141</v>
      </c>
      <c r="D24" s="126" t="s">
        <v>385</v>
      </c>
      <c r="E24" s="131" t="s">
        <v>386</v>
      </c>
      <c r="F24" s="132">
        <v>5000.0</v>
      </c>
      <c r="G24" s="129">
        <v>0.1</v>
      </c>
      <c r="H24" s="43">
        <f t="shared" si="1"/>
        <v>500</v>
      </c>
      <c r="I24" s="130">
        <f t="shared" si="2"/>
        <v>4500</v>
      </c>
    </row>
    <row r="25" ht="15.75" customHeight="1">
      <c r="A25" s="63">
        <v>159372.0</v>
      </c>
      <c r="B25" s="124" t="s">
        <v>140</v>
      </c>
      <c r="C25" s="134" t="s">
        <v>141</v>
      </c>
      <c r="D25" s="126" t="s">
        <v>389</v>
      </c>
      <c r="E25" s="131" t="s">
        <v>386</v>
      </c>
      <c r="F25" s="132">
        <v>1000.0</v>
      </c>
      <c r="G25" s="129">
        <v>0.1</v>
      </c>
      <c r="H25" s="43">
        <f t="shared" si="1"/>
        <v>100</v>
      </c>
      <c r="I25" s="130">
        <f t="shared" si="2"/>
        <v>900</v>
      </c>
    </row>
    <row r="26" ht="15.75" customHeight="1">
      <c r="A26" s="63">
        <v>159661.0</v>
      </c>
      <c r="B26" s="124" t="s">
        <v>144</v>
      </c>
      <c r="C26" s="125" t="s">
        <v>146</v>
      </c>
      <c r="D26" s="126" t="s">
        <v>381</v>
      </c>
      <c r="E26" s="127" t="s">
        <v>382</v>
      </c>
      <c r="F26" s="128">
        <v>185307.0</v>
      </c>
      <c r="G26" s="129">
        <v>0.1</v>
      </c>
      <c r="H26" s="43">
        <f t="shared" si="1"/>
        <v>18531</v>
      </c>
      <c r="I26" s="130">
        <f t="shared" si="2"/>
        <v>166776</v>
      </c>
    </row>
    <row r="27" ht="15.75" customHeight="1">
      <c r="A27" s="63">
        <v>159661.0</v>
      </c>
      <c r="B27" s="124" t="s">
        <v>144</v>
      </c>
      <c r="C27" s="125" t="s">
        <v>146</v>
      </c>
      <c r="D27" s="126" t="s">
        <v>385</v>
      </c>
      <c r="E27" s="131" t="s">
        <v>386</v>
      </c>
      <c r="F27" s="132">
        <v>5000.0</v>
      </c>
      <c r="G27" s="129">
        <v>0.1</v>
      </c>
      <c r="H27" s="43">
        <f t="shared" si="1"/>
        <v>500</v>
      </c>
      <c r="I27" s="130">
        <f t="shared" si="2"/>
        <v>4500</v>
      </c>
    </row>
    <row r="28" ht="15.75" customHeight="1">
      <c r="A28" s="63">
        <v>159661.0</v>
      </c>
      <c r="B28" s="124" t="s">
        <v>144</v>
      </c>
      <c r="C28" s="125" t="s">
        <v>146</v>
      </c>
      <c r="D28" s="126" t="s">
        <v>389</v>
      </c>
      <c r="E28" s="131" t="s">
        <v>386</v>
      </c>
      <c r="F28" s="132">
        <v>1000.0</v>
      </c>
      <c r="G28" s="129">
        <v>0.1</v>
      </c>
      <c r="H28" s="43">
        <f t="shared" si="1"/>
        <v>100</v>
      </c>
      <c r="I28" s="130">
        <f t="shared" si="2"/>
        <v>900</v>
      </c>
    </row>
    <row r="29" ht="15.75" customHeight="1">
      <c r="A29" s="63">
        <v>159670.0</v>
      </c>
      <c r="B29" s="124" t="s">
        <v>149</v>
      </c>
      <c r="C29" s="134" t="s">
        <v>150</v>
      </c>
      <c r="D29" s="126" t="s">
        <v>381</v>
      </c>
      <c r="E29" s="127" t="s">
        <v>382</v>
      </c>
      <c r="F29" s="128">
        <v>18531.0</v>
      </c>
      <c r="G29" s="129">
        <v>0.1</v>
      </c>
      <c r="H29" s="43">
        <f t="shared" si="1"/>
        <v>1853</v>
      </c>
      <c r="I29" s="130">
        <f t="shared" si="2"/>
        <v>16678</v>
      </c>
    </row>
    <row r="30" ht="15.75" customHeight="1">
      <c r="A30" s="63">
        <v>159670.0</v>
      </c>
      <c r="B30" s="124" t="s">
        <v>149</v>
      </c>
      <c r="C30" s="134" t="s">
        <v>150</v>
      </c>
      <c r="D30" s="126" t="s">
        <v>385</v>
      </c>
      <c r="E30" s="131" t="s">
        <v>386</v>
      </c>
      <c r="F30" s="132">
        <v>5000.0</v>
      </c>
      <c r="G30" s="129">
        <v>0.1</v>
      </c>
      <c r="H30" s="43">
        <f t="shared" si="1"/>
        <v>500</v>
      </c>
      <c r="I30" s="130">
        <f t="shared" si="2"/>
        <v>4500</v>
      </c>
    </row>
    <row r="31" ht="15.75" customHeight="1">
      <c r="A31" s="63">
        <v>159670.0</v>
      </c>
      <c r="B31" s="124" t="s">
        <v>149</v>
      </c>
      <c r="C31" s="134" t="s">
        <v>150</v>
      </c>
      <c r="D31" s="126" t="s">
        <v>389</v>
      </c>
      <c r="E31" s="131" t="s">
        <v>386</v>
      </c>
      <c r="F31" s="132">
        <v>1000.0</v>
      </c>
      <c r="G31" s="129">
        <v>0.1</v>
      </c>
      <c r="H31" s="43">
        <f t="shared" si="1"/>
        <v>100</v>
      </c>
      <c r="I31" s="130">
        <f t="shared" si="2"/>
        <v>900</v>
      </c>
    </row>
    <row r="32" ht="15.75" customHeight="1">
      <c r="A32" s="63">
        <v>159676.0</v>
      </c>
      <c r="B32" s="124" t="s">
        <v>151</v>
      </c>
      <c r="C32" s="134" t="s">
        <v>152</v>
      </c>
      <c r="D32" s="126" t="s">
        <v>381</v>
      </c>
      <c r="E32" s="127" t="s">
        <v>382</v>
      </c>
      <c r="F32" s="128">
        <v>51886.0</v>
      </c>
      <c r="G32" s="129">
        <v>0.1</v>
      </c>
      <c r="H32" s="43">
        <f t="shared" si="1"/>
        <v>5189</v>
      </c>
      <c r="I32" s="130">
        <f t="shared" si="2"/>
        <v>46697</v>
      </c>
    </row>
    <row r="33" ht="15.75" customHeight="1">
      <c r="A33" s="63">
        <v>159676.0</v>
      </c>
      <c r="B33" s="124" t="s">
        <v>151</v>
      </c>
      <c r="C33" s="134" t="s">
        <v>152</v>
      </c>
      <c r="D33" s="126" t="s">
        <v>385</v>
      </c>
      <c r="E33" s="131" t="s">
        <v>386</v>
      </c>
      <c r="F33" s="132">
        <v>5000.0</v>
      </c>
      <c r="G33" s="129">
        <v>0.1</v>
      </c>
      <c r="H33" s="43">
        <f t="shared" si="1"/>
        <v>500</v>
      </c>
      <c r="I33" s="130">
        <f t="shared" si="2"/>
        <v>4500</v>
      </c>
    </row>
    <row r="34" ht="15.75" customHeight="1">
      <c r="A34" s="63">
        <v>159676.0</v>
      </c>
      <c r="B34" s="124" t="s">
        <v>151</v>
      </c>
      <c r="C34" s="134" t="s">
        <v>152</v>
      </c>
      <c r="D34" s="126" t="s">
        <v>389</v>
      </c>
      <c r="E34" s="131" t="s">
        <v>386</v>
      </c>
      <c r="F34" s="132">
        <v>1000.0</v>
      </c>
      <c r="G34" s="129">
        <v>0.1</v>
      </c>
      <c r="H34" s="43">
        <f t="shared" si="1"/>
        <v>100</v>
      </c>
      <c r="I34" s="130">
        <f t="shared" si="2"/>
        <v>900</v>
      </c>
    </row>
    <row r="35" ht="15.75" customHeight="1">
      <c r="A35" s="63">
        <v>159943.0</v>
      </c>
      <c r="B35" s="124" t="s">
        <v>153</v>
      </c>
      <c r="C35" s="134" t="s">
        <v>154</v>
      </c>
      <c r="D35" s="126" t="s">
        <v>381</v>
      </c>
      <c r="E35" s="127" t="s">
        <v>382</v>
      </c>
      <c r="F35" s="128">
        <v>175554.0</v>
      </c>
      <c r="G35" s="129">
        <v>0.1</v>
      </c>
      <c r="H35" s="43">
        <f t="shared" si="1"/>
        <v>17555</v>
      </c>
      <c r="I35" s="130">
        <f t="shared" si="2"/>
        <v>157999</v>
      </c>
    </row>
    <row r="36" ht="15.75" customHeight="1">
      <c r="A36" s="63">
        <v>159943.0</v>
      </c>
      <c r="B36" s="124" t="s">
        <v>153</v>
      </c>
      <c r="C36" s="134" t="s">
        <v>154</v>
      </c>
      <c r="D36" s="126" t="s">
        <v>385</v>
      </c>
      <c r="E36" s="131" t="s">
        <v>386</v>
      </c>
      <c r="F36" s="132">
        <v>5000.0</v>
      </c>
      <c r="G36" s="129">
        <v>0.1</v>
      </c>
      <c r="H36" s="43">
        <f t="shared" si="1"/>
        <v>500</v>
      </c>
      <c r="I36" s="130">
        <f t="shared" si="2"/>
        <v>4500</v>
      </c>
    </row>
    <row r="37" ht="15.75" customHeight="1">
      <c r="A37" s="63">
        <v>159943.0</v>
      </c>
      <c r="B37" s="124" t="s">
        <v>153</v>
      </c>
      <c r="C37" s="134" t="s">
        <v>154</v>
      </c>
      <c r="D37" s="126" t="s">
        <v>389</v>
      </c>
      <c r="E37" s="131" t="s">
        <v>386</v>
      </c>
      <c r="F37" s="132">
        <v>1000.0</v>
      </c>
      <c r="G37" s="129">
        <v>0.1</v>
      </c>
      <c r="H37" s="43">
        <f t="shared" si="1"/>
        <v>100</v>
      </c>
      <c r="I37" s="130">
        <f t="shared" si="2"/>
        <v>900</v>
      </c>
    </row>
    <row r="38" ht="15.75" customHeight="1">
      <c r="A38" s="63">
        <v>159944.0</v>
      </c>
      <c r="B38" s="124" t="s">
        <v>155</v>
      </c>
      <c r="C38" s="134" t="s">
        <v>156</v>
      </c>
      <c r="D38" s="126" t="s">
        <v>381</v>
      </c>
      <c r="E38" s="127" t="s">
        <v>382</v>
      </c>
      <c r="F38" s="128">
        <v>17555.0</v>
      </c>
      <c r="G38" s="129">
        <v>0.1</v>
      </c>
      <c r="H38" s="43">
        <f t="shared" si="1"/>
        <v>1756</v>
      </c>
      <c r="I38" s="130">
        <f t="shared" si="2"/>
        <v>15799</v>
      </c>
    </row>
    <row r="39" ht="15.75" customHeight="1">
      <c r="A39" s="63">
        <v>159944.0</v>
      </c>
      <c r="B39" s="124" t="s">
        <v>155</v>
      </c>
      <c r="C39" s="134" t="s">
        <v>156</v>
      </c>
      <c r="D39" s="126" t="s">
        <v>385</v>
      </c>
      <c r="E39" s="131" t="s">
        <v>386</v>
      </c>
      <c r="F39" s="132">
        <v>5000.0</v>
      </c>
      <c r="G39" s="129">
        <v>0.1</v>
      </c>
      <c r="H39" s="43">
        <f t="shared" si="1"/>
        <v>500</v>
      </c>
      <c r="I39" s="130">
        <f t="shared" si="2"/>
        <v>4500</v>
      </c>
    </row>
    <row r="40" ht="15.75" customHeight="1">
      <c r="A40" s="63">
        <v>159944.0</v>
      </c>
      <c r="B40" s="124" t="s">
        <v>155</v>
      </c>
      <c r="C40" s="134" t="s">
        <v>156</v>
      </c>
      <c r="D40" s="126" t="s">
        <v>389</v>
      </c>
      <c r="E40" s="131" t="s">
        <v>386</v>
      </c>
      <c r="F40" s="132">
        <v>1000.0</v>
      </c>
      <c r="G40" s="129">
        <v>0.1</v>
      </c>
      <c r="H40" s="43">
        <f t="shared" si="1"/>
        <v>100</v>
      </c>
      <c r="I40" s="130">
        <f t="shared" si="2"/>
        <v>900</v>
      </c>
    </row>
    <row r="41" ht="15.75" customHeight="1">
      <c r="A41" s="63">
        <v>159946.0</v>
      </c>
      <c r="B41" s="124" t="s">
        <v>157</v>
      </c>
      <c r="C41" s="134" t="s">
        <v>158</v>
      </c>
      <c r="D41" s="126" t="s">
        <v>381</v>
      </c>
      <c r="E41" s="127" t="s">
        <v>382</v>
      </c>
      <c r="F41" s="128">
        <v>52666.0</v>
      </c>
      <c r="G41" s="129">
        <v>0.1</v>
      </c>
      <c r="H41" s="43">
        <f t="shared" si="1"/>
        <v>5267</v>
      </c>
      <c r="I41" s="130">
        <f t="shared" si="2"/>
        <v>47399</v>
      </c>
    </row>
    <row r="42" ht="15.75" customHeight="1">
      <c r="A42" s="63">
        <v>159946.0</v>
      </c>
      <c r="B42" s="124" t="s">
        <v>157</v>
      </c>
      <c r="C42" s="134" t="s">
        <v>158</v>
      </c>
      <c r="D42" s="126" t="s">
        <v>385</v>
      </c>
      <c r="E42" s="131" t="s">
        <v>386</v>
      </c>
      <c r="F42" s="132">
        <v>5000.0</v>
      </c>
      <c r="G42" s="129">
        <v>0.1</v>
      </c>
      <c r="H42" s="43">
        <f t="shared" si="1"/>
        <v>500</v>
      </c>
      <c r="I42" s="130">
        <f t="shared" si="2"/>
        <v>4500</v>
      </c>
    </row>
    <row r="43" ht="15.75" customHeight="1">
      <c r="A43" s="63">
        <v>159946.0</v>
      </c>
      <c r="B43" s="124" t="s">
        <v>157</v>
      </c>
      <c r="C43" s="134" t="s">
        <v>158</v>
      </c>
      <c r="D43" s="126" t="s">
        <v>389</v>
      </c>
      <c r="E43" s="131" t="s">
        <v>386</v>
      </c>
      <c r="F43" s="132">
        <v>1000.0</v>
      </c>
      <c r="G43" s="129">
        <v>0.1</v>
      </c>
      <c r="H43" s="43">
        <f t="shared" si="1"/>
        <v>100</v>
      </c>
      <c r="I43" s="130">
        <f t="shared" si="2"/>
        <v>900</v>
      </c>
    </row>
    <row r="44" ht="15.75" customHeight="1">
      <c r="A44" s="63">
        <v>160244.0</v>
      </c>
      <c r="B44" s="124" t="s">
        <v>159</v>
      </c>
      <c r="C44" s="125" t="s">
        <v>160</v>
      </c>
      <c r="D44" s="126" t="s">
        <v>381</v>
      </c>
      <c r="E44" s="127" t="s">
        <v>382</v>
      </c>
      <c r="F44" s="128">
        <v>140053.0</v>
      </c>
      <c r="G44" s="129">
        <v>0.1</v>
      </c>
      <c r="H44" s="43">
        <f t="shared" si="1"/>
        <v>14005</v>
      </c>
      <c r="I44" s="130">
        <f t="shared" si="2"/>
        <v>126048</v>
      </c>
    </row>
    <row r="45" ht="15.75" customHeight="1">
      <c r="A45" s="63">
        <v>160244.0</v>
      </c>
      <c r="B45" s="124" t="s">
        <v>159</v>
      </c>
      <c r="C45" s="125" t="s">
        <v>160</v>
      </c>
      <c r="D45" s="126" t="s">
        <v>385</v>
      </c>
      <c r="E45" s="131" t="s">
        <v>386</v>
      </c>
      <c r="F45" s="132">
        <v>5000.0</v>
      </c>
      <c r="G45" s="129">
        <v>0.1</v>
      </c>
      <c r="H45" s="43">
        <f t="shared" si="1"/>
        <v>500</v>
      </c>
      <c r="I45" s="130">
        <f t="shared" si="2"/>
        <v>4500</v>
      </c>
    </row>
    <row r="46" ht="15.75" customHeight="1">
      <c r="A46" s="63">
        <v>160244.0</v>
      </c>
      <c r="B46" s="124" t="s">
        <v>159</v>
      </c>
      <c r="C46" s="125" t="s">
        <v>160</v>
      </c>
      <c r="D46" s="126" t="s">
        <v>389</v>
      </c>
      <c r="E46" s="131" t="s">
        <v>386</v>
      </c>
      <c r="F46" s="132">
        <v>1000.0</v>
      </c>
      <c r="G46" s="129">
        <v>0.1</v>
      </c>
      <c r="H46" s="43">
        <f t="shared" si="1"/>
        <v>100</v>
      </c>
      <c r="I46" s="130">
        <f t="shared" si="2"/>
        <v>900</v>
      </c>
    </row>
    <row r="47" ht="15.75" customHeight="1">
      <c r="A47" s="63">
        <v>160245.0</v>
      </c>
      <c r="B47" s="124" t="s">
        <v>161</v>
      </c>
      <c r="C47" s="134" t="s">
        <v>162</v>
      </c>
      <c r="D47" s="126" t="s">
        <v>381</v>
      </c>
      <c r="E47" s="127" t="s">
        <v>382</v>
      </c>
      <c r="F47" s="128">
        <v>17555.0</v>
      </c>
      <c r="G47" s="129">
        <v>0.1</v>
      </c>
      <c r="H47" s="43">
        <f t="shared" si="1"/>
        <v>1756</v>
      </c>
      <c r="I47" s="130">
        <f t="shared" si="2"/>
        <v>15799</v>
      </c>
    </row>
    <row r="48" ht="15.75" customHeight="1">
      <c r="A48" s="63">
        <v>160245.0</v>
      </c>
      <c r="B48" s="124" t="s">
        <v>161</v>
      </c>
      <c r="C48" s="134" t="s">
        <v>162</v>
      </c>
      <c r="D48" s="126" t="s">
        <v>385</v>
      </c>
      <c r="E48" s="131" t="s">
        <v>386</v>
      </c>
      <c r="F48" s="132">
        <v>5000.0</v>
      </c>
      <c r="G48" s="129">
        <v>0.1</v>
      </c>
      <c r="H48" s="43">
        <f t="shared" si="1"/>
        <v>500</v>
      </c>
      <c r="I48" s="130">
        <f t="shared" si="2"/>
        <v>4500</v>
      </c>
    </row>
    <row r="49" ht="15.75" customHeight="1">
      <c r="A49" s="63">
        <v>160245.0</v>
      </c>
      <c r="B49" s="124" t="s">
        <v>161</v>
      </c>
      <c r="C49" s="134" t="s">
        <v>162</v>
      </c>
      <c r="D49" s="126" t="s">
        <v>389</v>
      </c>
      <c r="E49" s="131" t="s">
        <v>386</v>
      </c>
      <c r="F49" s="132">
        <v>1000.0</v>
      </c>
      <c r="G49" s="129">
        <v>0.1</v>
      </c>
      <c r="H49" s="43">
        <f t="shared" si="1"/>
        <v>100</v>
      </c>
      <c r="I49" s="130">
        <f t="shared" si="2"/>
        <v>900</v>
      </c>
    </row>
    <row r="50" ht="15.75" customHeight="1">
      <c r="A50" s="63">
        <v>160246.0</v>
      </c>
      <c r="B50" s="124" t="s">
        <v>163</v>
      </c>
      <c r="C50" s="134" t="s">
        <v>164</v>
      </c>
      <c r="D50" s="126" t="s">
        <v>381</v>
      </c>
      <c r="E50" s="127" t="s">
        <v>382</v>
      </c>
      <c r="F50" s="128">
        <v>52666.0</v>
      </c>
      <c r="G50" s="129">
        <v>0.1</v>
      </c>
      <c r="H50" s="43">
        <f t="shared" si="1"/>
        <v>5267</v>
      </c>
      <c r="I50" s="130">
        <f t="shared" si="2"/>
        <v>47399</v>
      </c>
    </row>
    <row r="51" ht="15.75" customHeight="1">
      <c r="A51" s="63">
        <v>160246.0</v>
      </c>
      <c r="B51" s="124" t="s">
        <v>163</v>
      </c>
      <c r="C51" s="134" t="s">
        <v>164</v>
      </c>
      <c r="D51" s="126" t="s">
        <v>385</v>
      </c>
      <c r="E51" s="131" t="s">
        <v>386</v>
      </c>
      <c r="F51" s="132">
        <v>5000.0</v>
      </c>
      <c r="G51" s="129">
        <v>0.1</v>
      </c>
      <c r="H51" s="43">
        <f t="shared" si="1"/>
        <v>500</v>
      </c>
      <c r="I51" s="130">
        <f t="shared" si="2"/>
        <v>4500</v>
      </c>
    </row>
    <row r="52" ht="15.75" customHeight="1">
      <c r="A52" s="63">
        <v>160246.0</v>
      </c>
      <c r="B52" s="124" t="s">
        <v>163</v>
      </c>
      <c r="C52" s="134" t="s">
        <v>164</v>
      </c>
      <c r="D52" s="126" t="s">
        <v>389</v>
      </c>
      <c r="E52" s="131" t="s">
        <v>386</v>
      </c>
      <c r="F52" s="132">
        <v>1000.0</v>
      </c>
      <c r="G52" s="129">
        <v>0.1</v>
      </c>
      <c r="H52" s="43">
        <f t="shared" si="1"/>
        <v>100</v>
      </c>
      <c r="I52" s="130">
        <f t="shared" si="2"/>
        <v>900</v>
      </c>
    </row>
    <row r="53" ht="15.75" customHeight="1">
      <c r="A53" s="140"/>
    </row>
    <row r="54" ht="15.75" customHeight="1">
      <c r="A54" s="140"/>
    </row>
    <row r="55" ht="15.75" customHeight="1">
      <c r="A55" s="140"/>
    </row>
    <row r="56" ht="15.75" customHeight="1">
      <c r="A56" s="140"/>
    </row>
    <row r="57" ht="15.75" customHeight="1">
      <c r="A57" s="140"/>
    </row>
    <row r="58" ht="15.75" customHeight="1">
      <c r="A58" s="140"/>
    </row>
    <row r="59" ht="15.75" customHeight="1">
      <c r="A59" s="140"/>
    </row>
    <row r="60" ht="15.75" customHeight="1">
      <c r="A60" s="140"/>
    </row>
    <row r="61" ht="15.75" customHeight="1">
      <c r="A61" s="140"/>
    </row>
    <row r="62" ht="15.75" customHeight="1">
      <c r="A62" s="140"/>
    </row>
    <row r="63" ht="15.75" customHeight="1">
      <c r="A63" s="140"/>
    </row>
    <row r="64" ht="15.75" customHeight="1">
      <c r="A64" s="140"/>
    </row>
    <row r="65" ht="15.75" customHeight="1">
      <c r="A65" s="140"/>
    </row>
    <row r="66" ht="15.75" customHeight="1">
      <c r="A66" s="140"/>
    </row>
    <row r="67" ht="15.75" customHeight="1">
      <c r="A67" s="140"/>
    </row>
    <row r="68" ht="15.75" customHeight="1">
      <c r="A68" s="140"/>
    </row>
    <row r="69" ht="15.75" customHeight="1">
      <c r="A69" s="140"/>
    </row>
    <row r="70" ht="15.75" customHeight="1">
      <c r="A70" s="140"/>
    </row>
    <row r="71" ht="15.75" customHeight="1">
      <c r="A71" s="140"/>
    </row>
    <row r="72" ht="15.75" customHeight="1">
      <c r="A72" s="140"/>
    </row>
    <row r="73" ht="15.75" customHeight="1">
      <c r="A73" s="140"/>
    </row>
    <row r="74" ht="15.75" customHeight="1">
      <c r="A74" s="140"/>
    </row>
    <row r="75" ht="15.75" customHeight="1">
      <c r="A75" s="140"/>
    </row>
    <row r="76" ht="15.75" customHeight="1">
      <c r="A76" s="140"/>
    </row>
    <row r="77" ht="15.75" customHeight="1">
      <c r="A77" s="140"/>
    </row>
    <row r="78" ht="15.75" customHeight="1">
      <c r="A78" s="140"/>
    </row>
    <row r="79" ht="15.75" customHeight="1">
      <c r="A79" s="140"/>
    </row>
    <row r="80" ht="15.75" customHeight="1">
      <c r="A80" s="140"/>
    </row>
    <row r="81" ht="15.75" customHeight="1">
      <c r="A81" s="140"/>
    </row>
    <row r="82" ht="15.75" customHeight="1">
      <c r="A82" s="140"/>
    </row>
    <row r="83" ht="15.75" customHeight="1">
      <c r="A83" s="140"/>
    </row>
    <row r="84" ht="15.75" customHeight="1">
      <c r="A84" s="140"/>
    </row>
    <row r="85" ht="15.75" customHeight="1">
      <c r="A85" s="140"/>
    </row>
    <row r="86" ht="15.75" customHeight="1">
      <c r="A86" s="140"/>
    </row>
    <row r="87" ht="15.75" customHeight="1">
      <c r="A87" s="140"/>
    </row>
    <row r="88" ht="15.75" customHeight="1">
      <c r="A88" s="140"/>
    </row>
    <row r="89" ht="15.75" customHeight="1">
      <c r="A89" s="140"/>
    </row>
    <row r="90" ht="15.75" customHeight="1">
      <c r="A90" s="140"/>
    </row>
    <row r="91" ht="15.75" customHeight="1">
      <c r="A91" s="140"/>
    </row>
    <row r="92" ht="15.75" customHeight="1">
      <c r="A92" s="140"/>
    </row>
    <row r="93" ht="15.75" customHeight="1">
      <c r="A93" s="140"/>
    </row>
    <row r="94" ht="15.75" customHeight="1">
      <c r="A94" s="140"/>
    </row>
    <row r="95" ht="15.75" customHeight="1">
      <c r="A95" s="140"/>
    </row>
    <row r="96" ht="15.75" customHeight="1">
      <c r="A96" s="140"/>
    </row>
    <row r="97" ht="15.75" customHeight="1">
      <c r="A97" s="140"/>
    </row>
    <row r="98" ht="15.75" customHeight="1">
      <c r="A98" s="140"/>
    </row>
    <row r="99" ht="15.75" customHeight="1">
      <c r="A99" s="140"/>
    </row>
    <row r="100" ht="15.75" customHeight="1">
      <c r="A100" s="140"/>
    </row>
    <row r="101" ht="15.75" customHeight="1">
      <c r="A101" s="140"/>
    </row>
    <row r="102" ht="15.75" customHeight="1">
      <c r="A102" s="140"/>
    </row>
    <row r="103" ht="15.75" customHeight="1">
      <c r="A103" s="140"/>
    </row>
    <row r="104" ht="15.75" customHeight="1">
      <c r="A104" s="140"/>
    </row>
    <row r="105" ht="15.75" customHeight="1">
      <c r="A105" s="140"/>
    </row>
    <row r="106" ht="15.75" customHeight="1">
      <c r="A106" s="140"/>
    </row>
    <row r="107" ht="15.75" customHeight="1">
      <c r="A107" s="140"/>
    </row>
    <row r="108" ht="15.75" customHeight="1">
      <c r="A108" s="140"/>
    </row>
    <row r="109" ht="15.75" customHeight="1">
      <c r="A109" s="140"/>
    </row>
    <row r="110" ht="15.75" customHeight="1">
      <c r="A110" s="140"/>
    </row>
    <row r="111" ht="15.75" customHeight="1">
      <c r="A111" s="140"/>
    </row>
    <row r="112" ht="15.75" customHeight="1">
      <c r="A112" s="140"/>
    </row>
    <row r="113" ht="15.75" customHeight="1">
      <c r="A113" s="140"/>
    </row>
    <row r="114" ht="15.75" customHeight="1">
      <c r="A114" s="140"/>
    </row>
    <row r="115" ht="15.75" customHeight="1">
      <c r="A115" s="140"/>
    </row>
    <row r="116" ht="15.75" customHeight="1">
      <c r="A116" s="140"/>
    </row>
    <row r="117" ht="15.75" customHeight="1">
      <c r="A117" s="140"/>
    </row>
    <row r="118" ht="15.75" customHeight="1">
      <c r="A118" s="140"/>
    </row>
    <row r="119" ht="15.75" customHeight="1">
      <c r="A119" s="140"/>
    </row>
    <row r="120" ht="15.75" customHeight="1">
      <c r="A120" s="140"/>
    </row>
    <row r="121" ht="15.75" customHeight="1">
      <c r="A121" s="140"/>
    </row>
    <row r="122" ht="15.75" customHeight="1">
      <c r="A122" s="140"/>
    </row>
    <row r="123" ht="15.75" customHeight="1">
      <c r="A123" s="140"/>
    </row>
    <row r="124" ht="15.75" customHeight="1">
      <c r="A124" s="140"/>
    </row>
    <row r="125" ht="15.75" customHeight="1">
      <c r="A125" s="140"/>
    </row>
    <row r="126" ht="15.75" customHeight="1">
      <c r="A126" s="140"/>
    </row>
    <row r="127" ht="15.75" customHeight="1">
      <c r="A127" s="140"/>
    </row>
    <row r="128" ht="15.75" customHeight="1">
      <c r="A128" s="140"/>
    </row>
    <row r="129" ht="15.75" customHeight="1">
      <c r="A129" s="140"/>
    </row>
    <row r="130" ht="15.75" customHeight="1">
      <c r="A130" s="140"/>
    </row>
    <row r="131" ht="15.75" customHeight="1">
      <c r="A131" s="140"/>
    </row>
    <row r="132" ht="15.75" customHeight="1">
      <c r="A132" s="140"/>
    </row>
    <row r="133" ht="15.75" customHeight="1">
      <c r="A133" s="140"/>
    </row>
    <row r="134" ht="15.75" customHeight="1">
      <c r="A134" s="140"/>
    </row>
    <row r="135" ht="15.75" customHeight="1">
      <c r="A135" s="140"/>
    </row>
    <row r="136" ht="15.75" customHeight="1">
      <c r="A136" s="140"/>
    </row>
    <row r="137" ht="15.75" customHeight="1">
      <c r="A137" s="140"/>
    </row>
    <row r="138" ht="15.75" customHeight="1">
      <c r="A138" s="140"/>
    </row>
    <row r="139" ht="15.75" customHeight="1">
      <c r="A139" s="140"/>
    </row>
    <row r="140" ht="15.75" customHeight="1">
      <c r="A140" s="140"/>
    </row>
    <row r="141" ht="15.75" customHeight="1">
      <c r="A141" s="140"/>
    </row>
    <row r="142" ht="15.75" customHeight="1">
      <c r="A142" s="140"/>
    </row>
    <row r="143" ht="15.75" customHeight="1">
      <c r="A143" s="140"/>
    </row>
    <row r="144" ht="15.75" customHeight="1">
      <c r="A144" s="140"/>
    </row>
    <row r="145" ht="15.75" customHeight="1">
      <c r="A145" s="140"/>
    </row>
    <row r="146" ht="15.75" customHeight="1">
      <c r="A146" s="140"/>
    </row>
    <row r="147" ht="15.75" customHeight="1">
      <c r="A147" s="140"/>
    </row>
    <row r="148" ht="15.75" customHeight="1">
      <c r="A148" s="140"/>
    </row>
    <row r="149" ht="15.75" customHeight="1">
      <c r="A149" s="140"/>
    </row>
    <row r="150" ht="15.75" customHeight="1">
      <c r="A150" s="140"/>
    </row>
    <row r="151" ht="15.75" customHeight="1">
      <c r="A151" s="140"/>
    </row>
    <row r="152" ht="15.75" customHeight="1">
      <c r="A152" s="140"/>
    </row>
    <row r="153" ht="15.75" customHeight="1">
      <c r="A153" s="140"/>
    </row>
    <row r="154" ht="15.75" customHeight="1">
      <c r="A154" s="140"/>
    </row>
    <row r="155" ht="15.75" customHeight="1">
      <c r="A155" s="140"/>
    </row>
    <row r="156" ht="15.75" customHeight="1">
      <c r="A156" s="140"/>
    </row>
    <row r="157" ht="15.75" customHeight="1">
      <c r="A157" s="140"/>
    </row>
    <row r="158" ht="15.75" customHeight="1">
      <c r="A158" s="140"/>
    </row>
    <row r="159" ht="15.75" customHeight="1">
      <c r="A159" s="140"/>
    </row>
    <row r="160" ht="15.75" customHeight="1">
      <c r="A160" s="140"/>
    </row>
    <row r="161" ht="15.75" customHeight="1">
      <c r="A161" s="140"/>
    </row>
    <row r="162" ht="15.75" customHeight="1">
      <c r="A162" s="140"/>
    </row>
    <row r="163" ht="15.75" customHeight="1">
      <c r="A163" s="140"/>
    </row>
    <row r="164" ht="15.75" customHeight="1">
      <c r="A164" s="140"/>
    </row>
    <row r="165" ht="15.75" customHeight="1">
      <c r="A165" s="140"/>
    </row>
    <row r="166" ht="15.75" customHeight="1">
      <c r="A166" s="140"/>
    </row>
    <row r="167" ht="15.75" customHeight="1">
      <c r="A167" s="140"/>
    </row>
    <row r="168" ht="15.75" customHeight="1">
      <c r="A168" s="140"/>
    </row>
    <row r="169" ht="15.75" customHeight="1">
      <c r="A169" s="140"/>
    </row>
    <row r="170" ht="15.75" customHeight="1">
      <c r="A170" s="140"/>
    </row>
    <row r="171" ht="15.75" customHeight="1">
      <c r="A171" s="140"/>
    </row>
    <row r="172" ht="15.75" customHeight="1">
      <c r="A172" s="140"/>
    </row>
    <row r="173" ht="15.75" customHeight="1">
      <c r="A173" s="140"/>
    </row>
    <row r="174" ht="15.75" customHeight="1">
      <c r="A174" s="140"/>
    </row>
    <row r="175" ht="15.75" customHeight="1">
      <c r="A175" s="140"/>
    </row>
    <row r="176" ht="15.75" customHeight="1">
      <c r="A176" s="140"/>
    </row>
    <row r="177" ht="15.75" customHeight="1">
      <c r="A177" s="140"/>
    </row>
    <row r="178" ht="15.75" customHeight="1">
      <c r="A178" s="140"/>
    </row>
    <row r="179" ht="15.75" customHeight="1">
      <c r="A179" s="140"/>
    </row>
    <row r="180" ht="15.75" customHeight="1">
      <c r="A180" s="140"/>
    </row>
    <row r="181" ht="15.75" customHeight="1">
      <c r="A181" s="140"/>
    </row>
    <row r="182" ht="15.75" customHeight="1">
      <c r="A182" s="140"/>
    </row>
    <row r="183" ht="15.75" customHeight="1">
      <c r="A183" s="140"/>
    </row>
    <row r="184" ht="15.75" customHeight="1">
      <c r="A184" s="140"/>
    </row>
    <row r="185" ht="15.75" customHeight="1">
      <c r="A185" s="140"/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24.86"/>
    <col customWidth="1" min="3" max="3" width="20.29"/>
    <col customWidth="1" min="4" max="4" width="24.43"/>
    <col customWidth="1" min="5" max="5" width="19.57"/>
    <col customWidth="1" min="6" max="6" width="19.71"/>
  </cols>
  <sheetData>
    <row r="1">
      <c r="A1" s="137" t="s">
        <v>436</v>
      </c>
      <c r="B1" s="138" t="s">
        <v>372</v>
      </c>
      <c r="C1" s="138" t="s">
        <v>19</v>
      </c>
      <c r="D1" s="139"/>
      <c r="E1" s="141" t="s">
        <v>22</v>
      </c>
    </row>
    <row r="2">
      <c r="A2" s="142">
        <v>46028.0</v>
      </c>
      <c r="B2" s="143" t="s">
        <v>439</v>
      </c>
      <c r="C2" s="144">
        <v>118061.0</v>
      </c>
      <c r="D2" s="139"/>
      <c r="E2" s="145" t="s">
        <v>440</v>
      </c>
      <c r="F2" s="141" t="s">
        <v>441</v>
      </c>
    </row>
    <row r="3">
      <c r="A3" s="142">
        <v>46028.0</v>
      </c>
      <c r="B3" s="143" t="s">
        <v>442</v>
      </c>
      <c r="C3" s="144">
        <v>102912.0</v>
      </c>
      <c r="E3" s="146">
        <v>46118.0</v>
      </c>
      <c r="F3" s="147">
        <v>324732.0</v>
      </c>
      <c r="H3" s="148"/>
      <c r="I3" s="149"/>
    </row>
    <row r="4">
      <c r="A4" s="142">
        <v>46028.0</v>
      </c>
      <c r="B4" s="143" t="s">
        <v>445</v>
      </c>
      <c r="C4" s="144">
        <v>18572.0</v>
      </c>
      <c r="D4" s="139"/>
      <c r="E4" s="150"/>
      <c r="F4" s="150"/>
    </row>
    <row r="5">
      <c r="A5" s="142">
        <v>46028.0</v>
      </c>
      <c r="B5" s="143" t="s">
        <v>446</v>
      </c>
      <c r="C5" s="144">
        <v>48026.0</v>
      </c>
      <c r="E5" s="150"/>
      <c r="F5" s="150"/>
    </row>
    <row r="6">
      <c r="A6" s="142">
        <v>46028.0</v>
      </c>
      <c r="B6" s="143" t="s">
        <v>447</v>
      </c>
      <c r="C6" s="144">
        <v>37161.0</v>
      </c>
      <c r="D6" s="139"/>
      <c r="E6" s="151"/>
      <c r="F6" s="151"/>
    </row>
    <row r="7">
      <c r="A7" s="139"/>
      <c r="B7" s="152" t="s">
        <v>448</v>
      </c>
      <c r="C7" s="153">
        <v>324732.0</v>
      </c>
      <c r="E7" s="154"/>
      <c r="F7" s="155"/>
    </row>
    <row r="8">
      <c r="A8" s="137" t="s">
        <v>436</v>
      </c>
      <c r="B8" s="138" t="s">
        <v>372</v>
      </c>
      <c r="C8" s="138" t="s">
        <v>19</v>
      </c>
      <c r="D8" s="139"/>
      <c r="E8" s="156">
        <v>46118.0</v>
      </c>
      <c r="F8" s="157">
        <v>337215.0</v>
      </c>
    </row>
    <row r="9">
      <c r="A9" s="142">
        <v>46059.0</v>
      </c>
      <c r="B9" s="143" t="s">
        <v>451</v>
      </c>
      <c r="C9" s="144">
        <v>125694.0</v>
      </c>
      <c r="D9" s="139"/>
      <c r="E9" s="150"/>
      <c r="F9" s="150"/>
      <c r="H9" s="158"/>
      <c r="I9" s="149"/>
    </row>
    <row r="10">
      <c r="A10" s="142">
        <v>46059.0</v>
      </c>
      <c r="B10" s="143" t="s">
        <v>452</v>
      </c>
      <c r="C10" s="144">
        <v>109737.0</v>
      </c>
      <c r="D10" s="139"/>
      <c r="E10" s="150"/>
      <c r="F10" s="150"/>
    </row>
    <row r="11">
      <c r="A11" s="142">
        <v>46059.0</v>
      </c>
      <c r="B11" s="143" t="s">
        <v>453</v>
      </c>
      <c r="C11" s="144">
        <v>18572.0</v>
      </c>
      <c r="D11" s="139"/>
      <c r="E11" s="150"/>
      <c r="F11" s="150"/>
    </row>
    <row r="12">
      <c r="A12" s="142">
        <v>46059.0</v>
      </c>
      <c r="B12" s="143" t="s">
        <v>454</v>
      </c>
      <c r="C12" s="144">
        <v>41561.0</v>
      </c>
      <c r="D12" s="139"/>
      <c r="E12" s="150"/>
      <c r="F12" s="150"/>
    </row>
    <row r="13">
      <c r="A13" s="142">
        <v>46059.0</v>
      </c>
      <c r="B13" s="143" t="s">
        <v>455</v>
      </c>
      <c r="C13" s="144">
        <v>41651.0</v>
      </c>
      <c r="D13" s="139"/>
      <c r="E13" s="151"/>
      <c r="F13" s="151"/>
    </row>
    <row r="14">
      <c r="A14" s="139"/>
      <c r="B14" s="152" t="s">
        <v>448</v>
      </c>
      <c r="C14" s="153">
        <v>337215.0</v>
      </c>
      <c r="D14" s="139"/>
    </row>
    <row r="15">
      <c r="A15" s="137" t="s">
        <v>436</v>
      </c>
      <c r="B15" s="138" t="s">
        <v>372</v>
      </c>
      <c r="C15" s="138" t="s">
        <v>19</v>
      </c>
      <c r="D15" s="139"/>
    </row>
    <row r="16">
      <c r="A16" s="142">
        <v>46087.0</v>
      </c>
      <c r="B16" s="143" t="s">
        <v>458</v>
      </c>
      <c r="C16" s="144">
        <v>20727.0</v>
      </c>
      <c r="D16" s="139"/>
      <c r="E16" s="156">
        <v>46118.0</v>
      </c>
      <c r="F16" s="157">
        <v>272873.0</v>
      </c>
    </row>
    <row r="17">
      <c r="A17" s="142">
        <v>46087.0</v>
      </c>
      <c r="B17" s="143" t="s">
        <v>459</v>
      </c>
      <c r="C17" s="144">
        <v>46500.0</v>
      </c>
      <c r="D17" s="139"/>
      <c r="E17" s="150"/>
      <c r="F17" s="150"/>
    </row>
    <row r="18">
      <c r="A18" s="142">
        <v>46087.0</v>
      </c>
      <c r="B18" s="143" t="s">
        <v>460</v>
      </c>
      <c r="C18" s="144">
        <v>17225.0</v>
      </c>
      <c r="D18" s="139"/>
      <c r="E18" s="150"/>
      <c r="F18" s="150"/>
    </row>
    <row r="19">
      <c r="A19" s="142">
        <v>46087.0</v>
      </c>
      <c r="B19" s="143" t="s">
        <v>461</v>
      </c>
      <c r="C19" s="144">
        <v>85509.0</v>
      </c>
      <c r="D19" s="139"/>
      <c r="E19" s="150"/>
      <c r="F19" s="150"/>
    </row>
    <row r="20">
      <c r="A20" s="142">
        <v>46087.0</v>
      </c>
      <c r="B20" s="143" t="s">
        <v>464</v>
      </c>
      <c r="C20" s="144">
        <v>102912.0</v>
      </c>
      <c r="D20" s="139"/>
      <c r="E20" s="150"/>
      <c r="F20" s="150"/>
    </row>
    <row r="21">
      <c r="A21" s="139"/>
      <c r="B21" s="152" t="s">
        <v>448</v>
      </c>
      <c r="C21" s="153">
        <v>272873.0</v>
      </c>
      <c r="D21" s="139"/>
      <c r="E21" s="151"/>
      <c r="F21" s="151"/>
    </row>
    <row r="22">
      <c r="A22" s="137" t="s">
        <v>436</v>
      </c>
      <c r="B22" s="138" t="s">
        <v>372</v>
      </c>
      <c r="C22" s="138" t="s">
        <v>19</v>
      </c>
      <c r="D22" s="139"/>
    </row>
    <row r="23">
      <c r="A23" s="142">
        <v>46118.0</v>
      </c>
      <c r="B23" s="160" t="s">
        <v>465</v>
      </c>
      <c r="C23" s="144">
        <v>107690.0</v>
      </c>
      <c r="D23" s="139"/>
      <c r="E23" s="161">
        <v>46148.0</v>
      </c>
      <c r="F23" s="162" t="s">
        <v>468</v>
      </c>
    </row>
    <row r="24">
      <c r="A24" s="142">
        <v>46118.0</v>
      </c>
      <c r="B24" s="143" t="s">
        <v>469</v>
      </c>
      <c r="C24" s="144">
        <v>123279.0</v>
      </c>
      <c r="D24" s="139"/>
      <c r="E24" s="150"/>
      <c r="F24" s="150"/>
    </row>
    <row r="25">
      <c r="A25" s="142">
        <v>46118.0</v>
      </c>
      <c r="B25" s="143" t="s">
        <v>470</v>
      </c>
      <c r="C25" s="163">
        <v>20368.0</v>
      </c>
      <c r="D25" s="139"/>
      <c r="E25" s="150"/>
      <c r="F25" s="150"/>
    </row>
    <row r="26">
      <c r="A26" s="142">
        <v>46118.0</v>
      </c>
      <c r="B26" s="143" t="s">
        <v>471</v>
      </c>
      <c r="C26" s="144">
        <v>52696.0</v>
      </c>
      <c r="D26" s="139"/>
      <c r="E26" s="150"/>
      <c r="F26" s="150"/>
    </row>
    <row r="27">
      <c r="A27" s="142">
        <v>46118.0</v>
      </c>
      <c r="B27" s="143" t="s">
        <v>472</v>
      </c>
      <c r="C27" s="144">
        <v>34018.0</v>
      </c>
      <c r="D27" s="139"/>
      <c r="E27" s="150"/>
      <c r="F27" s="150"/>
    </row>
    <row r="28">
      <c r="A28" s="164"/>
      <c r="B28" s="152" t="s">
        <v>448</v>
      </c>
      <c r="C28" s="153">
        <v>338051.0</v>
      </c>
      <c r="D28" s="139"/>
      <c r="E28" s="151"/>
      <c r="F28" s="151"/>
    </row>
    <row r="29">
      <c r="A29" s="137" t="s">
        <v>436</v>
      </c>
      <c r="B29" s="138" t="s">
        <v>372</v>
      </c>
      <c r="C29" s="138" t="s">
        <v>19</v>
      </c>
      <c r="D29" s="165"/>
    </row>
    <row r="30">
      <c r="A30" s="142">
        <v>46148.0</v>
      </c>
      <c r="B30" s="143" t="s">
        <v>475</v>
      </c>
      <c r="C30" s="144">
        <v>107690.0</v>
      </c>
      <c r="D30" s="139"/>
      <c r="E30" s="161">
        <v>46179.0</v>
      </c>
      <c r="F30" s="166">
        <v>308343.0</v>
      </c>
    </row>
    <row r="31">
      <c r="A31" s="142">
        <v>46148.0</v>
      </c>
      <c r="B31" s="143" t="s">
        <v>478</v>
      </c>
      <c r="C31" s="144">
        <v>123279.0</v>
      </c>
      <c r="D31" s="139"/>
      <c r="E31" s="150"/>
      <c r="F31" s="150"/>
    </row>
    <row r="32">
      <c r="A32" s="142">
        <v>46148.0</v>
      </c>
      <c r="B32" s="143" t="s">
        <v>479</v>
      </c>
      <c r="C32" s="144">
        <v>49104.0</v>
      </c>
      <c r="D32" s="139"/>
      <c r="E32" s="150"/>
      <c r="F32" s="150"/>
    </row>
    <row r="33">
      <c r="A33" s="142">
        <v>46148.0</v>
      </c>
      <c r="B33" s="143" t="s">
        <v>480</v>
      </c>
      <c r="C33" s="144">
        <v>28270.0</v>
      </c>
      <c r="D33" s="139"/>
      <c r="E33" s="150"/>
      <c r="F33" s="150"/>
    </row>
    <row r="34">
      <c r="A34" s="164"/>
      <c r="B34" s="152" t="s">
        <v>448</v>
      </c>
      <c r="C34" s="153">
        <v>308343.0</v>
      </c>
      <c r="D34" s="139"/>
      <c r="E34" s="151"/>
      <c r="F34" s="151"/>
    </row>
    <row r="35">
      <c r="A35" s="137" t="s">
        <v>436</v>
      </c>
      <c r="B35" s="138" t="s">
        <v>372</v>
      </c>
      <c r="C35" s="138" t="s">
        <v>19</v>
      </c>
      <c r="D35" s="139"/>
    </row>
    <row r="36">
      <c r="A36" s="142">
        <v>46179.0</v>
      </c>
      <c r="B36" s="143" t="s">
        <v>483</v>
      </c>
      <c r="C36" s="144">
        <v>89790.0</v>
      </c>
      <c r="D36" s="139"/>
      <c r="E36" s="167">
        <v>46240.0</v>
      </c>
      <c r="F36" s="166">
        <v>327530.0</v>
      </c>
    </row>
    <row r="37">
      <c r="A37" s="142">
        <v>46179.0</v>
      </c>
      <c r="B37" s="143" t="s">
        <v>484</v>
      </c>
      <c r="C37" s="144">
        <v>127050.0</v>
      </c>
      <c r="D37" s="139"/>
      <c r="E37" s="150"/>
      <c r="F37" s="150"/>
    </row>
    <row r="38">
      <c r="A38" s="142">
        <v>46179.0</v>
      </c>
      <c r="B38" s="143" t="s">
        <v>487</v>
      </c>
      <c r="C38" s="144">
        <v>46949.0</v>
      </c>
      <c r="D38" s="139"/>
      <c r="E38" s="150"/>
      <c r="F38" s="150"/>
    </row>
    <row r="39">
      <c r="A39" s="142">
        <v>46179.0</v>
      </c>
      <c r="B39" s="143" t="s">
        <v>488</v>
      </c>
      <c r="C39" s="144">
        <v>63741.0</v>
      </c>
      <c r="D39" s="139"/>
      <c r="E39" s="150"/>
      <c r="F39" s="150"/>
    </row>
    <row r="40">
      <c r="A40" s="164"/>
      <c r="B40" s="152" t="s">
        <v>448</v>
      </c>
      <c r="C40" s="153">
        <v>327530.0</v>
      </c>
      <c r="D40" s="139"/>
      <c r="E40" s="151"/>
      <c r="F40" s="151"/>
    </row>
    <row r="41">
      <c r="A41" s="137" t="s">
        <v>436</v>
      </c>
      <c r="B41" s="138" t="s">
        <v>372</v>
      </c>
      <c r="C41" s="138" t="s">
        <v>19</v>
      </c>
      <c r="D41" s="139"/>
    </row>
    <row r="42">
      <c r="A42" s="142">
        <v>46209.0</v>
      </c>
      <c r="B42" s="143" t="s">
        <v>491</v>
      </c>
      <c r="C42" s="144">
        <v>102768.0</v>
      </c>
      <c r="D42" s="139"/>
      <c r="E42" s="167">
        <v>46240.0</v>
      </c>
      <c r="F42" s="166">
        <v>336135.0</v>
      </c>
    </row>
    <row r="43">
      <c r="A43" s="142">
        <v>46209.0</v>
      </c>
      <c r="B43" s="143" t="s">
        <v>492</v>
      </c>
      <c r="C43" s="144">
        <v>134234.0</v>
      </c>
      <c r="D43" s="139"/>
      <c r="E43" s="150"/>
      <c r="F43" s="150"/>
      <c r="I43" s="153"/>
    </row>
    <row r="44">
      <c r="A44" s="142">
        <v>46209.0</v>
      </c>
      <c r="B44" s="143" t="s">
        <v>493</v>
      </c>
      <c r="C44" s="144">
        <v>52274.0</v>
      </c>
      <c r="D44" s="139"/>
      <c r="E44" s="150"/>
      <c r="F44" s="150"/>
    </row>
    <row r="45">
      <c r="A45" s="142">
        <v>46209.0</v>
      </c>
      <c r="B45" s="143" t="s">
        <v>494</v>
      </c>
      <c r="C45" s="144">
        <v>46859.0</v>
      </c>
      <c r="D45" s="139"/>
      <c r="E45" s="150"/>
      <c r="F45" s="150"/>
    </row>
    <row r="46">
      <c r="A46" s="164"/>
      <c r="B46" s="152" t="s">
        <v>448</v>
      </c>
      <c r="C46" s="153">
        <v>336135.0</v>
      </c>
      <c r="D46" s="139"/>
      <c r="E46" s="151"/>
      <c r="F46" s="151"/>
    </row>
    <row r="47">
      <c r="A47" s="137" t="s">
        <v>436</v>
      </c>
      <c r="B47" s="138" t="s">
        <v>372</v>
      </c>
      <c r="C47" s="138" t="s">
        <v>19</v>
      </c>
      <c r="D47" s="139"/>
    </row>
    <row r="48">
      <c r="A48" s="142">
        <v>46240.0</v>
      </c>
      <c r="B48" s="143" t="s">
        <v>495</v>
      </c>
      <c r="C48" s="144">
        <v>94597.0</v>
      </c>
      <c r="D48" s="139"/>
      <c r="E48" s="161">
        <v>46271.0</v>
      </c>
      <c r="F48" s="166">
        <v>316174.0</v>
      </c>
    </row>
    <row r="49">
      <c r="A49" s="142">
        <v>46240.0</v>
      </c>
      <c r="B49" s="143" t="s">
        <v>496</v>
      </c>
      <c r="C49" s="144">
        <v>127769.0</v>
      </c>
      <c r="D49" s="139"/>
      <c r="E49" s="150"/>
      <c r="F49" s="150"/>
    </row>
    <row r="50">
      <c r="A50" s="142">
        <v>46240.0</v>
      </c>
      <c r="B50" s="143" t="s">
        <v>497</v>
      </c>
      <c r="C50" s="144">
        <v>50182.0</v>
      </c>
      <c r="D50" s="139"/>
      <c r="E50" s="150"/>
      <c r="F50" s="150"/>
    </row>
    <row r="51">
      <c r="A51" s="142">
        <v>46240.0</v>
      </c>
      <c r="B51" s="143" t="s">
        <v>498</v>
      </c>
      <c r="C51" s="144">
        <v>43626.0</v>
      </c>
      <c r="D51" s="139"/>
      <c r="E51" s="150"/>
      <c r="F51" s="150"/>
    </row>
    <row r="52">
      <c r="A52" s="164"/>
      <c r="B52" s="152" t="s">
        <v>448</v>
      </c>
      <c r="C52" s="153">
        <v>316174.0</v>
      </c>
      <c r="D52" s="139"/>
      <c r="E52" s="151"/>
      <c r="F52" s="151"/>
    </row>
    <row r="53">
      <c r="A53" s="137" t="s">
        <v>436</v>
      </c>
      <c r="B53" s="138" t="s">
        <v>372</v>
      </c>
      <c r="C53" s="138" t="s">
        <v>19</v>
      </c>
      <c r="D53" s="139"/>
    </row>
    <row r="54">
      <c r="A54" s="142">
        <v>46271.0</v>
      </c>
      <c r="B54" s="143" t="s">
        <v>502</v>
      </c>
      <c r="C54" s="144">
        <v>112988.0</v>
      </c>
      <c r="D54" s="139"/>
      <c r="E54" s="169">
        <v>46301.0</v>
      </c>
      <c r="F54" s="171">
        <v>355578.0</v>
      </c>
    </row>
    <row r="55">
      <c r="A55" s="142">
        <v>46271.0</v>
      </c>
      <c r="B55" s="143" t="s">
        <v>507</v>
      </c>
      <c r="C55" s="144">
        <v>127769.0</v>
      </c>
      <c r="D55" s="139"/>
      <c r="E55" s="150"/>
      <c r="F55" s="150"/>
    </row>
    <row r="56">
      <c r="A56" s="142">
        <v>46271.0</v>
      </c>
      <c r="B56" s="143" t="s">
        <v>509</v>
      </c>
      <c r="C56" s="144">
        <v>50182.0</v>
      </c>
      <c r="D56" s="139"/>
      <c r="E56" s="150"/>
      <c r="F56" s="150"/>
    </row>
    <row r="57">
      <c r="A57" s="142">
        <v>46271.0</v>
      </c>
      <c r="B57" s="143" t="s">
        <v>512</v>
      </c>
      <c r="C57" s="144">
        <v>64639.0</v>
      </c>
      <c r="D57" s="139"/>
      <c r="E57" s="150"/>
      <c r="F57" s="150"/>
    </row>
    <row r="58">
      <c r="A58" s="164"/>
      <c r="B58" s="152" t="s">
        <v>448</v>
      </c>
      <c r="C58" s="153">
        <f>SUM(C54:C57)</f>
        <v>355578</v>
      </c>
      <c r="D58" s="139"/>
      <c r="E58" s="151"/>
      <c r="F58" s="151"/>
    </row>
    <row r="59">
      <c r="A59" s="139"/>
      <c r="B59" s="139"/>
      <c r="C59" s="139"/>
      <c r="D59" s="139"/>
    </row>
    <row r="60">
      <c r="A60" s="137" t="s">
        <v>436</v>
      </c>
      <c r="B60" s="138" t="s">
        <v>372</v>
      </c>
      <c r="C60" s="138" t="s">
        <v>19</v>
      </c>
      <c r="D60" s="139"/>
      <c r="E60" s="169">
        <v>46332.0</v>
      </c>
      <c r="F60" s="176">
        <v>267142.0</v>
      </c>
    </row>
    <row r="61">
      <c r="A61" s="142">
        <v>46301.0</v>
      </c>
      <c r="B61" s="143" t="s">
        <v>526</v>
      </c>
      <c r="C61" s="144">
        <v>109144.0</v>
      </c>
      <c r="D61" s="139"/>
      <c r="E61" s="150"/>
      <c r="F61" s="150"/>
    </row>
    <row r="62">
      <c r="A62" s="142">
        <v>46301.0</v>
      </c>
      <c r="B62" s="143" t="s">
        <v>527</v>
      </c>
      <c r="C62" s="144">
        <v>65268.0</v>
      </c>
      <c r="D62" s="139"/>
      <c r="E62" s="150"/>
      <c r="F62" s="150"/>
    </row>
    <row r="63">
      <c r="A63" s="142">
        <v>46301.0</v>
      </c>
      <c r="B63" s="143" t="s">
        <v>528</v>
      </c>
      <c r="C63" s="144">
        <v>28091.0</v>
      </c>
      <c r="D63" s="139"/>
      <c r="E63" s="150"/>
      <c r="F63" s="150"/>
    </row>
    <row r="64">
      <c r="A64" s="142">
        <v>46301.0</v>
      </c>
      <c r="B64" s="143" t="s">
        <v>530</v>
      </c>
      <c r="C64" s="144">
        <v>64639.0</v>
      </c>
      <c r="D64" s="139"/>
      <c r="E64" s="151"/>
      <c r="F64" s="151"/>
    </row>
    <row r="65">
      <c r="A65" s="164"/>
      <c r="B65" s="152" t="s">
        <v>448</v>
      </c>
      <c r="C65" s="153">
        <v>267142.0</v>
      </c>
      <c r="D65" s="139"/>
    </row>
    <row r="67">
      <c r="A67" s="137" t="s">
        <v>436</v>
      </c>
      <c r="B67" s="138" t="s">
        <v>372</v>
      </c>
      <c r="C67" s="138" t="s">
        <v>19</v>
      </c>
      <c r="E67" s="186">
        <v>46332.0</v>
      </c>
      <c r="F67" s="189">
        <v>284635.0</v>
      </c>
    </row>
    <row r="68">
      <c r="A68" s="142">
        <v>46332.0</v>
      </c>
      <c r="B68" s="143" t="s">
        <v>534</v>
      </c>
      <c r="C68" s="144">
        <v>100865.0</v>
      </c>
      <c r="E68" s="150"/>
      <c r="F68" s="150"/>
    </row>
    <row r="69">
      <c r="A69" s="142">
        <v>46332.0</v>
      </c>
      <c r="B69" s="143" t="s">
        <v>537</v>
      </c>
      <c r="C69" s="144">
        <v>65268.0</v>
      </c>
      <c r="E69" s="150"/>
      <c r="F69" s="150"/>
    </row>
    <row r="70">
      <c r="A70" s="142">
        <v>46332.0</v>
      </c>
      <c r="B70" s="143" t="s">
        <v>538</v>
      </c>
      <c r="C70" s="144">
        <v>53863.0</v>
      </c>
      <c r="E70" s="150"/>
      <c r="F70" s="150"/>
    </row>
    <row r="71">
      <c r="A71" s="142">
        <v>46332.0</v>
      </c>
      <c r="B71" s="143" t="s">
        <v>539</v>
      </c>
      <c r="C71" s="144">
        <v>64639.0</v>
      </c>
      <c r="E71" s="150"/>
      <c r="F71" s="150"/>
    </row>
    <row r="72">
      <c r="A72" s="164"/>
      <c r="B72" s="152" t="s">
        <v>448</v>
      </c>
      <c r="C72" s="153">
        <v>284635.0</v>
      </c>
      <c r="E72" s="151"/>
      <c r="F72" s="151"/>
    </row>
    <row r="73">
      <c r="A73" s="139"/>
      <c r="B73" s="139"/>
      <c r="C73" s="139"/>
    </row>
    <row r="74">
      <c r="A74" s="137" t="s">
        <v>436</v>
      </c>
      <c r="B74" s="138" t="s">
        <v>372</v>
      </c>
      <c r="C74" s="138" t="s">
        <v>19</v>
      </c>
    </row>
    <row r="75">
      <c r="A75" s="142">
        <v>46362.0</v>
      </c>
      <c r="B75" s="143" t="s">
        <v>543</v>
      </c>
      <c r="C75" s="144">
        <v>100757.0</v>
      </c>
      <c r="E75" s="190">
        <v>46362.0</v>
      </c>
      <c r="F75" s="189">
        <v>349947.0</v>
      </c>
    </row>
    <row r="76">
      <c r="A76" s="142">
        <v>46362.0</v>
      </c>
      <c r="B76" s="143" t="s">
        <v>546</v>
      </c>
      <c r="C76" s="144">
        <v>131361.0</v>
      </c>
      <c r="E76" s="150"/>
      <c r="F76" s="150"/>
    </row>
    <row r="77">
      <c r="A77" s="142">
        <v>46362.0</v>
      </c>
      <c r="B77" s="143" t="s">
        <v>547</v>
      </c>
      <c r="C77" s="144">
        <v>55704.0</v>
      </c>
      <c r="E77" s="150"/>
      <c r="F77" s="150"/>
    </row>
    <row r="78">
      <c r="A78" s="142">
        <v>46362.0</v>
      </c>
      <c r="B78" s="143" t="s">
        <v>552</v>
      </c>
      <c r="C78" s="144">
        <v>62125.0</v>
      </c>
      <c r="E78" s="150"/>
      <c r="F78" s="150"/>
    </row>
    <row r="79">
      <c r="A79" s="164"/>
      <c r="B79" s="152" t="s">
        <v>448</v>
      </c>
      <c r="C79" s="153">
        <v>349947.0</v>
      </c>
      <c r="E79" s="151"/>
      <c r="F79" s="151"/>
    </row>
    <row r="80">
      <c r="A80" s="139"/>
      <c r="B80" s="139"/>
      <c r="C80" s="139"/>
    </row>
    <row r="81">
      <c r="A81" s="137" t="s">
        <v>436</v>
      </c>
      <c r="B81" s="138" t="s">
        <v>372</v>
      </c>
      <c r="C81" s="138" t="s">
        <v>19</v>
      </c>
    </row>
    <row r="82">
      <c r="A82" s="193" t="s">
        <v>556</v>
      </c>
      <c r="B82" s="143" t="s">
        <v>558</v>
      </c>
      <c r="C82" s="144">
        <v>120675.0</v>
      </c>
      <c r="E82" s="147" t="s">
        <v>258</v>
      </c>
      <c r="F82" s="189">
        <v>394605.0</v>
      </c>
    </row>
    <row r="83">
      <c r="A83" s="193" t="s">
        <v>556</v>
      </c>
      <c r="B83" s="143" t="s">
        <v>564</v>
      </c>
      <c r="C83" s="144">
        <v>141239.0</v>
      </c>
      <c r="E83" s="150"/>
      <c r="F83" s="150"/>
    </row>
    <row r="84">
      <c r="A84" s="193" t="s">
        <v>556</v>
      </c>
      <c r="B84" s="143" t="s">
        <v>568</v>
      </c>
      <c r="C84" s="144">
        <v>59341.0</v>
      </c>
      <c r="E84" s="150"/>
      <c r="F84" s="150"/>
    </row>
    <row r="85">
      <c r="A85" s="193" t="s">
        <v>556</v>
      </c>
      <c r="B85" s="143" t="s">
        <v>569</v>
      </c>
      <c r="C85" s="144">
        <v>73350.0</v>
      </c>
      <c r="E85" s="150"/>
      <c r="F85" s="150"/>
    </row>
    <row r="86">
      <c r="A86" s="164"/>
      <c r="B86" s="152" t="s">
        <v>448</v>
      </c>
      <c r="C86" s="153">
        <v>394605.0</v>
      </c>
      <c r="E86" s="151"/>
      <c r="F86" s="151"/>
    </row>
    <row r="87">
      <c r="A87" s="139"/>
      <c r="B87" s="139"/>
      <c r="C87" s="139"/>
    </row>
    <row r="88">
      <c r="A88" s="137" t="s">
        <v>436</v>
      </c>
      <c r="B88" s="138" t="s">
        <v>372</v>
      </c>
      <c r="C88" s="138" t="s">
        <v>19</v>
      </c>
      <c r="E88" s="157" t="s">
        <v>573</v>
      </c>
      <c r="F88" s="189">
        <v>421086.0</v>
      </c>
    </row>
    <row r="89">
      <c r="A89" s="193" t="s">
        <v>574</v>
      </c>
      <c r="B89" s="143" t="s">
        <v>575</v>
      </c>
      <c r="C89" s="144">
        <v>132941.0</v>
      </c>
      <c r="E89" s="150"/>
      <c r="F89" s="150"/>
    </row>
    <row r="90">
      <c r="A90" s="193" t="s">
        <v>574</v>
      </c>
      <c r="B90" s="143" t="s">
        <v>576</v>
      </c>
      <c r="C90" s="144">
        <v>146393.0</v>
      </c>
      <c r="E90" s="150"/>
      <c r="F90" s="150"/>
    </row>
    <row r="91">
      <c r="A91" s="193" t="s">
        <v>574</v>
      </c>
      <c r="B91" s="143" t="s">
        <v>579</v>
      </c>
      <c r="C91" s="144">
        <v>59341.0</v>
      </c>
      <c r="E91" s="150"/>
      <c r="F91" s="150"/>
    </row>
    <row r="92">
      <c r="A92" s="193" t="s">
        <v>574</v>
      </c>
      <c r="B92" s="143" t="s">
        <v>582</v>
      </c>
      <c r="C92" s="144">
        <v>82411.0</v>
      </c>
      <c r="E92" s="150"/>
      <c r="F92" s="150"/>
    </row>
    <row r="93">
      <c r="A93" s="164"/>
      <c r="B93" s="152" t="s">
        <v>448</v>
      </c>
      <c r="C93" s="153">
        <v>421086.0</v>
      </c>
      <c r="E93" s="151"/>
      <c r="F93" s="151"/>
    </row>
    <row r="94">
      <c r="A94" s="139"/>
      <c r="B94" s="139"/>
      <c r="C94" s="139"/>
    </row>
    <row r="95">
      <c r="A95" s="137" t="s">
        <v>436</v>
      </c>
      <c r="B95" s="138" t="s">
        <v>372</v>
      </c>
      <c r="C95" s="138" t="s">
        <v>19</v>
      </c>
      <c r="E95" s="157" t="s">
        <v>573</v>
      </c>
      <c r="F95" s="189">
        <v>395808.0</v>
      </c>
    </row>
    <row r="96">
      <c r="A96" s="193" t="s">
        <v>573</v>
      </c>
      <c r="B96" s="143" t="s">
        <v>586</v>
      </c>
      <c r="C96" s="144">
        <v>131855.0</v>
      </c>
      <c r="E96" s="150"/>
      <c r="F96" s="150"/>
    </row>
    <row r="97">
      <c r="A97" s="193" t="s">
        <v>573</v>
      </c>
      <c r="B97" s="143" t="s">
        <v>587</v>
      </c>
      <c r="C97" s="144">
        <v>134315.0</v>
      </c>
      <c r="E97" s="150"/>
      <c r="F97" s="150"/>
    </row>
    <row r="98">
      <c r="A98" s="193" t="s">
        <v>573</v>
      </c>
      <c r="B98" s="143" t="s">
        <v>588</v>
      </c>
      <c r="C98" s="144">
        <v>59341.0</v>
      </c>
      <c r="E98" s="150"/>
      <c r="F98" s="150"/>
    </row>
    <row r="99">
      <c r="A99" s="193" t="s">
        <v>573</v>
      </c>
      <c r="B99" s="143" t="s">
        <v>589</v>
      </c>
      <c r="C99" s="144">
        <v>70297.0</v>
      </c>
      <c r="E99" s="150"/>
      <c r="F99" s="150"/>
    </row>
    <row r="100">
      <c r="A100" s="164"/>
      <c r="B100" s="152" t="s">
        <v>448</v>
      </c>
      <c r="C100" s="153">
        <f>SUM(C96:C99)</f>
        <v>395808</v>
      </c>
      <c r="E100" s="151"/>
      <c r="F100" s="151"/>
    </row>
    <row r="102">
      <c r="A102" s="137" t="s">
        <v>436</v>
      </c>
      <c r="B102" s="138" t="s">
        <v>372</v>
      </c>
      <c r="C102" s="138" t="s">
        <v>19</v>
      </c>
    </row>
    <row r="103">
      <c r="A103" s="193" t="s">
        <v>592</v>
      </c>
      <c r="B103" s="143" t="s">
        <v>593</v>
      </c>
      <c r="C103" s="144">
        <v>136776.0</v>
      </c>
      <c r="E103" s="147" t="s">
        <v>592</v>
      </c>
      <c r="F103" s="213">
        <v>428739.0</v>
      </c>
    </row>
    <row r="104">
      <c r="A104" s="193" t="s">
        <v>592</v>
      </c>
      <c r="B104" s="143" t="s">
        <v>594</v>
      </c>
      <c r="C104" s="144">
        <v>160573.0</v>
      </c>
      <c r="E104" s="150"/>
      <c r="F104" s="150"/>
      <c r="H104" s="215"/>
    </row>
    <row r="105">
      <c r="A105" s="193" t="s">
        <v>592</v>
      </c>
      <c r="B105" s="143" t="s">
        <v>597</v>
      </c>
      <c r="C105" s="216">
        <v>60554.0</v>
      </c>
      <c r="E105" s="150"/>
      <c r="F105" s="150"/>
    </row>
    <row r="106">
      <c r="A106" s="193" t="s">
        <v>592</v>
      </c>
      <c r="B106" s="143" t="s">
        <v>598</v>
      </c>
      <c r="C106" s="216">
        <v>70836.0</v>
      </c>
      <c r="E106" s="150"/>
      <c r="F106" s="150"/>
    </row>
    <row r="107">
      <c r="A107" s="164"/>
      <c r="B107" s="152" t="s">
        <v>448</v>
      </c>
      <c r="C107" s="153">
        <f>SUM(C103:C106)</f>
        <v>428739</v>
      </c>
      <c r="E107" s="151"/>
      <c r="F107" s="151"/>
      <c r="I107" s="153"/>
    </row>
    <row r="108">
      <c r="E108" s="139"/>
      <c r="F108" s="139"/>
    </row>
    <row r="109">
      <c r="A109" s="137" t="s">
        <v>436</v>
      </c>
      <c r="B109" s="138" t="s">
        <v>372</v>
      </c>
      <c r="C109" s="138" t="s">
        <v>19</v>
      </c>
      <c r="E109" s="139"/>
      <c r="F109" s="139"/>
    </row>
    <row r="110">
      <c r="A110" s="193" t="s">
        <v>604</v>
      </c>
      <c r="B110" s="143" t="s">
        <v>605</v>
      </c>
      <c r="C110" s="144">
        <v>120953.0</v>
      </c>
      <c r="E110" s="157" t="s">
        <v>604</v>
      </c>
      <c r="F110" s="157">
        <v>390680.0</v>
      </c>
    </row>
    <row r="111">
      <c r="A111" s="193" t="s">
        <v>604</v>
      </c>
      <c r="B111" s="143" t="s">
        <v>607</v>
      </c>
      <c r="C111" s="144">
        <v>142155.0</v>
      </c>
      <c r="E111" s="150"/>
      <c r="F111" s="150"/>
      <c r="H111" s="225"/>
    </row>
    <row r="112">
      <c r="A112" s="193" t="s">
        <v>604</v>
      </c>
      <c r="B112" s="143" t="s">
        <v>609</v>
      </c>
      <c r="C112" s="216">
        <v>59341.0</v>
      </c>
      <c r="E112" s="150"/>
      <c r="F112" s="150"/>
    </row>
    <row r="113">
      <c r="A113" s="193" t="s">
        <v>604</v>
      </c>
      <c r="B113" s="143" t="s">
        <v>611</v>
      </c>
      <c r="C113" s="216">
        <v>68231.0</v>
      </c>
      <c r="E113" s="150"/>
      <c r="F113" s="150"/>
      <c r="I113" s="228"/>
    </row>
    <row r="114">
      <c r="A114" s="164"/>
      <c r="B114" s="152" t="s">
        <v>448</v>
      </c>
      <c r="C114" s="153">
        <f>SUM(C110:C113)</f>
        <v>390680</v>
      </c>
      <c r="E114" s="151"/>
      <c r="F114" s="151"/>
    </row>
    <row r="115">
      <c r="E115" s="139"/>
      <c r="F115" s="139"/>
    </row>
    <row r="116">
      <c r="A116" s="137" t="s">
        <v>436</v>
      </c>
      <c r="B116" s="138" t="s">
        <v>372</v>
      </c>
      <c r="C116" s="138" t="s">
        <v>19</v>
      </c>
      <c r="E116" s="157" t="s">
        <v>617</v>
      </c>
      <c r="F116" s="157">
        <v>278824.0</v>
      </c>
    </row>
    <row r="117">
      <c r="A117" s="193" t="s">
        <v>617</v>
      </c>
      <c r="B117" s="143" t="s">
        <v>618</v>
      </c>
      <c r="C117" s="144">
        <v>151027.0</v>
      </c>
      <c r="E117" s="150"/>
      <c r="F117" s="150"/>
    </row>
    <row r="118">
      <c r="A118" s="193" t="s">
        <v>617</v>
      </c>
      <c r="B118" s="143" t="s">
        <v>622</v>
      </c>
      <c r="C118" s="216">
        <v>58129.0</v>
      </c>
      <c r="E118" s="150"/>
      <c r="F118" s="150"/>
    </row>
    <row r="119">
      <c r="A119" s="193" t="s">
        <v>617</v>
      </c>
      <c r="B119" s="143" t="s">
        <v>624</v>
      </c>
      <c r="C119" s="216">
        <v>69668.0</v>
      </c>
      <c r="E119" s="150"/>
      <c r="F119" s="150"/>
    </row>
    <row r="120">
      <c r="A120" s="164"/>
      <c r="B120" s="152" t="s">
        <v>448</v>
      </c>
      <c r="C120" s="153">
        <f>SUM(C117:C119)</f>
        <v>278824</v>
      </c>
      <c r="E120" s="151"/>
      <c r="F120" s="151"/>
    </row>
    <row r="121">
      <c r="E121" s="139"/>
      <c r="F121" s="139"/>
    </row>
    <row r="122">
      <c r="A122" s="137" t="s">
        <v>436</v>
      </c>
      <c r="B122" s="138" t="s">
        <v>372</v>
      </c>
      <c r="C122" s="138" t="s">
        <v>19</v>
      </c>
      <c r="E122" s="139"/>
      <c r="F122" s="139"/>
    </row>
    <row r="123">
      <c r="A123" s="193" t="s">
        <v>629</v>
      </c>
      <c r="B123" s="143" t="s">
        <v>631</v>
      </c>
      <c r="C123" s="216">
        <v>139892.0</v>
      </c>
      <c r="E123" s="157" t="s">
        <v>629</v>
      </c>
      <c r="F123" s="157">
        <v>386810.0</v>
      </c>
    </row>
    <row r="124">
      <c r="A124" s="193" t="s">
        <v>629</v>
      </c>
      <c r="B124" s="143" t="s">
        <v>633</v>
      </c>
      <c r="C124" s="216">
        <v>132277.0</v>
      </c>
      <c r="E124" s="150"/>
      <c r="F124" s="150"/>
    </row>
    <row r="125">
      <c r="A125" s="193" t="s">
        <v>629</v>
      </c>
      <c r="B125" s="143" t="s">
        <v>635</v>
      </c>
      <c r="C125" s="216">
        <v>43716.0</v>
      </c>
      <c r="E125" s="150"/>
      <c r="F125" s="150"/>
    </row>
    <row r="126">
      <c r="A126" s="193" t="s">
        <v>629</v>
      </c>
      <c r="B126" s="229" t="s">
        <v>637</v>
      </c>
      <c r="C126" s="230">
        <v>70925.0</v>
      </c>
      <c r="E126" s="150"/>
      <c r="F126" s="150"/>
    </row>
    <row r="127">
      <c r="B127" s="231" t="s">
        <v>448</v>
      </c>
      <c r="C127" s="232">
        <f>SUM(C123:C126)</f>
        <v>386810</v>
      </c>
      <c r="E127" s="151"/>
      <c r="F127" s="151"/>
    </row>
    <row r="128">
      <c r="E128" s="139"/>
      <c r="F128" s="139"/>
    </row>
    <row r="129">
      <c r="E129" s="139"/>
      <c r="F129" s="139"/>
    </row>
    <row r="130">
      <c r="A130" s="233" t="s">
        <v>436</v>
      </c>
      <c r="B130" s="234" t="s">
        <v>372</v>
      </c>
      <c r="C130" s="234" t="s">
        <v>19</v>
      </c>
      <c r="E130" s="235" t="s">
        <v>644</v>
      </c>
      <c r="F130" s="235" t="s">
        <v>645</v>
      </c>
    </row>
    <row r="131">
      <c r="A131" s="236" t="s">
        <v>644</v>
      </c>
      <c r="B131" s="237" t="s">
        <v>647</v>
      </c>
      <c r="C131" s="238">
        <v>47488.0</v>
      </c>
    </row>
    <row r="132">
      <c r="A132" s="236" t="s">
        <v>644</v>
      </c>
      <c r="B132" s="237" t="s">
        <v>652</v>
      </c>
      <c r="C132" s="238" t="s">
        <v>653</v>
      </c>
    </row>
    <row r="133">
      <c r="A133" s="236" t="s">
        <v>644</v>
      </c>
      <c r="B133" s="237" t="s">
        <v>654</v>
      </c>
      <c r="C133" s="238">
        <v>67603.0</v>
      </c>
    </row>
    <row r="134">
      <c r="A134" s="236" t="s">
        <v>644</v>
      </c>
      <c r="B134" s="237" t="s">
        <v>655</v>
      </c>
      <c r="C134" s="238" t="s">
        <v>656</v>
      </c>
    </row>
    <row r="135">
      <c r="A135" s="239"/>
      <c r="B135" s="240" t="s">
        <v>448</v>
      </c>
      <c r="C135" s="241" t="s">
        <v>645</v>
      </c>
    </row>
    <row r="136">
      <c r="E136" s="139"/>
      <c r="F136" s="139"/>
    </row>
    <row r="137">
      <c r="E137" s="139"/>
      <c r="F137" s="139"/>
    </row>
    <row r="138">
      <c r="A138" s="233" t="s">
        <v>436</v>
      </c>
      <c r="B138" s="234" t="s">
        <v>372</v>
      </c>
      <c r="C138" s="234" t="s">
        <v>660</v>
      </c>
      <c r="E138" s="139"/>
      <c r="F138" s="139"/>
    </row>
    <row r="139">
      <c r="A139" s="236" t="s">
        <v>661</v>
      </c>
      <c r="B139" s="237" t="s">
        <v>662</v>
      </c>
      <c r="C139" s="242" t="s">
        <v>663</v>
      </c>
      <c r="E139" s="243" t="s">
        <v>664</v>
      </c>
      <c r="F139" s="244">
        <v>500910.0</v>
      </c>
    </row>
    <row r="140">
      <c r="A140" s="236" t="s">
        <v>661</v>
      </c>
      <c r="B140" s="237" t="s">
        <v>668</v>
      </c>
      <c r="C140" s="238">
        <v>26205.0</v>
      </c>
    </row>
    <row r="141">
      <c r="A141" s="236" t="s">
        <v>661</v>
      </c>
      <c r="B141" s="237" t="s">
        <v>672</v>
      </c>
      <c r="C141" s="238">
        <v>45916.0</v>
      </c>
      <c r="H141" s="215"/>
    </row>
    <row r="142">
      <c r="A142" s="236" t="s">
        <v>661</v>
      </c>
      <c r="B142" s="237" t="s">
        <v>674</v>
      </c>
      <c r="C142" s="238">
        <v>79860.0</v>
      </c>
    </row>
    <row r="143">
      <c r="A143" s="236" t="s">
        <v>661</v>
      </c>
      <c r="B143" s="245" t="s">
        <v>676</v>
      </c>
      <c r="C143" s="236" t="s">
        <v>677</v>
      </c>
    </row>
    <row r="144">
      <c r="A144" s="246"/>
      <c r="B144" s="240" t="s">
        <v>448</v>
      </c>
      <c r="C144" s="241" t="s">
        <v>678</v>
      </c>
    </row>
    <row r="145">
      <c r="A145" s="247"/>
    </row>
    <row r="146">
      <c r="A146" s="248" t="s">
        <v>436</v>
      </c>
      <c r="B146" s="249" t="s">
        <v>372</v>
      </c>
      <c r="C146" s="249" t="s">
        <v>660</v>
      </c>
      <c r="E146" s="250" t="s">
        <v>664</v>
      </c>
      <c r="F146" s="235" t="s">
        <v>684</v>
      </c>
    </row>
    <row r="147">
      <c r="A147" s="251" t="s">
        <v>664</v>
      </c>
      <c r="B147" s="252" t="s">
        <v>685</v>
      </c>
      <c r="C147" s="253">
        <v>143080.0</v>
      </c>
      <c r="H147" s="254"/>
    </row>
    <row r="148">
      <c r="A148" s="251" t="s">
        <v>664</v>
      </c>
      <c r="B148" s="252" t="s">
        <v>689</v>
      </c>
      <c r="C148" s="253">
        <v>194580.0</v>
      </c>
    </row>
    <row r="149">
      <c r="A149" s="251" t="s">
        <v>664</v>
      </c>
      <c r="B149" s="252" t="s">
        <v>690</v>
      </c>
      <c r="C149" s="253">
        <v>24858.0</v>
      </c>
    </row>
    <row r="150">
      <c r="A150" s="251" t="s">
        <v>664</v>
      </c>
      <c r="B150" s="252" t="s">
        <v>694</v>
      </c>
      <c r="C150" s="253">
        <v>67154.0</v>
      </c>
    </row>
    <row r="151">
      <c r="A151" s="255"/>
      <c r="B151" s="249" t="s">
        <v>448</v>
      </c>
      <c r="C151" s="256" t="s">
        <v>684</v>
      </c>
    </row>
    <row r="152">
      <c r="E152" s="139"/>
      <c r="F152" s="139"/>
    </row>
    <row r="153">
      <c r="A153" s="248" t="s">
        <v>436</v>
      </c>
      <c r="B153" s="249" t="s">
        <v>372</v>
      </c>
      <c r="C153" s="249" t="s">
        <v>660</v>
      </c>
      <c r="E153" s="139"/>
      <c r="F153" s="139"/>
    </row>
    <row r="154">
      <c r="A154" s="251" t="s">
        <v>699</v>
      </c>
      <c r="B154" s="252" t="s">
        <v>700</v>
      </c>
      <c r="C154" s="253">
        <v>143080.0</v>
      </c>
      <c r="E154" s="258" t="s">
        <v>699</v>
      </c>
      <c r="F154" s="259">
        <v>421008.0</v>
      </c>
    </row>
    <row r="155">
      <c r="A155" s="251" t="s">
        <v>699</v>
      </c>
      <c r="B155" s="252" t="s">
        <v>704</v>
      </c>
      <c r="C155" s="253">
        <v>156837.0</v>
      </c>
      <c r="E155" s="260"/>
      <c r="H155" s="261"/>
    </row>
    <row r="156">
      <c r="A156" s="251" t="s">
        <v>699</v>
      </c>
      <c r="B156" s="252" t="s">
        <v>705</v>
      </c>
      <c r="C156" s="253">
        <v>28630.0</v>
      </c>
      <c r="E156" s="260"/>
    </row>
    <row r="157">
      <c r="A157" s="251" t="s">
        <v>699</v>
      </c>
      <c r="B157" s="252" t="s">
        <v>707</v>
      </c>
      <c r="C157" s="253">
        <v>24858.0</v>
      </c>
      <c r="E157" s="260"/>
    </row>
    <row r="158">
      <c r="A158" s="251" t="s">
        <v>699</v>
      </c>
      <c r="B158" s="262" t="s">
        <v>709</v>
      </c>
      <c r="C158" s="263">
        <v>67603.0</v>
      </c>
      <c r="E158" s="260"/>
    </row>
    <row r="159">
      <c r="A159" s="255"/>
      <c r="B159" s="249" t="s">
        <v>448</v>
      </c>
      <c r="C159" s="256">
        <f>SUM(C154:C158)</f>
        <v>421008</v>
      </c>
      <c r="E159" s="260"/>
    </row>
    <row r="161">
      <c r="A161" s="248" t="s">
        <v>436</v>
      </c>
      <c r="B161" s="249" t="s">
        <v>372</v>
      </c>
      <c r="C161" s="249" t="s">
        <v>660</v>
      </c>
    </row>
    <row r="162">
      <c r="A162" s="251" t="s">
        <v>713</v>
      </c>
      <c r="B162" s="252" t="s">
        <v>715</v>
      </c>
      <c r="C162" s="253">
        <v>143080.0</v>
      </c>
      <c r="E162" s="268" t="s">
        <v>713</v>
      </c>
      <c r="F162" s="268">
        <v>440764.0</v>
      </c>
    </row>
    <row r="163">
      <c r="A163" s="251" t="s">
        <v>713</v>
      </c>
      <c r="B163" s="252" t="s">
        <v>716</v>
      </c>
      <c r="C163" s="253">
        <v>160609.0</v>
      </c>
    </row>
    <row r="164">
      <c r="A164" s="251" t="s">
        <v>713</v>
      </c>
      <c r="B164" s="252" t="s">
        <v>718</v>
      </c>
      <c r="C164" s="253">
        <v>24858.0</v>
      </c>
    </row>
    <row r="165">
      <c r="A165" s="251" t="s">
        <v>713</v>
      </c>
      <c r="B165" s="252" t="s">
        <v>719</v>
      </c>
      <c r="C165" s="253">
        <v>43716.0</v>
      </c>
    </row>
    <row r="166">
      <c r="A166" s="251" t="s">
        <v>713</v>
      </c>
      <c r="B166" s="262" t="s">
        <v>722</v>
      </c>
      <c r="C166" s="263">
        <v>68501.0</v>
      </c>
    </row>
    <row r="167">
      <c r="A167" s="255"/>
      <c r="B167" s="249" t="s">
        <v>448</v>
      </c>
      <c r="C167" s="256">
        <f>SUM(C162:C166)</f>
        <v>440764</v>
      </c>
    </row>
    <row r="169">
      <c r="A169" s="248" t="s">
        <v>436</v>
      </c>
      <c r="B169" s="249" t="s">
        <v>372</v>
      </c>
      <c r="C169" s="249" t="s">
        <v>660</v>
      </c>
    </row>
    <row r="170">
      <c r="A170" s="251" t="s">
        <v>727</v>
      </c>
      <c r="B170" s="252" t="s">
        <v>728</v>
      </c>
      <c r="C170" s="253">
        <v>149456.0</v>
      </c>
      <c r="E170" s="268" t="s">
        <v>727</v>
      </c>
      <c r="F170" s="268">
        <v>465342.0</v>
      </c>
    </row>
    <row r="171">
      <c r="A171" s="251" t="s">
        <v>727</v>
      </c>
      <c r="B171" s="252" t="s">
        <v>730</v>
      </c>
      <c r="C171" s="253">
        <v>162602.0</v>
      </c>
    </row>
    <row r="172">
      <c r="A172" s="251" t="s">
        <v>727</v>
      </c>
      <c r="B172" s="252" t="s">
        <v>732</v>
      </c>
      <c r="C172" s="274">
        <v>25307.0</v>
      </c>
    </row>
    <row r="173">
      <c r="A173" s="251" t="s">
        <v>727</v>
      </c>
      <c r="B173" s="252" t="s">
        <v>733</v>
      </c>
      <c r="C173" s="274">
        <v>58129.0</v>
      </c>
    </row>
    <row r="174">
      <c r="A174" s="251" t="s">
        <v>727</v>
      </c>
      <c r="B174" s="252" t="s">
        <v>736</v>
      </c>
      <c r="C174" s="275">
        <v>69848.0</v>
      </c>
    </row>
    <row r="175">
      <c r="A175" s="255"/>
      <c r="B175" s="249" t="s">
        <v>448</v>
      </c>
      <c r="C175" s="256">
        <f>SUM(C170:C174)</f>
        <v>465342</v>
      </c>
    </row>
    <row r="176">
      <c r="A176" s="248" t="s">
        <v>436</v>
      </c>
      <c r="B176" s="249" t="s">
        <v>372</v>
      </c>
      <c r="C176" s="249" t="s">
        <v>660</v>
      </c>
    </row>
    <row r="177">
      <c r="A177" s="251" t="s">
        <v>740</v>
      </c>
      <c r="B177" s="252" t="s">
        <v>741</v>
      </c>
      <c r="C177" s="253">
        <v>149456.0</v>
      </c>
      <c r="E177" s="268" t="s">
        <v>740</v>
      </c>
      <c r="F177" s="268">
        <v>477169.0</v>
      </c>
    </row>
    <row r="178">
      <c r="A178" s="251" t="s">
        <v>740</v>
      </c>
      <c r="B178" s="252" t="s">
        <v>744</v>
      </c>
      <c r="C178" s="253">
        <v>161273.0</v>
      </c>
    </row>
    <row r="179">
      <c r="A179" s="251" t="s">
        <v>740</v>
      </c>
      <c r="B179" s="252" t="s">
        <v>747</v>
      </c>
      <c r="C179" s="274">
        <v>25307.0</v>
      </c>
    </row>
    <row r="180">
      <c r="A180" s="251" t="s">
        <v>740</v>
      </c>
      <c r="B180" s="252" t="s">
        <v>751</v>
      </c>
      <c r="C180" s="274">
        <v>60060.0</v>
      </c>
    </row>
    <row r="181">
      <c r="A181" s="251" t="s">
        <v>740</v>
      </c>
      <c r="B181" s="252" t="s">
        <v>752</v>
      </c>
      <c r="C181" s="275">
        <v>81073.0</v>
      </c>
    </row>
    <row r="182">
      <c r="A182" s="255"/>
      <c r="B182" s="249" t="s">
        <v>448</v>
      </c>
      <c r="C182" s="256">
        <f>SUM(C177:C181)</f>
        <v>477169</v>
      </c>
    </row>
    <row r="185">
      <c r="A185" s="248" t="s">
        <v>436</v>
      </c>
      <c r="B185" s="249" t="s">
        <v>372</v>
      </c>
      <c r="C185" s="249" t="s">
        <v>660</v>
      </c>
    </row>
    <row r="186">
      <c r="A186" s="251" t="s">
        <v>757</v>
      </c>
      <c r="B186" s="252" t="s">
        <v>758</v>
      </c>
      <c r="C186" s="253">
        <v>160710.0</v>
      </c>
      <c r="D186" s="251"/>
      <c r="E186" s="268" t="s">
        <v>761</v>
      </c>
      <c r="F186" s="268">
        <v>502694.0</v>
      </c>
    </row>
    <row r="187">
      <c r="A187" s="251" t="s">
        <v>757</v>
      </c>
      <c r="B187" s="252" t="s">
        <v>763</v>
      </c>
      <c r="C187" s="253">
        <v>177659.0</v>
      </c>
      <c r="D187" s="128"/>
    </row>
    <row r="188">
      <c r="A188" s="251" t="s">
        <v>757</v>
      </c>
      <c r="B188" s="252" t="s">
        <v>766</v>
      </c>
      <c r="C188" s="274">
        <v>26369.0</v>
      </c>
      <c r="D188" s="261"/>
    </row>
    <row r="189">
      <c r="A189" s="251" t="s">
        <v>757</v>
      </c>
      <c r="B189" s="252" t="s">
        <v>767</v>
      </c>
      <c r="C189" s="274">
        <v>63033.0</v>
      </c>
      <c r="H189" s="254"/>
    </row>
    <row r="190">
      <c r="A190" s="251" t="s">
        <v>757</v>
      </c>
      <c r="B190" s="252" t="s">
        <v>773</v>
      </c>
      <c r="C190" s="275">
        <v>74923.0</v>
      </c>
    </row>
    <row r="191">
      <c r="A191" s="255"/>
      <c r="B191" s="249" t="s">
        <v>448</v>
      </c>
      <c r="C191" s="256">
        <f>SUM(C186:C190)</f>
        <v>502694</v>
      </c>
    </row>
    <row r="193">
      <c r="A193" s="233" t="s">
        <v>436</v>
      </c>
      <c r="B193" s="234" t="s">
        <v>372</v>
      </c>
      <c r="C193" s="234" t="s">
        <v>660</v>
      </c>
    </row>
    <row r="194">
      <c r="A194" s="278" t="s">
        <v>782</v>
      </c>
      <c r="B194" s="279" t="s">
        <v>785</v>
      </c>
      <c r="C194" s="280" t="s">
        <v>787</v>
      </c>
      <c r="E194" s="268" t="s">
        <v>782</v>
      </c>
      <c r="F194" s="268">
        <v>524931.0</v>
      </c>
    </row>
    <row r="195">
      <c r="A195" s="278" t="s">
        <v>782</v>
      </c>
      <c r="B195" s="279" t="s">
        <v>792</v>
      </c>
      <c r="C195" s="280" t="s">
        <v>793</v>
      </c>
      <c r="H195" s="215"/>
    </row>
    <row r="196">
      <c r="A196" s="278" t="s">
        <v>782</v>
      </c>
      <c r="B196" s="279" t="s">
        <v>796</v>
      </c>
      <c r="C196" s="281">
        <v>26369.0</v>
      </c>
    </row>
    <row r="197">
      <c r="A197" s="278" t="s">
        <v>782</v>
      </c>
      <c r="B197" s="279" t="s">
        <v>800</v>
      </c>
      <c r="C197" s="281">
        <v>65070.0</v>
      </c>
    </row>
    <row r="198">
      <c r="A198" s="278" t="s">
        <v>782</v>
      </c>
      <c r="B198" s="279" t="s">
        <v>805</v>
      </c>
      <c r="C198" s="281">
        <v>75397.0</v>
      </c>
    </row>
    <row r="199">
      <c r="A199" s="246"/>
      <c r="B199" s="282" t="s">
        <v>448</v>
      </c>
      <c r="C199" s="283" t="s">
        <v>809</v>
      </c>
    </row>
    <row r="200">
      <c r="A200" s="247"/>
    </row>
    <row r="204">
      <c r="A204" s="248" t="s">
        <v>436</v>
      </c>
      <c r="B204" s="249" t="s">
        <v>372</v>
      </c>
      <c r="C204" s="249" t="s">
        <v>660</v>
      </c>
    </row>
    <row r="205">
      <c r="A205" s="251" t="s">
        <v>761</v>
      </c>
      <c r="B205" s="252" t="s">
        <v>758</v>
      </c>
      <c r="C205" s="253">
        <v>153984.0</v>
      </c>
      <c r="E205" s="284" t="s">
        <v>761</v>
      </c>
      <c r="F205" s="268">
        <v>489356.0</v>
      </c>
    </row>
    <row r="206">
      <c r="A206" s="251" t="s">
        <v>761</v>
      </c>
      <c r="B206" s="252" t="s">
        <v>763</v>
      </c>
      <c r="C206" s="253">
        <v>173368.0</v>
      </c>
    </row>
    <row r="207">
      <c r="A207" s="251" t="s">
        <v>761</v>
      </c>
      <c r="B207" s="252" t="s">
        <v>766</v>
      </c>
      <c r="C207" s="274">
        <v>26369.0</v>
      </c>
      <c r="H207" s="215"/>
    </row>
    <row r="208">
      <c r="A208" s="251" t="s">
        <v>761</v>
      </c>
      <c r="B208" s="252" t="s">
        <v>767</v>
      </c>
      <c r="C208" s="274">
        <v>63033.0</v>
      </c>
    </row>
    <row r="209">
      <c r="A209" s="251" t="s">
        <v>761</v>
      </c>
      <c r="B209" s="252" t="s">
        <v>826</v>
      </c>
      <c r="C209" s="275">
        <v>72602.0</v>
      </c>
    </row>
    <row r="210">
      <c r="A210" s="255"/>
      <c r="B210" s="249" t="s">
        <v>448</v>
      </c>
      <c r="C210" s="256">
        <f>SUM(C205:C209)</f>
        <v>489356</v>
      </c>
    </row>
    <row r="212">
      <c r="A212" s="248" t="s">
        <v>436</v>
      </c>
      <c r="B212" s="249" t="s">
        <v>372</v>
      </c>
      <c r="C212" s="249" t="s">
        <v>660</v>
      </c>
    </row>
    <row r="213" ht="15.75" customHeight="1">
      <c r="A213" s="251" t="s">
        <v>834</v>
      </c>
      <c r="B213" s="252" t="s">
        <v>835</v>
      </c>
      <c r="C213" s="253" t="s">
        <v>838</v>
      </c>
      <c r="E213" s="268" t="s">
        <v>834</v>
      </c>
      <c r="F213" s="268">
        <v>462034.0</v>
      </c>
    </row>
    <row r="214">
      <c r="A214" s="251" t="s">
        <v>834</v>
      </c>
      <c r="B214" s="252" t="s">
        <v>841</v>
      </c>
      <c r="C214" s="253" t="s">
        <v>842</v>
      </c>
      <c r="D214" s="128"/>
      <c r="H214" s="254"/>
    </row>
    <row r="215">
      <c r="A215" s="251" t="s">
        <v>834</v>
      </c>
      <c r="B215" s="252" t="s">
        <v>846</v>
      </c>
      <c r="C215" s="274">
        <v>26369.0</v>
      </c>
      <c r="D215" s="261"/>
    </row>
    <row r="216">
      <c r="A216" s="251" t="s">
        <v>834</v>
      </c>
      <c r="B216" s="252" t="s">
        <v>852</v>
      </c>
      <c r="C216" s="274">
        <v>52849.0</v>
      </c>
    </row>
    <row r="217">
      <c r="A217" s="251" t="s">
        <v>834</v>
      </c>
      <c r="B217" s="252" t="s">
        <v>854</v>
      </c>
      <c r="C217" s="275">
        <v>58865.0</v>
      </c>
    </row>
    <row r="218">
      <c r="A218" s="255"/>
      <c r="B218" s="249" t="s">
        <v>448</v>
      </c>
      <c r="C218" s="256">
        <v>462034.0</v>
      </c>
    </row>
    <row r="220">
      <c r="D220" s="154"/>
    </row>
    <row r="222">
      <c r="A222" s="248" t="s">
        <v>436</v>
      </c>
      <c r="B222" s="249" t="s">
        <v>372</v>
      </c>
      <c r="C222" s="249" t="s">
        <v>660</v>
      </c>
    </row>
    <row r="223" ht="15.0" customHeight="1">
      <c r="A223" s="285">
        <v>46029.0</v>
      </c>
      <c r="B223" s="252" t="s">
        <v>864</v>
      </c>
      <c r="C223" s="274">
        <v>157489.0</v>
      </c>
      <c r="E223" s="286">
        <v>46029.0</v>
      </c>
      <c r="F223" s="268">
        <v>781054.0</v>
      </c>
    </row>
    <row r="224">
      <c r="A224" s="285">
        <v>46029.0</v>
      </c>
      <c r="B224" s="252" t="s">
        <v>870</v>
      </c>
      <c r="C224" s="253">
        <v>131455.0</v>
      </c>
      <c r="D224" s="128"/>
    </row>
    <row r="225">
      <c r="A225" s="285">
        <v>46029.0</v>
      </c>
      <c r="B225" s="252" t="s">
        <v>873</v>
      </c>
      <c r="C225" s="274">
        <v>24948.0</v>
      </c>
      <c r="D225" s="261"/>
    </row>
    <row r="226">
      <c r="A226" s="285">
        <v>46029.0</v>
      </c>
      <c r="B226" s="252" t="s">
        <v>876</v>
      </c>
      <c r="C226" s="274">
        <v>59054.0</v>
      </c>
    </row>
    <row r="227">
      <c r="A227" s="285">
        <v>46029.0</v>
      </c>
      <c r="B227" s="252" t="s">
        <v>880</v>
      </c>
      <c r="C227" s="275">
        <v>290220.0</v>
      </c>
    </row>
    <row r="228">
      <c r="A228" s="285">
        <v>46029.0</v>
      </c>
      <c r="B228" s="252" t="s">
        <v>884</v>
      </c>
      <c r="C228" s="253">
        <v>117888.0</v>
      </c>
      <c r="G228" s="287"/>
    </row>
    <row r="229">
      <c r="A229" s="255"/>
      <c r="B229" s="249" t="s">
        <v>448</v>
      </c>
      <c r="C229" s="256">
        <v>781054.0</v>
      </c>
    </row>
    <row r="231">
      <c r="A231" s="248" t="s">
        <v>436</v>
      </c>
      <c r="B231" s="249" t="s">
        <v>372</v>
      </c>
      <c r="C231" s="288" t="s">
        <v>660</v>
      </c>
    </row>
    <row r="232">
      <c r="A232" s="285">
        <v>46060.0</v>
      </c>
      <c r="B232" s="252" t="s">
        <v>893</v>
      </c>
      <c r="C232" s="289" t="s">
        <v>896</v>
      </c>
      <c r="D232" s="290"/>
      <c r="E232" s="286">
        <v>46060.0</v>
      </c>
      <c r="F232" s="268">
        <v>833492.0</v>
      </c>
    </row>
    <row r="233">
      <c r="A233" s="285">
        <v>46060.0</v>
      </c>
      <c r="B233" s="252" t="s">
        <v>901</v>
      </c>
      <c r="C233" s="291" t="s">
        <v>903</v>
      </c>
      <c r="D233" s="292"/>
    </row>
    <row r="234">
      <c r="A234" s="285">
        <v>46060.0</v>
      </c>
      <c r="B234" s="252" t="s">
        <v>908</v>
      </c>
      <c r="C234" s="289">
        <v>25895.0</v>
      </c>
      <c r="D234" s="261"/>
    </row>
    <row r="235">
      <c r="A235" s="285">
        <v>46060.0</v>
      </c>
      <c r="B235" s="252" t="s">
        <v>911</v>
      </c>
      <c r="C235" s="289">
        <v>55738.0</v>
      </c>
    </row>
    <row r="236">
      <c r="A236" s="285">
        <v>46060.0</v>
      </c>
      <c r="B236" s="252" t="s">
        <v>914</v>
      </c>
      <c r="C236" s="275" t="s">
        <v>915</v>
      </c>
    </row>
    <row r="237">
      <c r="A237" s="285">
        <v>46060.0</v>
      </c>
      <c r="B237" s="252" t="s">
        <v>917</v>
      </c>
      <c r="C237" s="253" t="s">
        <v>918</v>
      </c>
    </row>
    <row r="238">
      <c r="A238" s="255"/>
      <c r="B238" s="249" t="s">
        <v>448</v>
      </c>
      <c r="C238" s="256">
        <v>833492.0</v>
      </c>
    </row>
    <row r="240">
      <c r="A240" s="248" t="s">
        <v>436</v>
      </c>
      <c r="B240" s="249" t="s">
        <v>372</v>
      </c>
      <c r="C240" s="249" t="s">
        <v>660</v>
      </c>
    </row>
    <row r="241">
      <c r="A241" s="285">
        <v>46088.0</v>
      </c>
      <c r="B241" s="252" t="s">
        <v>925</v>
      </c>
      <c r="C241" s="274">
        <v>156476.0</v>
      </c>
      <c r="E241" s="286">
        <v>46088.0</v>
      </c>
      <c r="F241" s="268">
        <v>837501.0</v>
      </c>
    </row>
    <row r="242">
      <c r="A242" s="285">
        <v>46088.0</v>
      </c>
      <c r="B242" s="252" t="s">
        <v>931</v>
      </c>
      <c r="C242" s="253">
        <v>134742.0</v>
      </c>
    </row>
    <row r="243">
      <c r="A243" s="285">
        <v>46088.0</v>
      </c>
      <c r="B243" s="252" t="s">
        <v>934</v>
      </c>
      <c r="C243" s="274">
        <v>26369.0</v>
      </c>
    </row>
    <row r="244">
      <c r="A244" s="285">
        <v>46088.0</v>
      </c>
      <c r="B244" s="252" t="s">
        <v>936</v>
      </c>
      <c r="C244" s="274">
        <v>66444.0</v>
      </c>
    </row>
    <row r="245">
      <c r="A245" s="285">
        <v>46088.0</v>
      </c>
      <c r="B245" s="252" t="s">
        <v>939</v>
      </c>
      <c r="C245" s="275">
        <v>329471.0</v>
      </c>
    </row>
    <row r="246">
      <c r="A246" s="285">
        <v>46088.0</v>
      </c>
      <c r="B246" s="252" t="s">
        <v>942</v>
      </c>
      <c r="C246" s="253">
        <v>123999.0</v>
      </c>
    </row>
    <row r="247">
      <c r="A247" s="255"/>
      <c r="B247" s="249" t="s">
        <v>448</v>
      </c>
      <c r="C247" s="256">
        <v>837501.0</v>
      </c>
    </row>
    <row r="249">
      <c r="A249" s="248" t="s">
        <v>436</v>
      </c>
      <c r="B249" s="249" t="s">
        <v>372</v>
      </c>
      <c r="C249" s="249" t="s">
        <v>660</v>
      </c>
    </row>
    <row r="250">
      <c r="A250" s="285">
        <v>46119.0</v>
      </c>
      <c r="B250" s="252" t="s">
        <v>950</v>
      </c>
      <c r="C250" s="274">
        <v>157300.0</v>
      </c>
      <c r="E250" s="286">
        <v>46119.0</v>
      </c>
      <c r="F250" s="268">
        <v>833803.0</v>
      </c>
    </row>
    <row r="251">
      <c r="A251" s="285">
        <v>46119.0</v>
      </c>
      <c r="B251" s="252" t="s">
        <v>956</v>
      </c>
      <c r="C251" s="274">
        <v>154154.0</v>
      </c>
    </row>
    <row r="252">
      <c r="A252" s="285">
        <v>46119.0</v>
      </c>
      <c r="B252" s="252" t="s">
        <v>961</v>
      </c>
      <c r="C252" s="274">
        <v>25100.0</v>
      </c>
      <c r="D252" s="261"/>
    </row>
    <row r="253">
      <c r="A253" s="285">
        <v>46119.0</v>
      </c>
      <c r="B253" s="252" t="s">
        <v>966</v>
      </c>
      <c r="C253" s="274">
        <v>329386.0</v>
      </c>
      <c r="D253" s="128"/>
    </row>
    <row r="254">
      <c r="A254" s="285">
        <v>46119.0</v>
      </c>
      <c r="B254" s="252" t="s">
        <v>971</v>
      </c>
      <c r="C254" s="275">
        <v>167863.0</v>
      </c>
    </row>
    <row r="255">
      <c r="A255" s="255"/>
      <c r="B255" s="249" t="s">
        <v>448</v>
      </c>
      <c r="C255" s="293">
        <f>SUM(C250:C254)</f>
        <v>833803</v>
      </c>
    </row>
    <row r="257">
      <c r="A257" s="233" t="s">
        <v>989</v>
      </c>
      <c r="B257" s="234" t="s">
        <v>372</v>
      </c>
      <c r="C257" s="234" t="s">
        <v>660</v>
      </c>
    </row>
    <row r="258">
      <c r="A258" s="295">
        <v>46149.0</v>
      </c>
      <c r="B258" s="279" t="s">
        <v>992</v>
      </c>
      <c r="C258" s="280" t="s">
        <v>994</v>
      </c>
      <c r="E258" s="286">
        <v>46180.0</v>
      </c>
      <c r="F258" s="268">
        <v>853293.0</v>
      </c>
    </row>
    <row r="259">
      <c r="A259" s="295">
        <v>46149.0</v>
      </c>
      <c r="B259" s="279" t="s">
        <v>995</v>
      </c>
      <c r="C259" s="280" t="s">
        <v>996</v>
      </c>
    </row>
    <row r="260">
      <c r="A260" s="295">
        <v>46149.0</v>
      </c>
      <c r="B260" s="279" t="s">
        <v>998</v>
      </c>
      <c r="C260" s="281">
        <v>69144.0</v>
      </c>
    </row>
    <row r="261">
      <c r="A261" s="295">
        <v>46149.0</v>
      </c>
      <c r="B261" s="279" t="s">
        <v>1001</v>
      </c>
      <c r="C261" s="281">
        <v>25062.0</v>
      </c>
    </row>
    <row r="262">
      <c r="A262" s="295">
        <v>46149.0</v>
      </c>
      <c r="B262" s="279" t="s">
        <v>1004</v>
      </c>
      <c r="C262" s="280" t="s">
        <v>1005</v>
      </c>
    </row>
    <row r="263">
      <c r="A263" s="295">
        <v>46149.0</v>
      </c>
      <c r="B263" s="279" t="s">
        <v>1007</v>
      </c>
      <c r="C263" s="280" t="s">
        <v>1009</v>
      </c>
    </row>
    <row r="264">
      <c r="A264" s="246"/>
      <c r="B264" s="282" t="s">
        <v>448</v>
      </c>
      <c r="C264" s="283">
        <v>853293.0</v>
      </c>
    </row>
    <row r="266">
      <c r="A266" s="233" t="s">
        <v>989</v>
      </c>
      <c r="B266" s="234" t="s">
        <v>372</v>
      </c>
      <c r="C266" s="234" t="s">
        <v>660</v>
      </c>
    </row>
    <row r="267">
      <c r="A267" s="295">
        <v>46180.0</v>
      </c>
      <c r="B267" s="279" t="s">
        <v>1013</v>
      </c>
      <c r="C267" s="280" t="s">
        <v>1015</v>
      </c>
      <c r="E267" s="286">
        <v>46180.0</v>
      </c>
      <c r="F267" s="268">
        <v>784967.0</v>
      </c>
    </row>
    <row r="268">
      <c r="A268" s="295">
        <v>46180.0</v>
      </c>
      <c r="B268" s="279" t="s">
        <v>1018</v>
      </c>
      <c r="C268" s="280" t="s">
        <v>1019</v>
      </c>
    </row>
    <row r="269">
      <c r="A269" s="295">
        <v>46180.0</v>
      </c>
      <c r="B269" s="279" t="s">
        <v>1022</v>
      </c>
      <c r="C269" s="281">
        <v>64161.0</v>
      </c>
    </row>
    <row r="270">
      <c r="A270" s="295">
        <v>46180.0</v>
      </c>
      <c r="B270" s="279" t="s">
        <v>1023</v>
      </c>
      <c r="C270" s="281">
        <v>24569.0</v>
      </c>
    </row>
    <row r="271">
      <c r="A271" s="295">
        <v>46180.0</v>
      </c>
      <c r="B271" s="279" t="s">
        <v>1025</v>
      </c>
      <c r="C271" s="280" t="s">
        <v>1026</v>
      </c>
    </row>
    <row r="272">
      <c r="A272" s="295">
        <v>46180.0</v>
      </c>
      <c r="B272" s="279" t="s">
        <v>1029</v>
      </c>
      <c r="C272" s="280" t="s">
        <v>1030</v>
      </c>
    </row>
    <row r="273">
      <c r="A273" s="246"/>
      <c r="B273" s="282" t="s">
        <v>448</v>
      </c>
      <c r="C273" s="283">
        <v>784967.0</v>
      </c>
    </row>
    <row r="275">
      <c r="A275" s="233" t="s">
        <v>989</v>
      </c>
      <c r="B275" s="234" t="s">
        <v>372</v>
      </c>
      <c r="C275" s="234" t="s">
        <v>660</v>
      </c>
    </row>
    <row r="276">
      <c r="A276" s="295">
        <v>46210.0</v>
      </c>
      <c r="B276" s="279" t="s">
        <v>1035</v>
      </c>
      <c r="C276" s="296" t="s">
        <v>1036</v>
      </c>
      <c r="D276" s="297"/>
      <c r="E276" s="268" t="s">
        <v>1038</v>
      </c>
      <c r="F276" s="268">
        <v>789572.0</v>
      </c>
    </row>
    <row r="277">
      <c r="A277" s="295">
        <v>46210.0</v>
      </c>
      <c r="B277" s="279" t="s">
        <v>1039</v>
      </c>
      <c r="C277" s="296" t="s">
        <v>1040</v>
      </c>
      <c r="D277" s="298"/>
    </row>
    <row r="278">
      <c r="A278" s="295">
        <v>46210.0</v>
      </c>
      <c r="B278" s="279" t="s">
        <v>1042</v>
      </c>
      <c r="C278" s="296">
        <v>24759.0</v>
      </c>
      <c r="D278" s="297"/>
    </row>
    <row r="279">
      <c r="A279" s="295">
        <v>46210.0</v>
      </c>
      <c r="B279" s="279" t="s">
        <v>1045</v>
      </c>
      <c r="C279" s="296">
        <v>74213.0</v>
      </c>
      <c r="D279" s="297"/>
    </row>
    <row r="280">
      <c r="A280" s="295">
        <v>46210.0</v>
      </c>
      <c r="B280" s="279" t="s">
        <v>1046</v>
      </c>
      <c r="C280" s="296" t="s">
        <v>1047</v>
      </c>
      <c r="D280" s="297"/>
    </row>
    <row r="281">
      <c r="A281" s="295">
        <v>46210.0</v>
      </c>
      <c r="B281" s="279" t="s">
        <v>1048</v>
      </c>
      <c r="C281" s="296" t="s">
        <v>1049</v>
      </c>
      <c r="D281" s="297"/>
    </row>
    <row r="282">
      <c r="A282" s="246"/>
      <c r="B282" s="282" t="s">
        <v>448</v>
      </c>
      <c r="C282" s="299">
        <v>789572.0</v>
      </c>
    </row>
    <row r="284">
      <c r="A284" s="233" t="s">
        <v>989</v>
      </c>
      <c r="B284" s="234" t="s">
        <v>372</v>
      </c>
      <c r="C284" s="234" t="s">
        <v>660</v>
      </c>
    </row>
    <row r="285">
      <c r="A285" s="295">
        <v>46241.0</v>
      </c>
      <c r="B285" s="279" t="s">
        <v>1054</v>
      </c>
      <c r="C285" s="280">
        <v>132004.0</v>
      </c>
      <c r="D285" s="128"/>
      <c r="E285" s="268" t="s">
        <v>1055</v>
      </c>
      <c r="F285" s="300">
        <v>816487.0</v>
      </c>
    </row>
    <row r="286">
      <c r="A286" s="295">
        <v>46241.0</v>
      </c>
      <c r="B286" s="279" t="s">
        <v>1057</v>
      </c>
      <c r="C286" s="280">
        <v>136656.0</v>
      </c>
    </row>
    <row r="287">
      <c r="A287" s="295">
        <v>46241.0</v>
      </c>
      <c r="B287" s="279" t="s">
        <v>1060</v>
      </c>
      <c r="C287" s="280">
        <v>27790.0</v>
      </c>
      <c r="D287" s="261"/>
    </row>
    <row r="288">
      <c r="A288" s="295">
        <v>46241.0</v>
      </c>
      <c r="B288" s="279" t="s">
        <v>1062</v>
      </c>
      <c r="C288" s="280">
        <v>72697.0</v>
      </c>
      <c r="D288" s="261"/>
    </row>
    <row r="289">
      <c r="A289" s="295">
        <v>46241.0</v>
      </c>
      <c r="B289" s="279" t="s">
        <v>1065</v>
      </c>
      <c r="C289" s="301" t="s">
        <v>1067</v>
      </c>
    </row>
    <row r="290">
      <c r="A290" s="295">
        <v>46241.0</v>
      </c>
      <c r="B290" s="279" t="s">
        <v>1069</v>
      </c>
      <c r="C290" s="302" t="s">
        <v>1070</v>
      </c>
    </row>
    <row r="291">
      <c r="A291" s="246"/>
      <c r="B291" s="282" t="s">
        <v>448</v>
      </c>
      <c r="C291" s="283">
        <v>816487.0</v>
      </c>
    </row>
    <row r="293">
      <c r="A293" s="233" t="s">
        <v>989</v>
      </c>
      <c r="B293" s="234" t="s">
        <v>372</v>
      </c>
      <c r="C293" s="234" t="s">
        <v>660</v>
      </c>
    </row>
    <row r="294">
      <c r="A294" s="295">
        <v>46272.0</v>
      </c>
      <c r="B294" s="279" t="s">
        <v>1072</v>
      </c>
      <c r="C294" s="281">
        <v>99243.0</v>
      </c>
      <c r="E294" s="268" t="s">
        <v>1075</v>
      </c>
      <c r="F294" s="300">
        <v>803063.0</v>
      </c>
    </row>
    <row r="295">
      <c r="A295" s="295">
        <v>46272.0</v>
      </c>
      <c r="B295" s="279" t="s">
        <v>1076</v>
      </c>
      <c r="C295" s="280" t="s">
        <v>1077</v>
      </c>
    </row>
    <row r="296">
      <c r="A296" s="295">
        <v>46272.0</v>
      </c>
      <c r="B296" s="279" t="s">
        <v>1080</v>
      </c>
      <c r="C296" s="281">
        <v>18885.0</v>
      </c>
    </row>
    <row r="297">
      <c r="A297" s="295">
        <v>46272.0</v>
      </c>
      <c r="B297" s="279" t="s">
        <v>1082</v>
      </c>
      <c r="C297" s="280" t="s">
        <v>1084</v>
      </c>
    </row>
    <row r="298">
      <c r="A298" s="295">
        <v>46272.0</v>
      </c>
      <c r="B298" s="279" t="s">
        <v>1085</v>
      </c>
      <c r="C298" s="280" t="s">
        <v>1086</v>
      </c>
    </row>
    <row r="299">
      <c r="A299" s="295">
        <v>46272.0</v>
      </c>
      <c r="B299" s="279" t="s">
        <v>1087</v>
      </c>
      <c r="C299" s="281">
        <v>63649.0</v>
      </c>
    </row>
    <row r="300">
      <c r="A300" s="246"/>
      <c r="B300" s="282" t="s">
        <v>448</v>
      </c>
      <c r="C300" s="283">
        <v>803063.0</v>
      </c>
    </row>
    <row r="302">
      <c r="A302" s="233" t="s">
        <v>989</v>
      </c>
      <c r="B302" s="234" t="s">
        <v>372</v>
      </c>
      <c r="C302" s="234" t="s">
        <v>660</v>
      </c>
    </row>
    <row r="303">
      <c r="A303" s="295">
        <v>46302.0</v>
      </c>
      <c r="B303" s="279" t="s">
        <v>1093</v>
      </c>
      <c r="C303" s="280" t="s">
        <v>1094</v>
      </c>
      <c r="E303" s="268" t="s">
        <v>1096</v>
      </c>
      <c r="F303" s="300">
        <v>724653.0</v>
      </c>
    </row>
    <row r="304">
      <c r="A304" s="295">
        <v>46302.0</v>
      </c>
      <c r="B304" s="279" t="s">
        <v>1097</v>
      </c>
      <c r="C304" s="280" t="s">
        <v>1098</v>
      </c>
    </row>
    <row r="305">
      <c r="A305" s="295">
        <v>46302.0</v>
      </c>
      <c r="B305" s="279" t="s">
        <v>1101</v>
      </c>
      <c r="C305" s="281">
        <v>67344.0</v>
      </c>
    </row>
    <row r="306">
      <c r="A306" s="295">
        <v>46302.0</v>
      </c>
      <c r="B306" s="279" t="s">
        <v>1103</v>
      </c>
      <c r="C306" s="280" t="s">
        <v>1104</v>
      </c>
    </row>
    <row r="307">
      <c r="A307" s="295">
        <v>46302.0</v>
      </c>
      <c r="B307" s="279" t="s">
        <v>1105</v>
      </c>
      <c r="C307" s="301" t="s">
        <v>1106</v>
      </c>
    </row>
    <row r="308">
      <c r="A308" s="246"/>
      <c r="B308" s="282" t="s">
        <v>448</v>
      </c>
      <c r="C308" s="283">
        <v>724653.0</v>
      </c>
    </row>
    <row r="310">
      <c r="A310" s="233" t="s">
        <v>989</v>
      </c>
      <c r="B310" s="234" t="s">
        <v>372</v>
      </c>
      <c r="C310" s="234" t="s">
        <v>660</v>
      </c>
    </row>
    <row r="311">
      <c r="A311" s="295">
        <v>46333.0</v>
      </c>
      <c r="B311" s="279" t="s">
        <v>1113</v>
      </c>
      <c r="C311" s="280">
        <v>132004.0</v>
      </c>
      <c r="E311" s="268" t="s">
        <v>1114</v>
      </c>
      <c r="F311" s="300">
        <v>673367.0</v>
      </c>
    </row>
    <row r="312">
      <c r="A312" s="295">
        <v>46333.0</v>
      </c>
      <c r="B312" s="279" t="s">
        <v>1116</v>
      </c>
      <c r="C312" s="280">
        <v>141592.0</v>
      </c>
    </row>
    <row r="313">
      <c r="A313" s="295">
        <v>46333.0</v>
      </c>
      <c r="B313" s="279" t="s">
        <v>1119</v>
      </c>
      <c r="C313" s="281">
        <v>71655.0</v>
      </c>
    </row>
    <row r="314">
      <c r="A314" s="295">
        <v>46333.0</v>
      </c>
      <c r="B314" s="279" t="s">
        <v>1123</v>
      </c>
      <c r="C314" s="281">
        <v>328116.0</v>
      </c>
    </row>
    <row r="315">
      <c r="A315" s="246"/>
      <c r="B315" s="282" t="s">
        <v>448</v>
      </c>
      <c r="C315" s="283">
        <f>SUM(C311:C314)</f>
        <v>673367</v>
      </c>
    </row>
    <row r="317">
      <c r="A317" s="233" t="s">
        <v>989</v>
      </c>
      <c r="B317" s="234" t="s">
        <v>372</v>
      </c>
      <c r="C317" s="234" t="s">
        <v>553</v>
      </c>
    </row>
    <row r="318">
      <c r="A318" s="295">
        <v>46363.0</v>
      </c>
      <c r="B318" s="279" t="s">
        <v>1129</v>
      </c>
      <c r="C318" s="280" t="s">
        <v>1130</v>
      </c>
      <c r="D318" s="128"/>
      <c r="E318" s="268" t="s">
        <v>1114</v>
      </c>
      <c r="F318" s="268">
        <v>693584.0</v>
      </c>
    </row>
    <row r="319">
      <c r="A319" s="295">
        <v>46363.0</v>
      </c>
      <c r="B319" s="279" t="s">
        <v>1132</v>
      </c>
      <c r="C319" s="280" t="s">
        <v>1134</v>
      </c>
    </row>
    <row r="320">
      <c r="A320" s="295">
        <v>46363.0</v>
      </c>
      <c r="B320" s="279" t="s">
        <v>1136</v>
      </c>
      <c r="C320" s="281">
        <v>71655.0</v>
      </c>
    </row>
    <row r="321">
      <c r="A321" s="295">
        <v>46363.0</v>
      </c>
      <c r="B321" s="279" t="s">
        <v>1138</v>
      </c>
      <c r="C321" s="281" t="s">
        <v>1139</v>
      </c>
    </row>
    <row r="322">
      <c r="A322" s="246"/>
      <c r="B322" s="282" t="s">
        <v>448</v>
      </c>
      <c r="C322" s="283" t="s">
        <v>1141</v>
      </c>
    </row>
    <row r="324">
      <c r="A324" s="233" t="s">
        <v>989</v>
      </c>
      <c r="B324" s="234" t="s">
        <v>372</v>
      </c>
      <c r="C324" s="234" t="s">
        <v>660</v>
      </c>
    </row>
    <row r="325">
      <c r="A325" s="278" t="s">
        <v>1143</v>
      </c>
      <c r="B325" s="279" t="s">
        <v>1144</v>
      </c>
      <c r="C325" s="280">
        <v>129636.0</v>
      </c>
      <c r="E325" s="268" t="s">
        <v>1114</v>
      </c>
      <c r="F325" s="268">
        <v>664974.0</v>
      </c>
    </row>
    <row r="326">
      <c r="A326" s="278" t="s">
        <v>1143</v>
      </c>
      <c r="B326" s="279" t="s">
        <v>1145</v>
      </c>
      <c r="C326" s="280">
        <v>142956.0</v>
      </c>
    </row>
    <row r="327">
      <c r="A327" s="278" t="s">
        <v>1143</v>
      </c>
      <c r="B327" s="279" t="s">
        <v>1146</v>
      </c>
      <c r="C327" s="281">
        <v>69950.0</v>
      </c>
    </row>
    <row r="328">
      <c r="A328" s="278" t="s">
        <v>1143</v>
      </c>
      <c r="B328" s="279" t="s">
        <v>1147</v>
      </c>
      <c r="C328" s="281">
        <v>322432.0</v>
      </c>
    </row>
    <row r="329">
      <c r="A329" s="246"/>
      <c r="B329" s="282" t="s">
        <v>448</v>
      </c>
      <c r="C329" s="283">
        <v>664974.0</v>
      </c>
    </row>
    <row r="330">
      <c r="A330" s="247"/>
    </row>
    <row r="331">
      <c r="A331" s="233" t="s">
        <v>989</v>
      </c>
      <c r="B331" s="234" t="s">
        <v>372</v>
      </c>
      <c r="C331" s="234" t="s">
        <v>660</v>
      </c>
    </row>
    <row r="332">
      <c r="A332" s="278" t="s">
        <v>1148</v>
      </c>
      <c r="B332" s="279" t="s">
        <v>1149</v>
      </c>
      <c r="C332" s="280" t="s">
        <v>1094</v>
      </c>
      <c r="E332" s="268" t="s">
        <v>1151</v>
      </c>
      <c r="F332" s="309">
        <v>643373.0</v>
      </c>
    </row>
    <row r="333">
      <c r="A333" s="278" t="s">
        <v>1148</v>
      </c>
      <c r="B333" s="279" t="s">
        <v>1152</v>
      </c>
      <c r="C333" s="280" t="s">
        <v>1153</v>
      </c>
    </row>
    <row r="334">
      <c r="A334" s="278" t="s">
        <v>1148</v>
      </c>
      <c r="B334" s="279" t="s">
        <v>1154</v>
      </c>
      <c r="C334" s="281">
        <v>68263.0</v>
      </c>
    </row>
    <row r="335">
      <c r="A335" s="278" t="s">
        <v>1148</v>
      </c>
      <c r="B335" s="279" t="s">
        <v>1155</v>
      </c>
      <c r="C335" s="280" t="s">
        <v>1156</v>
      </c>
    </row>
    <row r="336">
      <c r="A336" s="246"/>
      <c r="B336" s="282" t="s">
        <v>448</v>
      </c>
      <c r="C336" s="283">
        <v>643373.0</v>
      </c>
    </row>
    <row r="338">
      <c r="A338" s="233" t="s">
        <v>989</v>
      </c>
      <c r="B338" s="234" t="s">
        <v>372</v>
      </c>
      <c r="C338" s="234" t="s">
        <v>660</v>
      </c>
    </row>
    <row r="339">
      <c r="A339" s="278" t="s">
        <v>1157</v>
      </c>
      <c r="B339" s="279" t="s">
        <v>1158</v>
      </c>
      <c r="C339" s="280" t="s">
        <v>1159</v>
      </c>
      <c r="E339" s="268" t="s">
        <v>1160</v>
      </c>
      <c r="F339" s="309">
        <v>619327.0</v>
      </c>
    </row>
    <row r="340">
      <c r="A340" s="278" t="s">
        <v>1157</v>
      </c>
      <c r="B340" s="279" t="s">
        <v>1161</v>
      </c>
      <c r="C340" s="280" t="s">
        <v>1162</v>
      </c>
    </row>
    <row r="341">
      <c r="A341" s="278" t="s">
        <v>1157</v>
      </c>
      <c r="B341" s="279" t="s">
        <v>1163</v>
      </c>
      <c r="C341" s="281">
        <v>63981.0</v>
      </c>
    </row>
    <row r="342">
      <c r="A342" s="278" t="s">
        <v>1157</v>
      </c>
      <c r="B342" s="279" t="s">
        <v>1164</v>
      </c>
      <c r="C342" s="280" t="s">
        <v>1165</v>
      </c>
    </row>
    <row r="343">
      <c r="A343" s="246"/>
      <c r="B343" s="282" t="s">
        <v>448</v>
      </c>
      <c r="C343" s="283">
        <v>619327.0</v>
      </c>
    </row>
    <row r="344">
      <c r="A344" s="310"/>
    </row>
    <row r="345">
      <c r="A345" s="233" t="s">
        <v>989</v>
      </c>
      <c r="B345" s="234" t="s">
        <v>372</v>
      </c>
      <c r="C345" s="234" t="s">
        <v>660</v>
      </c>
    </row>
    <row r="346">
      <c r="A346" s="278" t="s">
        <v>1168</v>
      </c>
      <c r="B346" s="279" t="s">
        <v>1170</v>
      </c>
      <c r="C346" s="280" t="s">
        <v>1162</v>
      </c>
      <c r="E346" s="268" t="s">
        <v>1172</v>
      </c>
      <c r="F346" s="309">
        <v>619327.0</v>
      </c>
    </row>
    <row r="347">
      <c r="A347" s="278" t="s">
        <v>1168</v>
      </c>
      <c r="B347" s="279" t="s">
        <v>1173</v>
      </c>
      <c r="C347" s="281">
        <v>63981.0</v>
      </c>
    </row>
    <row r="348">
      <c r="A348" s="278" t="s">
        <v>1168</v>
      </c>
      <c r="B348" s="279" t="s">
        <v>1174</v>
      </c>
      <c r="C348" s="280" t="s">
        <v>1165</v>
      </c>
    </row>
    <row r="349">
      <c r="A349" s="278" t="s">
        <v>1168</v>
      </c>
      <c r="B349" s="279" t="s">
        <v>1175</v>
      </c>
      <c r="C349" s="280" t="s">
        <v>1159</v>
      </c>
    </row>
    <row r="350">
      <c r="B350" s="282" t="s">
        <v>448</v>
      </c>
      <c r="C350" s="283">
        <v>619327.0</v>
      </c>
    </row>
    <row r="352">
      <c r="A352" s="313" t="s">
        <v>989</v>
      </c>
      <c r="B352" s="314" t="s">
        <v>372</v>
      </c>
      <c r="C352" s="314" t="s">
        <v>660</v>
      </c>
    </row>
    <row r="353">
      <c r="A353" s="315" t="s">
        <v>1181</v>
      </c>
      <c r="B353" s="316" t="s">
        <v>1183</v>
      </c>
      <c r="C353" s="317">
        <v>120162.0</v>
      </c>
      <c r="E353" s="268" t="s">
        <v>1181</v>
      </c>
      <c r="F353" s="318">
        <v>647742.0</v>
      </c>
    </row>
    <row r="354">
      <c r="A354" s="315" t="s">
        <v>1181</v>
      </c>
      <c r="B354" s="316" t="s">
        <v>1188</v>
      </c>
      <c r="C354" s="320">
        <v>52896.0</v>
      </c>
    </row>
    <row r="355">
      <c r="A355" s="315" t="s">
        <v>1181</v>
      </c>
      <c r="B355" s="316" t="s">
        <v>1192</v>
      </c>
      <c r="C355" s="320">
        <v>45942.0</v>
      </c>
    </row>
    <row r="356">
      <c r="A356" s="315" t="s">
        <v>1181</v>
      </c>
      <c r="B356" s="316" t="s">
        <v>1195</v>
      </c>
      <c r="C356" s="317">
        <v>291717.0</v>
      </c>
    </row>
    <row r="357">
      <c r="A357" s="315" t="s">
        <v>1181</v>
      </c>
      <c r="B357" s="316" t="s">
        <v>1198</v>
      </c>
      <c r="C357" s="317">
        <v>137025.0</v>
      </c>
    </row>
    <row r="358">
      <c r="A358" s="321"/>
      <c r="B358" s="322" t="s">
        <v>448</v>
      </c>
      <c r="C358" s="323">
        <v>647742.0</v>
      </c>
    </row>
    <row r="359">
      <c r="A359" s="310"/>
    </row>
    <row r="360">
      <c r="A360" s="324" t="s">
        <v>989</v>
      </c>
      <c r="B360" s="325" t="s">
        <v>372</v>
      </c>
      <c r="C360" s="325" t="s">
        <v>660</v>
      </c>
    </row>
    <row r="361">
      <c r="A361" s="327" t="s">
        <v>1206</v>
      </c>
      <c r="B361" s="327" t="s">
        <v>1208</v>
      </c>
      <c r="C361" s="328" t="s">
        <v>1209</v>
      </c>
      <c r="E361" s="268" t="s">
        <v>1206</v>
      </c>
      <c r="F361" s="309">
        <v>614593.0</v>
      </c>
    </row>
    <row r="362">
      <c r="A362" s="327" t="s">
        <v>1206</v>
      </c>
      <c r="B362" s="327" t="s">
        <v>1213</v>
      </c>
      <c r="C362" s="329">
        <v>46833.0</v>
      </c>
    </row>
    <row r="363">
      <c r="A363" s="327" t="s">
        <v>1206</v>
      </c>
      <c r="B363" s="327" t="s">
        <v>1216</v>
      </c>
      <c r="C363" s="328" t="s">
        <v>1217</v>
      </c>
    </row>
    <row r="364">
      <c r="A364" s="327" t="s">
        <v>1206</v>
      </c>
      <c r="B364" s="327" t="s">
        <v>1218</v>
      </c>
      <c r="C364" s="329">
        <v>44559.0</v>
      </c>
    </row>
    <row r="365">
      <c r="A365" s="327" t="s">
        <v>1206</v>
      </c>
      <c r="B365" s="327" t="s">
        <v>1221</v>
      </c>
      <c r="C365" s="328" t="s">
        <v>1223</v>
      </c>
    </row>
    <row r="366">
      <c r="A366" s="330"/>
      <c r="B366" s="331" t="s">
        <v>448</v>
      </c>
      <c r="C366" s="332">
        <v>614593.0</v>
      </c>
    </row>
    <row r="368">
      <c r="A368" s="313" t="s">
        <v>989</v>
      </c>
      <c r="B368" s="314" t="s">
        <v>372</v>
      </c>
      <c r="C368" s="314" t="s">
        <v>660</v>
      </c>
    </row>
    <row r="369">
      <c r="A369" s="333" t="s">
        <v>1229</v>
      </c>
      <c r="B369" s="333" t="s">
        <v>1230</v>
      </c>
      <c r="C369" s="334" t="s">
        <v>1231</v>
      </c>
      <c r="E369" s="268" t="s">
        <v>1232</v>
      </c>
      <c r="F369" s="309">
        <v>699499.0</v>
      </c>
    </row>
    <row r="370">
      <c r="A370" s="333" t="s">
        <v>1229</v>
      </c>
      <c r="B370" s="333" t="s">
        <v>1235</v>
      </c>
      <c r="C370" s="335" t="s">
        <v>1237</v>
      </c>
    </row>
    <row r="371">
      <c r="A371" s="333" t="s">
        <v>1229</v>
      </c>
      <c r="B371" s="333" t="s">
        <v>1239</v>
      </c>
      <c r="C371" s="335">
        <v>55881.0</v>
      </c>
    </row>
    <row r="372">
      <c r="A372" s="333" t="s">
        <v>1229</v>
      </c>
      <c r="B372" s="333" t="s">
        <v>1241</v>
      </c>
      <c r="C372" s="335">
        <v>76221.0</v>
      </c>
    </row>
    <row r="373">
      <c r="A373" s="333" t="s">
        <v>1229</v>
      </c>
      <c r="B373" s="333" t="s">
        <v>1244</v>
      </c>
      <c r="C373" s="334" t="s">
        <v>1245</v>
      </c>
    </row>
    <row r="374">
      <c r="A374" s="336"/>
      <c r="B374" s="337" t="s">
        <v>448</v>
      </c>
      <c r="C374" s="338">
        <v>699499.0</v>
      </c>
    </row>
    <row r="376">
      <c r="A376" s="313" t="s">
        <v>989</v>
      </c>
      <c r="B376" s="314" t="s">
        <v>372</v>
      </c>
      <c r="C376" s="314" t="s">
        <v>660</v>
      </c>
    </row>
    <row r="377">
      <c r="A377" s="340" t="s">
        <v>1232</v>
      </c>
      <c r="B377" s="333" t="s">
        <v>1249</v>
      </c>
      <c r="C377" s="334" t="s">
        <v>1250</v>
      </c>
      <c r="E377" s="268" t="s">
        <v>1232</v>
      </c>
      <c r="F377" s="268">
        <v>684881.0</v>
      </c>
    </row>
    <row r="378">
      <c r="A378" s="340" t="s">
        <v>1232</v>
      </c>
      <c r="B378" s="333" t="s">
        <v>1253</v>
      </c>
      <c r="C378" s="335" t="s">
        <v>1255</v>
      </c>
    </row>
    <row r="379">
      <c r="A379" s="340" t="s">
        <v>1232</v>
      </c>
      <c r="B379" s="333" t="s">
        <v>1257</v>
      </c>
      <c r="C379" s="335">
        <v>46312.0</v>
      </c>
    </row>
    <row r="380">
      <c r="A380" s="340" t="s">
        <v>1232</v>
      </c>
      <c r="B380" s="333" t="s">
        <v>1258</v>
      </c>
      <c r="C380" s="335">
        <v>68945.0</v>
      </c>
    </row>
    <row r="381">
      <c r="A381" s="340" t="s">
        <v>1232</v>
      </c>
      <c r="B381" s="333" t="s">
        <v>1260</v>
      </c>
      <c r="C381" s="334" t="s">
        <v>1261</v>
      </c>
    </row>
    <row r="382">
      <c r="A382" s="336"/>
      <c r="B382" s="337" t="s">
        <v>448</v>
      </c>
      <c r="C382" s="338">
        <v>684881.0</v>
      </c>
    </row>
    <row r="384">
      <c r="A384" s="343" t="s">
        <v>989</v>
      </c>
      <c r="B384" s="344" t="s">
        <v>372</v>
      </c>
      <c r="C384" s="344" t="s">
        <v>660</v>
      </c>
    </row>
    <row r="385">
      <c r="A385" s="345" t="s">
        <v>1266</v>
      </c>
      <c r="B385" s="346" t="s">
        <v>1268</v>
      </c>
      <c r="C385" s="347" t="s">
        <v>1269</v>
      </c>
      <c r="E385" s="268" t="s">
        <v>1266</v>
      </c>
      <c r="F385" s="300">
        <v>621083.0</v>
      </c>
    </row>
    <row r="386">
      <c r="A386" s="345" t="s">
        <v>1266</v>
      </c>
      <c r="B386" s="346" t="s">
        <v>1273</v>
      </c>
      <c r="C386" s="347" t="s">
        <v>1275</v>
      </c>
    </row>
    <row r="387">
      <c r="A387" s="345" t="s">
        <v>1266</v>
      </c>
      <c r="B387" s="346" t="s">
        <v>1276</v>
      </c>
      <c r="C387" s="348">
        <v>50528.0</v>
      </c>
    </row>
    <row r="388">
      <c r="A388" s="345" t="s">
        <v>1266</v>
      </c>
      <c r="B388" s="346" t="s">
        <v>1277</v>
      </c>
      <c r="C388" s="348">
        <v>31864.0</v>
      </c>
    </row>
    <row r="389">
      <c r="A389" s="345" t="s">
        <v>1266</v>
      </c>
      <c r="B389" s="346" t="s">
        <v>1280</v>
      </c>
      <c r="C389" s="347" t="s">
        <v>1281</v>
      </c>
    </row>
    <row r="390">
      <c r="A390" s="351"/>
      <c r="B390" s="353" t="s">
        <v>448</v>
      </c>
      <c r="C390" s="354">
        <v>621083.0</v>
      </c>
    </row>
    <row r="391">
      <c r="A391" s="310"/>
    </row>
    <row r="392">
      <c r="A392" s="355" t="s">
        <v>989</v>
      </c>
      <c r="B392" s="234" t="s">
        <v>372</v>
      </c>
      <c r="C392" s="234" t="s">
        <v>660</v>
      </c>
    </row>
    <row r="393">
      <c r="A393" s="356" t="s">
        <v>1284</v>
      </c>
      <c r="B393" s="279" t="s">
        <v>1286</v>
      </c>
      <c r="C393" s="280" t="s">
        <v>1288</v>
      </c>
      <c r="E393" s="268" t="s">
        <v>1284</v>
      </c>
      <c r="F393" s="300">
        <v>729948.0</v>
      </c>
    </row>
    <row r="394">
      <c r="A394" s="356" t="s">
        <v>1284</v>
      </c>
      <c r="B394" s="279" t="s">
        <v>1289</v>
      </c>
      <c r="C394" s="280" t="s">
        <v>1290</v>
      </c>
    </row>
    <row r="395">
      <c r="A395" s="356" t="s">
        <v>1284</v>
      </c>
      <c r="B395" s="279" t="s">
        <v>1293</v>
      </c>
      <c r="C395" s="281">
        <v>53010.0</v>
      </c>
    </row>
    <row r="396">
      <c r="A396" s="356" t="s">
        <v>1284</v>
      </c>
      <c r="B396" s="279" t="s">
        <v>1296</v>
      </c>
      <c r="C396" s="281">
        <v>54355.0</v>
      </c>
    </row>
    <row r="397">
      <c r="A397" s="356" t="s">
        <v>1284</v>
      </c>
      <c r="B397" s="279" t="s">
        <v>1297</v>
      </c>
      <c r="C397" s="280" t="s">
        <v>1298</v>
      </c>
    </row>
    <row r="398">
      <c r="A398" s="360"/>
      <c r="B398" s="282" t="s">
        <v>448</v>
      </c>
      <c r="C398" s="283">
        <v>729948.0</v>
      </c>
    </row>
    <row r="399">
      <c r="A399" s="247"/>
    </row>
    <row r="400">
      <c r="A400" s="343" t="s">
        <v>989</v>
      </c>
      <c r="B400" s="344" t="s">
        <v>372</v>
      </c>
      <c r="C400" s="344" t="s">
        <v>660</v>
      </c>
    </row>
    <row r="401">
      <c r="A401" s="345" t="s">
        <v>1303</v>
      </c>
      <c r="B401" s="346" t="s">
        <v>1304</v>
      </c>
      <c r="C401" s="347" t="s">
        <v>1288</v>
      </c>
      <c r="E401" s="268" t="s">
        <v>1303</v>
      </c>
      <c r="F401" s="300">
        <v>747523.0</v>
      </c>
    </row>
    <row r="402">
      <c r="A402" s="345" t="s">
        <v>1303</v>
      </c>
      <c r="B402" s="346" t="s">
        <v>1305</v>
      </c>
      <c r="C402" s="347" t="s">
        <v>1307</v>
      </c>
    </row>
    <row r="403">
      <c r="A403" s="345" t="s">
        <v>1303</v>
      </c>
      <c r="B403" s="346" t="s">
        <v>1308</v>
      </c>
      <c r="C403" s="348">
        <v>58524.0</v>
      </c>
    </row>
    <row r="404">
      <c r="A404" s="345" t="s">
        <v>1303</v>
      </c>
      <c r="B404" s="346" t="s">
        <v>1314</v>
      </c>
      <c r="C404" s="347" t="s">
        <v>1315</v>
      </c>
    </row>
    <row r="405">
      <c r="A405" s="345" t="s">
        <v>1303</v>
      </c>
      <c r="B405" s="346" t="s">
        <v>1319</v>
      </c>
      <c r="C405" s="348">
        <v>58391.0</v>
      </c>
    </row>
    <row r="406">
      <c r="A406" s="351"/>
      <c r="B406" s="353" t="s">
        <v>448</v>
      </c>
      <c r="C406" s="354">
        <v>747523.0</v>
      </c>
    </row>
    <row r="407">
      <c r="A407" s="310"/>
      <c r="F407" s="368"/>
    </row>
    <row r="408">
      <c r="A408" s="355" t="s">
        <v>989</v>
      </c>
      <c r="B408" s="234" t="s">
        <v>372</v>
      </c>
      <c r="C408" s="234" t="s">
        <v>660</v>
      </c>
      <c r="F408" s="368"/>
    </row>
    <row r="409">
      <c r="A409" s="356" t="s">
        <v>1326</v>
      </c>
      <c r="B409" s="279" t="s">
        <v>1327</v>
      </c>
      <c r="C409" s="280" t="s">
        <v>1328</v>
      </c>
      <c r="E409" s="268" t="s">
        <v>1326</v>
      </c>
      <c r="F409" s="300">
        <v>758260.0</v>
      </c>
    </row>
    <row r="410">
      <c r="A410" s="356" t="s">
        <v>1326</v>
      </c>
      <c r="B410" s="279" t="s">
        <v>1331</v>
      </c>
      <c r="C410" s="280" t="s">
        <v>1333</v>
      </c>
    </row>
    <row r="411">
      <c r="A411" s="356" t="s">
        <v>1326</v>
      </c>
      <c r="B411" s="279" t="s">
        <v>1335</v>
      </c>
      <c r="C411" s="281">
        <v>26843.0</v>
      </c>
    </row>
    <row r="412">
      <c r="A412" s="356" t="s">
        <v>1326</v>
      </c>
      <c r="B412" s="279" t="s">
        <v>1336</v>
      </c>
      <c r="C412" s="281">
        <v>59703.0</v>
      </c>
    </row>
    <row r="413">
      <c r="A413" s="356" t="s">
        <v>1326</v>
      </c>
      <c r="B413" s="279" t="s">
        <v>1337</v>
      </c>
      <c r="C413" s="280" t="s">
        <v>1338</v>
      </c>
    </row>
    <row r="414">
      <c r="A414" s="356" t="s">
        <v>1326</v>
      </c>
      <c r="B414" s="372" t="s">
        <v>1341</v>
      </c>
      <c r="C414" s="374">
        <v>56160.0</v>
      </c>
    </row>
    <row r="415">
      <c r="A415" s="360"/>
      <c r="B415" s="282" t="s">
        <v>448</v>
      </c>
      <c r="C415" s="283" t="s">
        <v>1347</v>
      </c>
    </row>
    <row r="416">
      <c r="A416" s="378"/>
      <c r="B416" s="282"/>
      <c r="C416" s="283"/>
    </row>
    <row r="417">
      <c r="A417" s="355" t="s">
        <v>989</v>
      </c>
      <c r="B417" s="234" t="s">
        <v>372</v>
      </c>
      <c r="C417" s="234" t="s">
        <v>660</v>
      </c>
    </row>
    <row r="418">
      <c r="A418" s="356" t="s">
        <v>1354</v>
      </c>
      <c r="B418" s="279" t="s">
        <v>1357</v>
      </c>
      <c r="C418" s="281">
        <v>96003.0</v>
      </c>
      <c r="E418" s="268" t="s">
        <v>1358</v>
      </c>
      <c r="F418" s="268">
        <v>693863.0</v>
      </c>
    </row>
    <row r="419">
      <c r="A419" s="356" t="s">
        <v>1354</v>
      </c>
      <c r="B419" s="279" t="s">
        <v>1360</v>
      </c>
      <c r="C419" s="280" t="s">
        <v>1361</v>
      </c>
    </row>
    <row r="420">
      <c r="A420" s="356" t="s">
        <v>1354</v>
      </c>
      <c r="B420" s="279" t="s">
        <v>1363</v>
      </c>
      <c r="C420" s="281">
        <v>42949.0</v>
      </c>
    </row>
    <row r="421">
      <c r="A421" s="356" t="s">
        <v>1354</v>
      </c>
      <c r="B421" s="279" t="s">
        <v>1365</v>
      </c>
      <c r="C421" s="281">
        <v>68756.0</v>
      </c>
    </row>
    <row r="422">
      <c r="A422" s="356" t="s">
        <v>1354</v>
      </c>
      <c r="B422" s="279" t="s">
        <v>1368</v>
      </c>
      <c r="C422" s="280" t="s">
        <v>1369</v>
      </c>
    </row>
    <row r="423">
      <c r="A423" s="360"/>
      <c r="B423" s="282" t="s">
        <v>448</v>
      </c>
      <c r="C423" s="283" t="s">
        <v>1370</v>
      </c>
    </row>
    <row r="424">
      <c r="A424" s="310"/>
    </row>
    <row r="425">
      <c r="A425" s="355" t="s">
        <v>989</v>
      </c>
      <c r="B425" s="234" t="s">
        <v>372</v>
      </c>
      <c r="C425" s="234" t="s">
        <v>660</v>
      </c>
    </row>
    <row r="426">
      <c r="A426" s="356" t="s">
        <v>1372</v>
      </c>
      <c r="B426" s="279" t="s">
        <v>1373</v>
      </c>
      <c r="C426" s="386">
        <v>96003.0</v>
      </c>
      <c r="E426" s="268" t="s">
        <v>1358</v>
      </c>
      <c r="F426" s="268">
        <v>655994.0</v>
      </c>
    </row>
    <row r="427">
      <c r="A427" s="356" t="s">
        <v>1372</v>
      </c>
      <c r="B427" s="279" t="s">
        <v>1382</v>
      </c>
      <c r="C427" s="386">
        <v>179554.0</v>
      </c>
    </row>
    <row r="428">
      <c r="A428" s="356" t="s">
        <v>1372</v>
      </c>
      <c r="B428" s="279" t="s">
        <v>1385</v>
      </c>
      <c r="C428" s="386">
        <v>55881.0</v>
      </c>
    </row>
    <row r="429">
      <c r="A429" s="356" t="s">
        <v>1372</v>
      </c>
      <c r="B429" s="279" t="s">
        <v>1386</v>
      </c>
      <c r="C429" s="386">
        <v>71086.0</v>
      </c>
    </row>
    <row r="430">
      <c r="A430" s="356" t="s">
        <v>1372</v>
      </c>
      <c r="B430" s="279" t="s">
        <v>1387</v>
      </c>
      <c r="C430" s="386">
        <v>253470.0</v>
      </c>
    </row>
    <row r="431">
      <c r="A431" s="360"/>
      <c r="B431" s="282" t="s">
        <v>448</v>
      </c>
      <c r="C431" s="397">
        <f>SUM(C426:C430)</f>
        <v>655994</v>
      </c>
    </row>
    <row r="433">
      <c r="A433" s="355" t="s">
        <v>989</v>
      </c>
      <c r="B433" s="234" t="s">
        <v>372</v>
      </c>
      <c r="C433" s="234" t="s">
        <v>660</v>
      </c>
    </row>
    <row r="434">
      <c r="A434" s="356" t="s">
        <v>1358</v>
      </c>
      <c r="B434" s="279" t="s">
        <v>1396</v>
      </c>
      <c r="C434" s="386">
        <v>143187.0</v>
      </c>
      <c r="D434" s="128"/>
      <c r="E434" s="268" t="s">
        <v>1358</v>
      </c>
      <c r="F434" s="268">
        <v>597614.0</v>
      </c>
    </row>
    <row r="435">
      <c r="A435" s="356" t="s">
        <v>1358</v>
      </c>
      <c r="B435" s="279" t="s">
        <v>1401</v>
      </c>
      <c r="C435" s="386">
        <v>102846.0</v>
      </c>
      <c r="D435" s="128"/>
    </row>
    <row r="436">
      <c r="A436" s="356" t="s">
        <v>1358</v>
      </c>
      <c r="B436" s="279" t="s">
        <v>1403</v>
      </c>
      <c r="C436" s="386">
        <v>52981.0</v>
      </c>
    </row>
    <row r="437">
      <c r="A437" s="356" t="s">
        <v>1358</v>
      </c>
      <c r="B437" s="279" t="s">
        <v>1406</v>
      </c>
      <c r="C437" s="386">
        <v>27961.0</v>
      </c>
    </row>
    <row r="438">
      <c r="A438" s="356" t="s">
        <v>1358</v>
      </c>
      <c r="B438" s="279" t="s">
        <v>1407</v>
      </c>
      <c r="C438" s="386">
        <v>270639.0</v>
      </c>
    </row>
    <row r="439">
      <c r="A439" s="360"/>
      <c r="B439" s="282" t="s">
        <v>448</v>
      </c>
      <c r="C439" s="397">
        <f>SUM(C434:C438)</f>
        <v>597614</v>
      </c>
    </row>
    <row r="441">
      <c r="A441" s="355" t="s">
        <v>989</v>
      </c>
      <c r="B441" s="234" t="s">
        <v>372</v>
      </c>
      <c r="C441" s="234" t="s">
        <v>660</v>
      </c>
    </row>
    <row r="442">
      <c r="A442" s="356" t="s">
        <v>1417</v>
      </c>
      <c r="B442" s="279" t="s">
        <v>1418</v>
      </c>
      <c r="C442" s="386">
        <v>143828.0</v>
      </c>
      <c r="D442" s="128"/>
      <c r="E442" s="268" t="s">
        <v>1417</v>
      </c>
      <c r="F442" s="268">
        <v>750661.0</v>
      </c>
    </row>
    <row r="443">
      <c r="A443" s="356" t="s">
        <v>1417</v>
      </c>
      <c r="B443" s="279" t="s">
        <v>1420</v>
      </c>
      <c r="C443" s="386">
        <v>185039.0</v>
      </c>
    </row>
    <row r="444">
      <c r="A444" s="356" t="s">
        <v>1417</v>
      </c>
      <c r="B444" s="279" t="s">
        <v>1423</v>
      </c>
      <c r="C444" s="386">
        <v>51744.0</v>
      </c>
      <c r="D444" s="261"/>
    </row>
    <row r="445">
      <c r="A445" s="356" t="s">
        <v>1417</v>
      </c>
      <c r="B445" s="279" t="s">
        <v>1426</v>
      </c>
      <c r="C445" s="386">
        <v>293103.0</v>
      </c>
      <c r="D445" s="128"/>
    </row>
    <row r="446">
      <c r="A446" s="356" t="s">
        <v>1417</v>
      </c>
      <c r="B446" s="279" t="s">
        <v>1429</v>
      </c>
      <c r="C446" s="386">
        <v>76947.0</v>
      </c>
      <c r="D446" s="261"/>
    </row>
    <row r="447">
      <c r="A447" s="360"/>
      <c r="B447" s="282" t="s">
        <v>448</v>
      </c>
      <c r="C447" s="397">
        <f>SUM(C442:C446)</f>
        <v>750661</v>
      </c>
    </row>
    <row r="449">
      <c r="A449" s="355" t="s">
        <v>989</v>
      </c>
      <c r="B449" s="234" t="s">
        <v>372</v>
      </c>
      <c r="C449" s="234" t="s">
        <v>660</v>
      </c>
    </row>
    <row r="450">
      <c r="A450" s="356" t="s">
        <v>1433</v>
      </c>
      <c r="B450" s="279" t="s">
        <v>1434</v>
      </c>
      <c r="C450" s="386">
        <v>31322.0</v>
      </c>
      <c r="D450" s="261"/>
      <c r="E450" s="268" t="s">
        <v>1433</v>
      </c>
      <c r="F450" s="268">
        <v>98885.0</v>
      </c>
    </row>
    <row r="451">
      <c r="A451" s="356" t="s">
        <v>1433</v>
      </c>
      <c r="B451" s="279" t="s">
        <v>1438</v>
      </c>
      <c r="C451" s="386">
        <v>10350.0</v>
      </c>
      <c r="D451" s="261"/>
    </row>
    <row r="452">
      <c r="A452" s="356" t="s">
        <v>1433</v>
      </c>
      <c r="B452" s="279" t="s">
        <v>1439</v>
      </c>
      <c r="C452" s="386">
        <v>11037.0</v>
      </c>
      <c r="D452" s="261"/>
    </row>
    <row r="453">
      <c r="A453" s="356" t="s">
        <v>1433</v>
      </c>
      <c r="B453" s="279" t="s">
        <v>1441</v>
      </c>
      <c r="C453" s="386">
        <v>46176.0</v>
      </c>
      <c r="D453" s="261"/>
    </row>
    <row r="454">
      <c r="A454" s="360"/>
      <c r="B454" s="282" t="s">
        <v>448</v>
      </c>
      <c r="C454" s="397">
        <f>SUM(C450:C453)</f>
        <v>98885</v>
      </c>
    </row>
    <row r="456">
      <c r="A456" s="355" t="s">
        <v>989</v>
      </c>
      <c r="B456" s="234" t="s">
        <v>372</v>
      </c>
      <c r="C456" s="234" t="s">
        <v>660</v>
      </c>
    </row>
    <row r="457">
      <c r="A457" s="356" t="s">
        <v>1448</v>
      </c>
      <c r="B457" s="279" t="s">
        <v>1449</v>
      </c>
      <c r="C457" s="386">
        <v>110401.0</v>
      </c>
      <c r="E457" s="268" t="s">
        <v>1448</v>
      </c>
      <c r="F457" s="268">
        <v>614122.0</v>
      </c>
    </row>
    <row r="458">
      <c r="A458" s="356" t="s">
        <v>1448</v>
      </c>
      <c r="B458" s="279" t="s">
        <v>1450</v>
      </c>
      <c r="C458" s="386">
        <v>163215.0</v>
      </c>
    </row>
    <row r="459">
      <c r="A459" s="356" t="s">
        <v>1448</v>
      </c>
      <c r="B459" s="279" t="s">
        <v>1452</v>
      </c>
      <c r="C459" s="386">
        <v>119037.0</v>
      </c>
    </row>
    <row r="460">
      <c r="A460" s="356" t="s">
        <v>1448</v>
      </c>
      <c r="B460" s="279" t="s">
        <v>1455</v>
      </c>
      <c r="C460" s="386">
        <v>221469.0</v>
      </c>
    </row>
    <row r="461">
      <c r="A461" s="360"/>
      <c r="B461" s="282" t="s">
        <v>448</v>
      </c>
      <c r="C461" s="397">
        <f>SUM(C457:C460)</f>
        <v>614122</v>
      </c>
    </row>
    <row r="463">
      <c r="A463" s="355" t="s">
        <v>989</v>
      </c>
      <c r="B463" s="234" t="s">
        <v>372</v>
      </c>
      <c r="C463" s="234" t="s">
        <v>660</v>
      </c>
    </row>
    <row r="464">
      <c r="A464" s="356" t="s">
        <v>1460</v>
      </c>
      <c r="B464" s="279" t="s">
        <v>1461</v>
      </c>
      <c r="C464" s="386">
        <v>124596.0</v>
      </c>
      <c r="E464" s="268" t="s">
        <v>1460</v>
      </c>
      <c r="F464" s="412"/>
    </row>
    <row r="465">
      <c r="A465" s="356" t="s">
        <v>1460</v>
      </c>
      <c r="B465" s="279" t="s">
        <v>1462</v>
      </c>
      <c r="C465" s="386">
        <v>63494.0</v>
      </c>
      <c r="D465" s="261"/>
    </row>
    <row r="466">
      <c r="A466" s="356" t="s">
        <v>1460</v>
      </c>
      <c r="B466" s="279" t="s">
        <v>1464</v>
      </c>
      <c r="C466" s="386">
        <v>58567.0</v>
      </c>
      <c r="D466" s="261"/>
    </row>
    <row r="467">
      <c r="A467" s="356" t="s">
        <v>1460</v>
      </c>
      <c r="B467" s="279" t="s">
        <v>1467</v>
      </c>
      <c r="C467" s="386">
        <v>13510.0</v>
      </c>
    </row>
    <row r="468">
      <c r="A468" s="356" t="s">
        <v>1460</v>
      </c>
      <c r="B468" s="414" t="s">
        <v>1471</v>
      </c>
      <c r="C468" s="386">
        <v>21312.0</v>
      </c>
      <c r="D468" s="261"/>
    </row>
    <row r="469">
      <c r="A469" s="356" t="s">
        <v>1460</v>
      </c>
      <c r="B469" s="416" t="s">
        <v>1473</v>
      </c>
      <c r="C469" s="386">
        <v>199681.0</v>
      </c>
      <c r="D469" s="128"/>
    </row>
    <row r="470">
      <c r="A470" s="360"/>
      <c r="B470" s="282" t="s">
        <v>448</v>
      </c>
      <c r="C470" s="397">
        <f>SUM(C464:C469)</f>
        <v>481160</v>
      </c>
    </row>
    <row r="471">
      <c r="A471" s="378"/>
      <c r="B471" s="417"/>
      <c r="C471" s="418"/>
    </row>
    <row r="472">
      <c r="A472" s="355" t="s">
        <v>989</v>
      </c>
      <c r="B472" s="234" t="s">
        <v>372</v>
      </c>
      <c r="C472" s="234" t="s">
        <v>660</v>
      </c>
    </row>
    <row r="473">
      <c r="A473" s="356" t="s">
        <v>1482</v>
      </c>
      <c r="B473" s="279" t="s">
        <v>1483</v>
      </c>
      <c r="C473" s="386">
        <v>124596.0</v>
      </c>
      <c r="E473" s="268" t="s">
        <v>1482</v>
      </c>
    </row>
    <row r="474">
      <c r="A474" s="356" t="s">
        <v>1482</v>
      </c>
      <c r="B474" s="279" t="s">
        <v>1486</v>
      </c>
      <c r="C474" s="386">
        <v>206102.0</v>
      </c>
    </row>
    <row r="475">
      <c r="A475" s="356" t="s">
        <v>1482</v>
      </c>
      <c r="B475" s="279" t="s">
        <v>1488</v>
      </c>
      <c r="C475" s="386">
        <v>21019.0</v>
      </c>
      <c r="D475" s="261"/>
    </row>
    <row r="476">
      <c r="A476" s="356" t="s">
        <v>1482</v>
      </c>
      <c r="B476" s="279" t="s">
        <v>1491</v>
      </c>
      <c r="C476" s="419">
        <v>25690.0</v>
      </c>
      <c r="D476" s="261"/>
    </row>
    <row r="477">
      <c r="A477" s="360"/>
      <c r="B477" s="282" t="s">
        <v>448</v>
      </c>
      <c r="C477" s="397">
        <f>SUM(C473:C476)</f>
        <v>377407</v>
      </c>
    </row>
    <row r="479">
      <c r="A479" s="355" t="s">
        <v>989</v>
      </c>
      <c r="B479" s="234" t="s">
        <v>372</v>
      </c>
      <c r="C479" s="234" t="s">
        <v>660</v>
      </c>
    </row>
    <row r="480">
      <c r="A480" s="356" t="s">
        <v>1500</v>
      </c>
      <c r="B480" s="279" t="s">
        <v>1501</v>
      </c>
      <c r="C480" s="386">
        <v>163426.0</v>
      </c>
    </row>
    <row r="481">
      <c r="A481" s="356" t="s">
        <v>1500</v>
      </c>
      <c r="B481" s="279" t="s">
        <v>1502</v>
      </c>
      <c r="C481" s="386">
        <v>101353.0</v>
      </c>
    </row>
    <row r="482">
      <c r="A482" s="356" t="s">
        <v>1500</v>
      </c>
      <c r="B482" s="279" t="s">
        <v>1503</v>
      </c>
      <c r="C482" s="386">
        <v>150641.0</v>
      </c>
    </row>
    <row r="483">
      <c r="A483" s="356" t="s">
        <v>1500</v>
      </c>
      <c r="B483" s="279" t="s">
        <v>1505</v>
      </c>
      <c r="C483" s="128">
        <v>34371.0</v>
      </c>
    </row>
    <row r="484">
      <c r="A484" s="360"/>
      <c r="B484" s="282" t="s">
        <v>448</v>
      </c>
      <c r="C484" s="397">
        <f>SUM(C480:C483)</f>
        <v>449791</v>
      </c>
    </row>
    <row r="486">
      <c r="A486" s="355" t="s">
        <v>989</v>
      </c>
      <c r="B486" s="234" t="s">
        <v>372</v>
      </c>
      <c r="C486" s="234" t="s">
        <v>660</v>
      </c>
    </row>
    <row r="487">
      <c r="A487" s="356" t="s">
        <v>1512</v>
      </c>
      <c r="B487" s="279" t="s">
        <v>1513</v>
      </c>
      <c r="C487" s="386">
        <v>141209.0</v>
      </c>
    </row>
    <row r="488">
      <c r="A488" s="356" t="s">
        <v>1512</v>
      </c>
      <c r="B488" s="279" t="s">
        <v>1514</v>
      </c>
      <c r="C488" s="386">
        <v>63073.0</v>
      </c>
    </row>
    <row r="489">
      <c r="A489" s="356" t="s">
        <v>1512</v>
      </c>
      <c r="B489" s="279" t="s">
        <v>1516</v>
      </c>
      <c r="C489" s="386">
        <v>200314.0</v>
      </c>
    </row>
    <row r="490">
      <c r="A490" s="360"/>
      <c r="B490" s="282" t="s">
        <v>448</v>
      </c>
      <c r="C490" s="397">
        <f>SUM(C487:C489)</f>
        <v>404596</v>
      </c>
    </row>
  </sheetData>
  <autoFilter ref="$A$345:$A$349"/>
  <mergeCells count="125">
    <mergeCell ref="E139:E144"/>
    <mergeCell ref="E146:E151"/>
    <mergeCell ref="F146:F151"/>
    <mergeCell ref="E154:E159"/>
    <mergeCell ref="F154:F159"/>
    <mergeCell ref="E162:E167"/>
    <mergeCell ref="F162:F167"/>
    <mergeCell ref="E170:E175"/>
    <mergeCell ref="F170:F175"/>
    <mergeCell ref="E177:E182"/>
    <mergeCell ref="F177:F182"/>
    <mergeCell ref="E186:E191"/>
    <mergeCell ref="F186:F191"/>
    <mergeCell ref="F194:F199"/>
    <mergeCell ref="E1:F1"/>
    <mergeCell ref="E3:E6"/>
    <mergeCell ref="F3:F6"/>
    <mergeCell ref="E8:E13"/>
    <mergeCell ref="F8:F13"/>
    <mergeCell ref="E16:E21"/>
    <mergeCell ref="F16:F21"/>
    <mergeCell ref="E23:E28"/>
    <mergeCell ref="F23:F28"/>
    <mergeCell ref="E30:E34"/>
    <mergeCell ref="F30:F34"/>
    <mergeCell ref="E36:E40"/>
    <mergeCell ref="F36:F40"/>
    <mergeCell ref="F42:F46"/>
    <mergeCell ref="E42:E46"/>
    <mergeCell ref="E48:E52"/>
    <mergeCell ref="F48:F52"/>
    <mergeCell ref="E54:E58"/>
    <mergeCell ref="F54:F58"/>
    <mergeCell ref="E60:E64"/>
    <mergeCell ref="F60:F64"/>
    <mergeCell ref="E67:E72"/>
    <mergeCell ref="F67:F72"/>
    <mergeCell ref="E75:E79"/>
    <mergeCell ref="F75:F79"/>
    <mergeCell ref="E82:E86"/>
    <mergeCell ref="F82:F86"/>
    <mergeCell ref="F88:F93"/>
    <mergeCell ref="E88:E93"/>
    <mergeCell ref="E95:E100"/>
    <mergeCell ref="F95:F100"/>
    <mergeCell ref="E103:E107"/>
    <mergeCell ref="F103:F107"/>
    <mergeCell ref="E110:E114"/>
    <mergeCell ref="F110:F114"/>
    <mergeCell ref="E116:E120"/>
    <mergeCell ref="F116:F120"/>
    <mergeCell ref="E123:E127"/>
    <mergeCell ref="F123:F127"/>
    <mergeCell ref="E130:E135"/>
    <mergeCell ref="F130:F135"/>
    <mergeCell ref="F139:F144"/>
    <mergeCell ref="E194:E199"/>
    <mergeCell ref="E205:E210"/>
    <mergeCell ref="F205:F210"/>
    <mergeCell ref="E213:E218"/>
    <mergeCell ref="F213:F218"/>
    <mergeCell ref="E223:E229"/>
    <mergeCell ref="F223:F229"/>
    <mergeCell ref="E401:E406"/>
    <mergeCell ref="F401:F406"/>
    <mergeCell ref="E409:E415"/>
    <mergeCell ref="F409:F415"/>
    <mergeCell ref="E418:E423"/>
    <mergeCell ref="F418:F423"/>
    <mergeCell ref="F426:F431"/>
    <mergeCell ref="E426:E431"/>
    <mergeCell ref="E434:E439"/>
    <mergeCell ref="F434:F439"/>
    <mergeCell ref="E442:E447"/>
    <mergeCell ref="F442:F447"/>
    <mergeCell ref="E450:E454"/>
    <mergeCell ref="F450:F454"/>
    <mergeCell ref="E232:E238"/>
    <mergeCell ref="F232:F238"/>
    <mergeCell ref="E241:E247"/>
    <mergeCell ref="F241:F247"/>
    <mergeCell ref="E250:E255"/>
    <mergeCell ref="F250:F255"/>
    <mergeCell ref="F258:F263"/>
    <mergeCell ref="E258:E263"/>
    <mergeCell ref="E267:E272"/>
    <mergeCell ref="F267:F272"/>
    <mergeCell ref="E276:E281"/>
    <mergeCell ref="F276:F281"/>
    <mergeCell ref="E285:E290"/>
    <mergeCell ref="F285:F290"/>
    <mergeCell ref="E294:E299"/>
    <mergeCell ref="F294:F299"/>
    <mergeCell ref="E303:E308"/>
    <mergeCell ref="F303:F308"/>
    <mergeCell ref="E311:E315"/>
    <mergeCell ref="F311:F315"/>
    <mergeCell ref="F318:F322"/>
    <mergeCell ref="E318:E322"/>
    <mergeCell ref="E325:E329"/>
    <mergeCell ref="F325:F329"/>
    <mergeCell ref="E332:E336"/>
    <mergeCell ref="F332:F336"/>
    <mergeCell ref="E339:E343"/>
    <mergeCell ref="F339:F343"/>
    <mergeCell ref="E346:E350"/>
    <mergeCell ref="F346:F350"/>
    <mergeCell ref="E353:E358"/>
    <mergeCell ref="F353:F358"/>
    <mergeCell ref="E361:E366"/>
    <mergeCell ref="F361:F366"/>
    <mergeCell ref="F369:F374"/>
    <mergeCell ref="E369:E374"/>
    <mergeCell ref="E377:E382"/>
    <mergeCell ref="F377:F382"/>
    <mergeCell ref="E385:E390"/>
    <mergeCell ref="F385:F390"/>
    <mergeCell ref="E393:E398"/>
    <mergeCell ref="F393:F398"/>
    <mergeCell ref="E457:E461"/>
    <mergeCell ref="F457:F461"/>
    <mergeCell ref="E464:E470"/>
    <mergeCell ref="F464:F470"/>
    <mergeCell ref="E473:E477"/>
    <mergeCell ref="F473:F47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4.29"/>
    <col customWidth="1" min="3" max="3" width="19.0"/>
    <col customWidth="1" min="7" max="7" width="28.43"/>
    <col customWidth="1" min="17" max="17" width="23.57"/>
  </cols>
  <sheetData>
    <row r="1">
      <c r="A1" s="168" t="s">
        <v>501</v>
      </c>
      <c r="B1" s="168" t="s">
        <v>28</v>
      </c>
      <c r="C1" s="170" t="s">
        <v>503</v>
      </c>
      <c r="D1" s="170" t="s">
        <v>506</v>
      </c>
      <c r="E1" s="170" t="s">
        <v>19</v>
      </c>
      <c r="F1" s="170" t="s">
        <v>378</v>
      </c>
      <c r="G1" s="170" t="s">
        <v>508</v>
      </c>
      <c r="H1" s="170" t="s">
        <v>510</v>
      </c>
      <c r="I1" s="170" t="s">
        <v>511</v>
      </c>
      <c r="J1" s="170" t="s">
        <v>513</v>
      </c>
      <c r="K1" s="172" t="s">
        <v>514</v>
      </c>
      <c r="L1" s="172" t="s">
        <v>516</v>
      </c>
      <c r="M1" s="172" t="s">
        <v>518</v>
      </c>
      <c r="N1" s="172" t="s">
        <v>506</v>
      </c>
      <c r="O1" s="172" t="s">
        <v>19</v>
      </c>
      <c r="P1" s="172" t="s">
        <v>378</v>
      </c>
      <c r="Q1" s="173" t="s">
        <v>519</v>
      </c>
      <c r="R1" s="174" t="s">
        <v>520</v>
      </c>
      <c r="S1" s="174" t="s">
        <v>521</v>
      </c>
      <c r="T1" s="174" t="s">
        <v>522</v>
      </c>
      <c r="U1" s="168" t="s">
        <v>523</v>
      </c>
    </row>
    <row r="2">
      <c r="A2" s="175">
        <v>46138.0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1"/>
    </row>
    <row r="3">
      <c r="A3" s="177"/>
      <c r="B3" s="178">
        <v>46026.0</v>
      </c>
      <c r="C3" s="179">
        <v>213750.0</v>
      </c>
      <c r="D3" s="179">
        <v>3.14</v>
      </c>
      <c r="E3" s="179">
        <v>671175.0</v>
      </c>
      <c r="F3" s="179">
        <v>6711.75</v>
      </c>
      <c r="G3" s="179">
        <v>664463.25</v>
      </c>
      <c r="H3" s="180"/>
      <c r="I3" s="180"/>
      <c r="J3" s="180"/>
      <c r="K3" s="181"/>
      <c r="L3" s="181"/>
      <c r="M3" s="182">
        <v>213750.0</v>
      </c>
      <c r="N3" s="182">
        <v>3.17</v>
      </c>
      <c r="O3" s="182">
        <v>677587.5</v>
      </c>
      <c r="P3" s="182">
        <v>677.5875</v>
      </c>
      <c r="Q3" s="182"/>
      <c r="R3" s="183">
        <v>676909.9125</v>
      </c>
      <c r="S3" s="183">
        <v>677587.0</v>
      </c>
      <c r="T3" s="183">
        <v>677.0875</v>
      </c>
      <c r="U3" s="185">
        <v>46269.0</v>
      </c>
    </row>
    <row r="4">
      <c r="A4" s="187"/>
      <c r="B4" s="188" t="s">
        <v>533</v>
      </c>
      <c r="C4" s="179">
        <v>215375.0</v>
      </c>
      <c r="D4" s="179">
        <v>2.956</v>
      </c>
      <c r="E4" s="179">
        <v>636649.0</v>
      </c>
      <c r="F4" s="179">
        <v>6366.49</v>
      </c>
      <c r="G4" s="179">
        <v>630282.51</v>
      </c>
      <c r="H4" s="180"/>
      <c r="I4" s="180"/>
      <c r="J4" s="180"/>
      <c r="K4" s="181"/>
      <c r="L4" s="181"/>
      <c r="M4" s="182">
        <v>215375.0</v>
      </c>
      <c r="N4" s="182">
        <v>2.986</v>
      </c>
      <c r="O4" s="182">
        <v>643109.75</v>
      </c>
      <c r="P4" s="182">
        <v>643.10975</v>
      </c>
      <c r="Q4" s="182"/>
      <c r="R4" s="183">
        <v>642466.6403</v>
      </c>
      <c r="S4" s="183">
        <v>642564.0</v>
      </c>
      <c r="T4" s="183">
        <v>97.35975</v>
      </c>
      <c r="U4" s="188" t="s">
        <v>85</v>
      </c>
    </row>
    <row r="5" ht="16.5" customHeight="1">
      <c r="A5" s="177"/>
      <c r="B5" s="188" t="s">
        <v>540</v>
      </c>
      <c r="C5" s="179">
        <v>246925.0</v>
      </c>
      <c r="D5" s="179">
        <v>2.727</v>
      </c>
      <c r="E5" s="179">
        <v>673365.0</v>
      </c>
      <c r="F5" s="179">
        <v>6733.65</v>
      </c>
      <c r="G5" s="179">
        <v>666631.35</v>
      </c>
      <c r="H5" s="180"/>
      <c r="I5" s="180"/>
      <c r="J5" s="180"/>
      <c r="K5" s="181"/>
      <c r="L5" s="181"/>
      <c r="M5" s="182">
        <v>246925.0</v>
      </c>
      <c r="N5" s="182">
        <v>2.757</v>
      </c>
      <c r="O5" s="182">
        <v>680772.23</v>
      </c>
      <c r="P5" s="182">
        <v>680.77223</v>
      </c>
      <c r="Q5" s="182"/>
      <c r="R5" s="183">
        <v>680091.4578</v>
      </c>
      <c r="S5" s="183">
        <v>680214.0</v>
      </c>
      <c r="T5" s="183">
        <v>122.54223</v>
      </c>
      <c r="U5" s="188" t="s">
        <v>85</v>
      </c>
    </row>
    <row r="6">
      <c r="A6" s="177"/>
      <c r="B6" s="188" t="s">
        <v>545</v>
      </c>
      <c r="C6" s="179">
        <v>590500.0</v>
      </c>
      <c r="D6" s="179">
        <v>2.688</v>
      </c>
      <c r="E6" s="179">
        <v>1587264.0</v>
      </c>
      <c r="F6" s="179">
        <v>15872.64</v>
      </c>
      <c r="G6" s="179">
        <v>1571391.36</v>
      </c>
      <c r="H6" s="180"/>
      <c r="I6" s="180"/>
      <c r="J6" s="180"/>
      <c r="K6" s="181"/>
      <c r="L6" s="181"/>
      <c r="M6" s="182">
        <v>590500.0</v>
      </c>
      <c r="N6" s="182">
        <v>2.718</v>
      </c>
      <c r="O6" s="182">
        <v>1604979.0</v>
      </c>
      <c r="P6" s="182">
        <v>1604.979</v>
      </c>
      <c r="Q6" s="182"/>
      <c r="R6" s="183">
        <v>1603374.021</v>
      </c>
      <c r="S6" s="183">
        <v>1603590.0</v>
      </c>
      <c r="T6" s="183">
        <v>215.979</v>
      </c>
      <c r="U6" s="188" t="s">
        <v>85</v>
      </c>
    </row>
    <row r="7">
      <c r="A7" s="187"/>
      <c r="B7" s="188" t="s">
        <v>554</v>
      </c>
      <c r="C7" s="179">
        <v>655500.0</v>
      </c>
      <c r="D7" s="179">
        <v>3.049</v>
      </c>
      <c r="E7" s="179">
        <v>1998620.0</v>
      </c>
      <c r="F7" s="179">
        <v>19986.2</v>
      </c>
      <c r="G7" s="179">
        <v>1978633.8</v>
      </c>
      <c r="H7" s="180"/>
      <c r="I7" s="180"/>
      <c r="J7" s="180"/>
      <c r="K7" s="181"/>
      <c r="L7" s="181"/>
      <c r="M7" s="182">
        <v>655500.0</v>
      </c>
      <c r="N7" s="182">
        <v>3.079</v>
      </c>
      <c r="O7" s="182">
        <v>2018284.5</v>
      </c>
      <c r="P7" s="182">
        <v>2018.2845</v>
      </c>
      <c r="Q7" s="182"/>
      <c r="R7" s="183">
        <v>2016266.216</v>
      </c>
      <c r="S7" s="183">
        <v>2016103.0</v>
      </c>
      <c r="T7" s="183">
        <v>-163.2155</v>
      </c>
      <c r="U7" s="188" t="s">
        <v>563</v>
      </c>
    </row>
    <row r="8">
      <c r="A8" s="187"/>
      <c r="B8" s="188" t="s">
        <v>563</v>
      </c>
      <c r="C8" s="179">
        <v>630000.0</v>
      </c>
      <c r="D8" s="179">
        <v>2.588</v>
      </c>
      <c r="E8" s="179">
        <v>1630440.0</v>
      </c>
      <c r="F8" s="179">
        <v>16304.4</v>
      </c>
      <c r="G8" s="179">
        <v>1614135.6</v>
      </c>
      <c r="H8" s="180"/>
      <c r="I8" s="180"/>
      <c r="J8" s="180"/>
      <c r="K8" s="181"/>
      <c r="L8" s="181"/>
      <c r="M8" s="182">
        <v>630000.0</v>
      </c>
      <c r="N8" s="182">
        <v>2.618</v>
      </c>
      <c r="O8" s="182">
        <v>1649340.0</v>
      </c>
      <c r="P8" s="182">
        <v>1649.34</v>
      </c>
      <c r="Q8" s="182"/>
      <c r="R8" s="183">
        <v>1647690.66</v>
      </c>
      <c r="S8" s="183">
        <v>1647840.0</v>
      </c>
      <c r="T8" s="183">
        <v>149.34</v>
      </c>
      <c r="U8" s="188" t="s">
        <v>572</v>
      </c>
    </row>
    <row r="9">
      <c r="A9" s="177"/>
      <c r="B9" s="188" t="s">
        <v>572</v>
      </c>
      <c r="C9" s="179">
        <v>539000.0</v>
      </c>
      <c r="D9" s="179">
        <v>2.543</v>
      </c>
      <c r="E9" s="179">
        <v>1370677.0</v>
      </c>
      <c r="F9" s="179">
        <v>13706.77</v>
      </c>
      <c r="G9" s="179">
        <v>1356970.23</v>
      </c>
      <c r="H9" s="180"/>
      <c r="I9" s="180"/>
      <c r="J9" s="180"/>
      <c r="K9" s="181"/>
      <c r="L9" s="181"/>
      <c r="M9" s="182">
        <v>539000.0</v>
      </c>
      <c r="N9" s="182">
        <v>2.573</v>
      </c>
      <c r="O9" s="182">
        <v>1386847.0</v>
      </c>
      <c r="P9" s="182">
        <v>1386.847</v>
      </c>
      <c r="Q9" s="182"/>
      <c r="R9" s="183">
        <v>1385460.153</v>
      </c>
      <c r="S9" s="183">
        <v>1384291.0</v>
      </c>
      <c r="T9" s="183">
        <v>-1169.153</v>
      </c>
      <c r="U9" s="185">
        <v>46058.0</v>
      </c>
    </row>
    <row r="10">
      <c r="A10" s="187"/>
      <c r="B10" s="201"/>
      <c r="C10" s="203"/>
      <c r="D10" s="180"/>
      <c r="E10" s="180"/>
      <c r="F10" s="180"/>
      <c r="G10" s="180"/>
      <c r="H10" s="180"/>
      <c r="I10" s="180"/>
      <c r="J10" s="180"/>
      <c r="K10" s="207" t="s">
        <v>583</v>
      </c>
      <c r="L10" s="9"/>
      <c r="M10" s="9"/>
      <c r="N10" s="9"/>
      <c r="O10" s="9"/>
      <c r="P10" s="9"/>
      <c r="Q10" s="9"/>
      <c r="R10" s="11"/>
      <c r="S10" s="183">
        <v>5070.0</v>
      </c>
      <c r="T10" s="183">
        <v>5070.0</v>
      </c>
      <c r="U10" s="185">
        <v>46178.0</v>
      </c>
    </row>
    <row r="11">
      <c r="A11" s="187"/>
      <c r="B11" s="168" t="s">
        <v>448</v>
      </c>
      <c r="C11" s="208">
        <v>3091050.0</v>
      </c>
      <c r="D11" s="209"/>
      <c r="E11" s="170">
        <v>8568190.0</v>
      </c>
      <c r="F11" s="170">
        <v>85681.9</v>
      </c>
      <c r="G11" s="170">
        <v>8482508.1</v>
      </c>
      <c r="H11" s="170">
        <v>0.0</v>
      </c>
      <c r="I11" s="170">
        <v>0.0</v>
      </c>
      <c r="J11" s="170">
        <v>0.0</v>
      </c>
      <c r="K11" s="211"/>
      <c r="L11" s="211"/>
      <c r="M11" s="172">
        <v>3091050.0</v>
      </c>
      <c r="N11" s="211"/>
      <c r="O11" s="172">
        <v>8660919.98</v>
      </c>
      <c r="P11" s="172">
        <v>8660.91998</v>
      </c>
      <c r="Q11" s="172"/>
      <c r="R11" s="174">
        <v>8652259.06</v>
      </c>
      <c r="S11" s="174">
        <v>8652189.0</v>
      </c>
      <c r="T11" s="174">
        <v>4999.93998</v>
      </c>
      <c r="U11" s="212"/>
    </row>
    <row r="12">
      <c r="A12" s="214">
        <v>46168.0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11"/>
    </row>
    <row r="13">
      <c r="A13" s="217">
        <v>1.0</v>
      </c>
      <c r="B13" s="218">
        <v>46027.0</v>
      </c>
      <c r="C13" s="219" t="s">
        <v>599</v>
      </c>
      <c r="D13" s="219">
        <v>1.913</v>
      </c>
      <c r="E13" s="220" t="s">
        <v>600</v>
      </c>
      <c r="F13" s="220">
        <v>825.0</v>
      </c>
      <c r="G13" s="220" t="s">
        <v>601</v>
      </c>
      <c r="H13" s="221"/>
      <c r="I13" s="221"/>
      <c r="J13" s="221"/>
      <c r="K13" s="222">
        <v>1.0</v>
      </c>
      <c r="L13" s="223">
        <v>46027.0</v>
      </c>
      <c r="M13" s="222" t="s">
        <v>599</v>
      </c>
      <c r="N13" s="222">
        <v>1.943</v>
      </c>
      <c r="O13" s="224" t="s">
        <v>606</v>
      </c>
      <c r="P13" s="224">
        <v>837.77</v>
      </c>
      <c r="Q13" s="224"/>
      <c r="R13" s="226" t="s">
        <v>608</v>
      </c>
      <c r="S13" s="227" t="s">
        <v>610</v>
      </c>
      <c r="T13" s="227">
        <v>202.75</v>
      </c>
      <c r="U13" s="218">
        <v>46058.0</v>
      </c>
    </row>
    <row r="14">
      <c r="A14" s="217">
        <v>2.0</v>
      </c>
      <c r="B14" s="218">
        <v>46058.0</v>
      </c>
      <c r="C14" s="219" t="s">
        <v>614</v>
      </c>
      <c r="D14" s="219">
        <v>1.56</v>
      </c>
      <c r="E14" s="220" t="s">
        <v>615</v>
      </c>
      <c r="F14" s="220">
        <v>492.0</v>
      </c>
      <c r="G14" s="220" t="s">
        <v>616</v>
      </c>
      <c r="H14" s="221"/>
      <c r="I14" s="221"/>
      <c r="J14" s="221"/>
      <c r="K14" s="222">
        <v>2.0</v>
      </c>
      <c r="L14" s="223">
        <v>46058.0</v>
      </c>
      <c r="M14" s="222" t="s">
        <v>614</v>
      </c>
      <c r="N14" s="222">
        <v>1.59</v>
      </c>
      <c r="O14" s="224" t="s">
        <v>620</v>
      </c>
      <c r="P14" s="224">
        <v>501.84</v>
      </c>
      <c r="Q14" s="224"/>
      <c r="R14" s="226" t="s">
        <v>623</v>
      </c>
      <c r="S14" s="227" t="s">
        <v>625</v>
      </c>
      <c r="T14" s="227">
        <v>-15.91</v>
      </c>
      <c r="U14" s="218">
        <v>46117.0</v>
      </c>
    </row>
    <row r="15">
      <c r="A15" s="217">
        <v>3.0</v>
      </c>
      <c r="B15" s="218">
        <v>46086.0</v>
      </c>
      <c r="C15" s="219" t="s">
        <v>626</v>
      </c>
      <c r="D15" s="219">
        <v>1.205</v>
      </c>
      <c r="E15" s="220" t="s">
        <v>627</v>
      </c>
      <c r="F15" s="220">
        <v>567.0</v>
      </c>
      <c r="G15" s="220" t="s">
        <v>628</v>
      </c>
      <c r="H15" s="221"/>
      <c r="I15" s="221"/>
      <c r="J15" s="221"/>
      <c r="K15" s="222">
        <v>3.0</v>
      </c>
      <c r="L15" s="223">
        <v>46086.0</v>
      </c>
      <c r="M15" s="222" t="s">
        <v>626</v>
      </c>
      <c r="N15" s="222">
        <v>1.235</v>
      </c>
      <c r="O15" s="224" t="s">
        <v>634</v>
      </c>
      <c r="P15" s="224">
        <v>581.04</v>
      </c>
      <c r="Q15" s="224"/>
      <c r="R15" s="226" t="s">
        <v>636</v>
      </c>
      <c r="S15" s="227" t="s">
        <v>638</v>
      </c>
      <c r="T15" s="227">
        <v>206.41</v>
      </c>
      <c r="U15" s="218">
        <v>46117.0</v>
      </c>
    </row>
    <row r="16">
      <c r="A16" s="217">
        <v>4.0</v>
      </c>
      <c r="B16" s="218">
        <v>46117.0</v>
      </c>
      <c r="C16" s="219" t="s">
        <v>641</v>
      </c>
      <c r="D16" s="219">
        <v>1.184</v>
      </c>
      <c r="E16" s="220" t="s">
        <v>642</v>
      </c>
      <c r="F16" s="220">
        <v>263.0</v>
      </c>
      <c r="G16" s="220" t="s">
        <v>643</v>
      </c>
      <c r="H16" s="221"/>
      <c r="I16" s="221"/>
      <c r="J16" s="221"/>
      <c r="K16" s="222">
        <v>4.0</v>
      </c>
      <c r="L16" s="223">
        <v>46117.0</v>
      </c>
      <c r="M16" s="222" t="s">
        <v>641</v>
      </c>
      <c r="N16" s="222">
        <v>1.214</v>
      </c>
      <c r="O16" s="224" t="s">
        <v>646</v>
      </c>
      <c r="P16" s="224">
        <v>269.63</v>
      </c>
      <c r="Q16" s="224"/>
      <c r="R16" s="226" t="s">
        <v>650</v>
      </c>
      <c r="S16" s="227" t="s">
        <v>651</v>
      </c>
      <c r="T16" s="227">
        <v>-111.77</v>
      </c>
      <c r="U16" s="218">
        <v>46147.0</v>
      </c>
    </row>
    <row r="17">
      <c r="A17" s="217">
        <v>5.0</v>
      </c>
      <c r="B17" s="218">
        <v>46147.0</v>
      </c>
      <c r="C17" s="219" t="s">
        <v>657</v>
      </c>
      <c r="D17" s="219">
        <v>1.53</v>
      </c>
      <c r="E17" s="220" t="s">
        <v>658</v>
      </c>
      <c r="F17" s="220">
        <v>367.0</v>
      </c>
      <c r="G17" s="220" t="s">
        <v>659</v>
      </c>
      <c r="H17" s="221"/>
      <c r="I17" s="221"/>
      <c r="J17" s="221"/>
      <c r="K17" s="222">
        <v>5.0</v>
      </c>
      <c r="L17" s="223">
        <v>46147.0</v>
      </c>
      <c r="M17" s="222" t="s">
        <v>657</v>
      </c>
      <c r="N17" s="222">
        <v>1.56</v>
      </c>
      <c r="O17" s="224" t="s">
        <v>665</v>
      </c>
      <c r="P17" s="224">
        <v>373.78</v>
      </c>
      <c r="Q17" s="224"/>
      <c r="R17" s="226" t="s">
        <v>669</v>
      </c>
      <c r="S17" s="227" t="s">
        <v>670</v>
      </c>
      <c r="T17" s="227">
        <v>112.78</v>
      </c>
      <c r="U17" s="218">
        <v>46178.0</v>
      </c>
    </row>
    <row r="18">
      <c r="A18" s="217">
        <v>6.0</v>
      </c>
      <c r="B18" s="218">
        <v>46178.0</v>
      </c>
      <c r="C18" s="219" t="s">
        <v>671</v>
      </c>
      <c r="D18" s="219">
        <v>1.593</v>
      </c>
      <c r="E18" s="220" t="s">
        <v>673</v>
      </c>
      <c r="F18" s="220">
        <v>527.0</v>
      </c>
      <c r="G18" s="220" t="s">
        <v>675</v>
      </c>
      <c r="H18" s="221"/>
      <c r="I18" s="221"/>
      <c r="J18" s="221"/>
      <c r="K18" s="222">
        <v>6.0</v>
      </c>
      <c r="L18" s="223">
        <v>46178.0</v>
      </c>
      <c r="M18" s="222" t="s">
        <v>671</v>
      </c>
      <c r="N18" s="222">
        <v>1.623</v>
      </c>
      <c r="O18" s="224" t="s">
        <v>681</v>
      </c>
      <c r="P18" s="224">
        <v>536.77</v>
      </c>
      <c r="Q18" s="224"/>
      <c r="R18" s="226" t="s">
        <v>682</v>
      </c>
      <c r="S18" s="227" t="s">
        <v>683</v>
      </c>
      <c r="T18" s="227">
        <v>73.09</v>
      </c>
      <c r="U18" s="218">
        <v>46208.0</v>
      </c>
    </row>
    <row r="19">
      <c r="A19" s="217">
        <v>7.0</v>
      </c>
      <c r="B19" s="218">
        <v>46208.0</v>
      </c>
      <c r="C19" s="219" t="s">
        <v>686</v>
      </c>
      <c r="D19" s="219">
        <v>1.83</v>
      </c>
      <c r="E19" s="220" t="s">
        <v>687</v>
      </c>
      <c r="F19" s="220">
        <v>625.0</v>
      </c>
      <c r="G19" s="220" t="s">
        <v>688</v>
      </c>
      <c r="H19" s="221"/>
      <c r="I19" s="221"/>
      <c r="J19" s="221"/>
      <c r="K19" s="222">
        <v>7.0</v>
      </c>
      <c r="L19" s="223">
        <v>46208.0</v>
      </c>
      <c r="M19" s="222" t="s">
        <v>686</v>
      </c>
      <c r="N19" s="222">
        <v>1.86</v>
      </c>
      <c r="O19" s="224" t="s">
        <v>693</v>
      </c>
      <c r="P19" s="224">
        <v>635.0</v>
      </c>
      <c r="Q19" s="224"/>
      <c r="R19" s="226" t="s">
        <v>695</v>
      </c>
      <c r="S19" s="227" t="s">
        <v>696</v>
      </c>
      <c r="T19" s="227">
        <v>-81.0</v>
      </c>
      <c r="U19" s="218">
        <v>46239.0</v>
      </c>
    </row>
    <row r="20">
      <c r="A20" s="217">
        <v>8.0</v>
      </c>
      <c r="B20" s="218">
        <v>46239.0</v>
      </c>
      <c r="C20" s="219" t="s">
        <v>697</v>
      </c>
      <c r="D20" s="219">
        <v>1.75</v>
      </c>
      <c r="E20" s="220" t="s">
        <v>698</v>
      </c>
      <c r="F20" s="257">
        <v>1311.0</v>
      </c>
      <c r="G20" s="220" t="s">
        <v>701</v>
      </c>
      <c r="H20" s="221"/>
      <c r="I20" s="221"/>
      <c r="J20" s="221"/>
      <c r="K20" s="222">
        <v>8.0</v>
      </c>
      <c r="L20" s="223">
        <v>46239.0</v>
      </c>
      <c r="M20" s="222" t="s">
        <v>697</v>
      </c>
      <c r="N20" s="222">
        <v>1.78</v>
      </c>
      <c r="O20" s="224" t="s">
        <v>706</v>
      </c>
      <c r="P20" s="226">
        <v>1333.26</v>
      </c>
      <c r="Q20" s="224"/>
      <c r="R20" s="226" t="s">
        <v>708</v>
      </c>
      <c r="S20" s="227" t="s">
        <v>710</v>
      </c>
      <c r="T20" s="227">
        <v>353.76</v>
      </c>
      <c r="U20" s="217" t="s">
        <v>82</v>
      </c>
    </row>
    <row r="21">
      <c r="A21" s="217">
        <v>9.0</v>
      </c>
      <c r="B21" s="218">
        <v>46270.0</v>
      </c>
      <c r="C21" s="219" t="s">
        <v>711</v>
      </c>
      <c r="D21" s="219">
        <v>1.989</v>
      </c>
      <c r="E21" s="220" t="s">
        <v>712</v>
      </c>
      <c r="F21" s="257">
        <v>1524.0</v>
      </c>
      <c r="G21" s="220" t="s">
        <v>714</v>
      </c>
      <c r="H21" s="221"/>
      <c r="I21" s="221"/>
      <c r="J21" s="221"/>
      <c r="K21" s="222">
        <v>9.0</v>
      </c>
      <c r="L21" s="223">
        <v>46270.0</v>
      </c>
      <c r="M21" s="222" t="s">
        <v>711</v>
      </c>
      <c r="N21" s="222">
        <v>2.019</v>
      </c>
      <c r="O21" s="224" t="s">
        <v>717</v>
      </c>
      <c r="P21" s="226">
        <v>1546.97</v>
      </c>
      <c r="Q21" s="224"/>
      <c r="R21" s="226" t="s">
        <v>720</v>
      </c>
      <c r="S21" s="226" t="s">
        <v>721</v>
      </c>
      <c r="T21" s="227">
        <v>-337.93</v>
      </c>
      <c r="U21" s="217" t="s">
        <v>82</v>
      </c>
    </row>
    <row r="22">
      <c r="A22" s="217">
        <v>10.0</v>
      </c>
      <c r="B22" s="218">
        <v>46300.0</v>
      </c>
      <c r="C22" s="219" t="s">
        <v>724</v>
      </c>
      <c r="D22" s="219">
        <v>1.551</v>
      </c>
      <c r="E22" s="220" t="s">
        <v>725</v>
      </c>
      <c r="F22" s="257">
        <v>1422.0</v>
      </c>
      <c r="G22" s="220" t="s">
        <v>726</v>
      </c>
      <c r="H22" s="221"/>
      <c r="I22" s="221"/>
      <c r="J22" s="221"/>
      <c r="K22" s="222">
        <v>10.0</v>
      </c>
      <c r="L22" s="223">
        <v>46300.0</v>
      </c>
      <c r="M22" s="222" t="s">
        <v>724</v>
      </c>
      <c r="N22" s="222">
        <v>1.581</v>
      </c>
      <c r="O22" s="224" t="s">
        <v>729</v>
      </c>
      <c r="P22" s="226">
        <v>1449.13</v>
      </c>
      <c r="Q22" s="224"/>
      <c r="R22" s="226" t="s">
        <v>731</v>
      </c>
      <c r="S22" s="226" t="s">
        <v>734</v>
      </c>
      <c r="T22" s="227">
        <v>-387.5</v>
      </c>
      <c r="U22" s="217" t="s">
        <v>82</v>
      </c>
    </row>
    <row r="23">
      <c r="A23" s="217">
        <v>11.0</v>
      </c>
      <c r="B23" s="218">
        <v>46331.0</v>
      </c>
      <c r="C23" s="219" t="s">
        <v>737</v>
      </c>
      <c r="D23" s="219">
        <v>1.673</v>
      </c>
      <c r="E23" s="220" t="s">
        <v>738</v>
      </c>
      <c r="F23" s="220">
        <v>937.0</v>
      </c>
      <c r="G23" s="220" t="s">
        <v>739</v>
      </c>
      <c r="H23" s="221"/>
      <c r="I23" s="221"/>
      <c r="J23" s="221"/>
      <c r="K23" s="222">
        <v>11.0</v>
      </c>
      <c r="L23" s="223">
        <v>46331.0</v>
      </c>
      <c r="M23" s="222" t="s">
        <v>737</v>
      </c>
      <c r="N23" s="222">
        <v>1.703</v>
      </c>
      <c r="O23" s="224" t="s">
        <v>742</v>
      </c>
      <c r="P23" s="224">
        <v>953.42</v>
      </c>
      <c r="Q23" s="224"/>
      <c r="R23" s="226" t="s">
        <v>745</v>
      </c>
      <c r="S23" s="226" t="s">
        <v>746</v>
      </c>
      <c r="T23" s="227">
        <v>119.87</v>
      </c>
      <c r="U23" s="217" t="s">
        <v>84</v>
      </c>
    </row>
    <row r="24">
      <c r="A24" s="217">
        <v>12.0</v>
      </c>
      <c r="B24" s="218">
        <v>46361.0</v>
      </c>
      <c r="C24" s="219" t="s">
        <v>748</v>
      </c>
      <c r="D24" s="219">
        <v>2.178</v>
      </c>
      <c r="E24" s="220" t="s">
        <v>749</v>
      </c>
      <c r="F24" s="257">
        <v>1509.0</v>
      </c>
      <c r="G24" s="220" t="s">
        <v>750</v>
      </c>
      <c r="H24" s="221"/>
      <c r="I24" s="221"/>
      <c r="J24" s="221"/>
      <c r="K24" s="222">
        <v>12.0</v>
      </c>
      <c r="L24" s="223">
        <v>46361.0</v>
      </c>
      <c r="M24" s="222" t="s">
        <v>748</v>
      </c>
      <c r="N24" s="222">
        <v>2.208</v>
      </c>
      <c r="O24" s="224" t="s">
        <v>754</v>
      </c>
      <c r="P24" s="226">
        <v>1529.37</v>
      </c>
      <c r="Q24" s="224"/>
      <c r="R24" s="226" t="s">
        <v>755</v>
      </c>
      <c r="S24" s="226" t="s">
        <v>756</v>
      </c>
      <c r="T24" s="227">
        <v>109.17</v>
      </c>
      <c r="U24" s="217" t="s">
        <v>89</v>
      </c>
    </row>
    <row r="25">
      <c r="A25" s="217">
        <v>13.0</v>
      </c>
      <c r="B25" s="217" t="s">
        <v>759</v>
      </c>
      <c r="C25" s="219" t="s">
        <v>760</v>
      </c>
      <c r="D25" s="219">
        <v>2.208</v>
      </c>
      <c r="E25" s="220" t="s">
        <v>762</v>
      </c>
      <c r="F25" s="220">
        <v>866.0</v>
      </c>
      <c r="G25" s="220" t="s">
        <v>764</v>
      </c>
      <c r="H25" s="221"/>
      <c r="I25" s="221"/>
      <c r="J25" s="221"/>
      <c r="K25" s="222">
        <v>13.0</v>
      </c>
      <c r="L25" s="222" t="s">
        <v>759</v>
      </c>
      <c r="M25" s="222" t="s">
        <v>760</v>
      </c>
      <c r="N25" s="222">
        <v>2.238</v>
      </c>
      <c r="O25" s="224" t="s">
        <v>768</v>
      </c>
      <c r="P25" s="224">
        <v>878.25</v>
      </c>
      <c r="Q25" s="224"/>
      <c r="R25" s="226" t="s">
        <v>769</v>
      </c>
      <c r="S25" s="226" t="s">
        <v>770</v>
      </c>
      <c r="T25" s="276">
        <v>111.1</v>
      </c>
      <c r="U25" s="217" t="s">
        <v>772</v>
      </c>
    </row>
    <row r="26">
      <c r="A26" s="217">
        <v>14.0</v>
      </c>
      <c r="B26" s="217" t="s">
        <v>774</v>
      </c>
      <c r="C26" s="219" t="s">
        <v>775</v>
      </c>
      <c r="D26" s="219">
        <v>2.393</v>
      </c>
      <c r="E26" s="220" t="s">
        <v>776</v>
      </c>
      <c r="F26" s="220">
        <v>531.0</v>
      </c>
      <c r="G26" s="220" t="s">
        <v>777</v>
      </c>
      <c r="H26" s="221"/>
      <c r="I26" s="221"/>
      <c r="J26" s="221"/>
      <c r="K26" s="222">
        <v>14.0</v>
      </c>
      <c r="L26" s="222" t="s">
        <v>774</v>
      </c>
      <c r="M26" s="222" t="s">
        <v>775</v>
      </c>
      <c r="N26" s="222">
        <v>2.423</v>
      </c>
      <c r="O26" s="224" t="s">
        <v>783</v>
      </c>
      <c r="P26" s="224">
        <v>537.66</v>
      </c>
      <c r="Q26" s="224"/>
      <c r="R26" s="226" t="s">
        <v>788</v>
      </c>
      <c r="S26" s="226" t="s">
        <v>790</v>
      </c>
      <c r="T26" s="227">
        <v>-90.04</v>
      </c>
      <c r="U26" s="217" t="s">
        <v>93</v>
      </c>
    </row>
    <row r="27">
      <c r="A27" s="217">
        <v>15.0</v>
      </c>
      <c r="B27" s="217" t="s">
        <v>795</v>
      </c>
      <c r="C27" s="219" t="s">
        <v>798</v>
      </c>
      <c r="D27" s="219">
        <v>2.56</v>
      </c>
      <c r="E27" s="220" t="s">
        <v>801</v>
      </c>
      <c r="F27" s="220">
        <v>965.0</v>
      </c>
      <c r="G27" s="220" t="s">
        <v>804</v>
      </c>
      <c r="H27" s="221"/>
      <c r="I27" s="221"/>
      <c r="J27" s="221"/>
      <c r="K27" s="222">
        <v>15.0</v>
      </c>
      <c r="L27" s="222" t="s">
        <v>795</v>
      </c>
      <c r="M27" s="222" t="s">
        <v>798</v>
      </c>
      <c r="N27" s="222">
        <v>2.59</v>
      </c>
      <c r="O27" s="224" t="s">
        <v>814</v>
      </c>
      <c r="P27" s="224">
        <v>976.37</v>
      </c>
      <c r="Q27" s="224"/>
      <c r="R27" s="226" t="s">
        <v>816</v>
      </c>
      <c r="S27" s="226" t="s">
        <v>818</v>
      </c>
      <c r="T27" s="227">
        <v>164.12</v>
      </c>
      <c r="U27" s="217" t="s">
        <v>102</v>
      </c>
    </row>
    <row r="28">
      <c r="A28" s="217">
        <v>16.0</v>
      </c>
      <c r="B28" s="217" t="s">
        <v>821</v>
      </c>
      <c r="C28" s="219" t="s">
        <v>822</v>
      </c>
      <c r="D28" s="219">
        <v>2.671</v>
      </c>
      <c r="E28" s="220" t="s">
        <v>824</v>
      </c>
      <c r="F28" s="220">
        <v>841.0</v>
      </c>
      <c r="G28" s="220" t="s">
        <v>827</v>
      </c>
      <c r="H28" s="221"/>
      <c r="I28" s="221"/>
      <c r="J28" s="221"/>
      <c r="K28" s="222">
        <v>16.0</v>
      </c>
      <c r="L28" s="222" t="s">
        <v>821</v>
      </c>
      <c r="M28" s="222" t="s">
        <v>822</v>
      </c>
      <c r="N28" s="222">
        <v>2.701</v>
      </c>
      <c r="O28" s="224" t="s">
        <v>832</v>
      </c>
      <c r="P28" s="224">
        <v>850.41</v>
      </c>
      <c r="Q28" s="224"/>
      <c r="R28" s="226" t="s">
        <v>836</v>
      </c>
      <c r="S28" s="226" t="s">
        <v>839</v>
      </c>
      <c r="T28" s="227">
        <v>66.56</v>
      </c>
      <c r="U28" s="217" t="s">
        <v>100</v>
      </c>
    </row>
    <row r="29">
      <c r="A29" s="217">
        <v>17.0</v>
      </c>
      <c r="B29" s="217" t="s">
        <v>843</v>
      </c>
      <c r="C29" s="219" t="s">
        <v>845</v>
      </c>
      <c r="D29" s="219">
        <v>2.344</v>
      </c>
      <c r="E29" s="220" t="s">
        <v>848</v>
      </c>
      <c r="F29" s="220">
        <v>922.0</v>
      </c>
      <c r="G29" s="220" t="s">
        <v>849</v>
      </c>
      <c r="H29" s="221"/>
      <c r="I29" s="221"/>
      <c r="J29" s="221"/>
      <c r="K29" s="222">
        <v>17.0</v>
      </c>
      <c r="L29" s="222" t="s">
        <v>843</v>
      </c>
      <c r="M29" s="222" t="s">
        <v>845</v>
      </c>
      <c r="N29" s="222">
        <v>2.374</v>
      </c>
      <c r="O29" s="224" t="s">
        <v>857</v>
      </c>
      <c r="P29" s="224">
        <v>933.58</v>
      </c>
      <c r="Q29" s="224"/>
      <c r="R29" s="226" t="s">
        <v>859</v>
      </c>
      <c r="S29" s="226" t="s">
        <v>861</v>
      </c>
      <c r="T29" s="227">
        <v>15.08</v>
      </c>
      <c r="U29" s="217" t="s">
        <v>100</v>
      </c>
    </row>
    <row r="30">
      <c r="A30" s="217">
        <v>18.0</v>
      </c>
      <c r="B30" s="217" t="s">
        <v>865</v>
      </c>
      <c r="C30" s="219" t="s">
        <v>866</v>
      </c>
      <c r="D30" s="219">
        <v>3.133</v>
      </c>
      <c r="E30" s="220" t="s">
        <v>868</v>
      </c>
      <c r="F30" s="257">
        <v>1366.0</v>
      </c>
      <c r="G30" s="220" t="s">
        <v>871</v>
      </c>
      <c r="H30" s="221"/>
      <c r="I30" s="221"/>
      <c r="J30" s="221"/>
      <c r="K30" s="222">
        <v>18.0</v>
      </c>
      <c r="L30" s="222" t="s">
        <v>865</v>
      </c>
      <c r="M30" s="222" t="s">
        <v>866</v>
      </c>
      <c r="N30" s="222">
        <v>3.163</v>
      </c>
      <c r="O30" s="224" t="s">
        <v>878</v>
      </c>
      <c r="P30" s="226">
        <v>1378.99</v>
      </c>
      <c r="Q30" s="224"/>
      <c r="R30" s="226" t="s">
        <v>881</v>
      </c>
      <c r="S30" s="226" t="s">
        <v>882</v>
      </c>
      <c r="T30" s="227">
        <v>120.063925</v>
      </c>
      <c r="U30" s="217" t="s">
        <v>94</v>
      </c>
    </row>
    <row r="31">
      <c r="A31" s="217">
        <v>19.0</v>
      </c>
      <c r="B31" s="217" t="s">
        <v>886</v>
      </c>
      <c r="C31" s="219" t="s">
        <v>887</v>
      </c>
      <c r="D31" s="219">
        <v>2.719</v>
      </c>
      <c r="E31" s="220" t="s">
        <v>889</v>
      </c>
      <c r="F31" s="257">
        <v>1017.0</v>
      </c>
      <c r="G31" s="220" t="s">
        <v>890</v>
      </c>
      <c r="H31" s="221"/>
      <c r="I31" s="221"/>
      <c r="J31" s="221"/>
      <c r="K31" s="222">
        <v>19.0</v>
      </c>
      <c r="L31" s="222" t="s">
        <v>886</v>
      </c>
      <c r="M31" s="222" t="s">
        <v>887</v>
      </c>
      <c r="N31" s="222">
        <v>2.749</v>
      </c>
      <c r="O31" s="224" t="s">
        <v>894</v>
      </c>
      <c r="P31" s="226">
        <v>1028.13</v>
      </c>
      <c r="Q31" s="224"/>
      <c r="R31" s="226" t="s">
        <v>899</v>
      </c>
      <c r="S31" s="226" t="s">
        <v>900</v>
      </c>
      <c r="T31" s="227">
        <v>15.126</v>
      </c>
      <c r="U31" s="217" t="s">
        <v>902</v>
      </c>
    </row>
    <row r="32">
      <c r="A32" s="217">
        <v>20.0</v>
      </c>
      <c r="B32" s="217" t="s">
        <v>905</v>
      </c>
      <c r="C32" s="219" t="s">
        <v>906</v>
      </c>
      <c r="D32" s="219">
        <v>2.693</v>
      </c>
      <c r="E32" s="220" t="s">
        <v>909</v>
      </c>
      <c r="F32" s="257">
        <v>1161.0</v>
      </c>
      <c r="G32" s="220" t="s">
        <v>912</v>
      </c>
      <c r="H32" s="221"/>
      <c r="I32" s="221"/>
      <c r="J32" s="221"/>
      <c r="K32" s="222">
        <v>20.0</v>
      </c>
      <c r="L32" s="222" t="s">
        <v>905</v>
      </c>
      <c r="M32" s="222" t="s">
        <v>906</v>
      </c>
      <c r="N32" s="222">
        <v>2.723</v>
      </c>
      <c r="O32" s="224" t="s">
        <v>920</v>
      </c>
      <c r="P32" s="226">
        <v>1173.61</v>
      </c>
      <c r="Q32" s="224"/>
      <c r="R32" s="226" t="s">
        <v>921</v>
      </c>
      <c r="S32" s="226" t="s">
        <v>922</v>
      </c>
      <c r="T32" s="227">
        <v>-140.387</v>
      </c>
      <c r="U32" s="217" t="s">
        <v>924</v>
      </c>
    </row>
    <row r="33">
      <c r="A33" s="217">
        <v>21.0</v>
      </c>
      <c r="B33" s="217" t="s">
        <v>924</v>
      </c>
      <c r="C33" s="219" t="s">
        <v>928</v>
      </c>
      <c r="D33" s="219">
        <v>2.735</v>
      </c>
      <c r="E33" s="220" t="s">
        <v>930</v>
      </c>
      <c r="F33" s="257">
        <v>2002.0</v>
      </c>
      <c r="G33" s="220" t="s">
        <v>932</v>
      </c>
      <c r="H33" s="221"/>
      <c r="I33" s="221"/>
      <c r="J33" s="221"/>
      <c r="K33" s="222">
        <v>21.0</v>
      </c>
      <c r="L33" s="222" t="s">
        <v>924</v>
      </c>
      <c r="M33" s="222" t="s">
        <v>928</v>
      </c>
      <c r="N33" s="222">
        <v>2.765</v>
      </c>
      <c r="O33" s="224" t="s">
        <v>938</v>
      </c>
      <c r="P33" s="226">
        <v>2024.19</v>
      </c>
      <c r="Q33" s="224"/>
      <c r="R33" s="226" t="s">
        <v>941</v>
      </c>
      <c r="S33" s="226" t="s">
        <v>943</v>
      </c>
      <c r="T33" s="227">
        <v>-226.18762</v>
      </c>
      <c r="U33" s="217" t="s">
        <v>945</v>
      </c>
    </row>
    <row r="34">
      <c r="A34" s="217">
        <v>22.0</v>
      </c>
      <c r="B34" s="217" t="s">
        <v>945</v>
      </c>
      <c r="C34" s="219" t="s">
        <v>947</v>
      </c>
      <c r="D34" s="219">
        <v>2.735</v>
      </c>
      <c r="E34" s="220" t="s">
        <v>949</v>
      </c>
      <c r="F34" s="257">
        <v>2154.0</v>
      </c>
      <c r="G34" s="220" t="s">
        <v>951</v>
      </c>
      <c r="H34" s="221"/>
      <c r="I34" s="221"/>
      <c r="J34" s="221"/>
      <c r="K34" s="222">
        <v>22.0</v>
      </c>
      <c r="L34" s="222" t="s">
        <v>945</v>
      </c>
      <c r="M34" s="222" t="s">
        <v>947</v>
      </c>
      <c r="N34" s="222">
        <v>2.765</v>
      </c>
      <c r="O34" s="224" t="s">
        <v>955</v>
      </c>
      <c r="P34" s="226">
        <v>2177.71</v>
      </c>
      <c r="Q34" s="224"/>
      <c r="R34" s="226" t="s">
        <v>958</v>
      </c>
      <c r="S34" s="226" t="s">
        <v>960</v>
      </c>
      <c r="T34" s="227">
        <v>-51.286</v>
      </c>
      <c r="U34" s="217" t="s">
        <v>962</v>
      </c>
    </row>
    <row r="35">
      <c r="A35" s="217">
        <v>23.0</v>
      </c>
      <c r="B35" s="217" t="s">
        <v>964</v>
      </c>
      <c r="C35" s="219" t="s">
        <v>965</v>
      </c>
      <c r="D35" s="219">
        <v>3.111</v>
      </c>
      <c r="E35" s="220" t="s">
        <v>968</v>
      </c>
      <c r="F35" s="257">
        <v>2670.0</v>
      </c>
      <c r="G35" s="220" t="s">
        <v>969</v>
      </c>
      <c r="H35" s="221"/>
      <c r="I35" s="221"/>
      <c r="J35" s="221"/>
      <c r="K35" s="222">
        <v>23.0</v>
      </c>
      <c r="L35" s="222" t="s">
        <v>964</v>
      </c>
      <c r="M35" s="222" t="s">
        <v>965</v>
      </c>
      <c r="N35" s="222">
        <v>3.141</v>
      </c>
      <c r="O35" s="224" t="s">
        <v>973</v>
      </c>
      <c r="P35" s="226">
        <v>2695.76</v>
      </c>
      <c r="Q35" s="224"/>
      <c r="R35" s="226" t="s">
        <v>974</v>
      </c>
      <c r="S35" s="226" t="s">
        <v>975</v>
      </c>
      <c r="T35" s="227">
        <v>60.51325</v>
      </c>
      <c r="U35" s="217" t="s">
        <v>962</v>
      </c>
    </row>
    <row r="36">
      <c r="A36" s="217">
        <v>24.0</v>
      </c>
      <c r="B36" s="217" t="s">
        <v>977</v>
      </c>
      <c r="C36" s="219" t="s">
        <v>978</v>
      </c>
      <c r="D36" s="219">
        <v>2.644</v>
      </c>
      <c r="E36" s="220" t="s">
        <v>979</v>
      </c>
      <c r="F36" s="257">
        <v>2386.0</v>
      </c>
      <c r="G36" s="220" t="s">
        <v>981</v>
      </c>
      <c r="H36" s="221"/>
      <c r="I36" s="221"/>
      <c r="J36" s="221"/>
      <c r="K36" s="222">
        <v>24.0</v>
      </c>
      <c r="L36" s="222" t="s">
        <v>977</v>
      </c>
      <c r="M36" s="222" t="s">
        <v>978</v>
      </c>
      <c r="N36" s="222">
        <v>2.674</v>
      </c>
      <c r="O36" s="224" t="s">
        <v>985</v>
      </c>
      <c r="P36" s="226">
        <v>2412.75</v>
      </c>
      <c r="Q36" s="224"/>
      <c r="R36" s="226" t="s">
        <v>987</v>
      </c>
      <c r="S36" s="226" t="s">
        <v>988</v>
      </c>
      <c r="T36" s="227">
        <v>33.5502</v>
      </c>
      <c r="U36" s="217" t="s">
        <v>962</v>
      </c>
    </row>
    <row r="37">
      <c r="A37" s="217">
        <v>25.0</v>
      </c>
      <c r="B37" s="217" t="s">
        <v>962</v>
      </c>
      <c r="C37" s="219" t="s">
        <v>990</v>
      </c>
      <c r="D37" s="219">
        <v>2.929</v>
      </c>
      <c r="E37" s="220" t="s">
        <v>991</v>
      </c>
      <c r="F37" s="257">
        <v>2488.0</v>
      </c>
      <c r="G37" s="220" t="s">
        <v>993</v>
      </c>
      <c r="H37" s="221"/>
      <c r="I37" s="221"/>
      <c r="J37" s="221"/>
      <c r="K37" s="222">
        <v>25.0</v>
      </c>
      <c r="L37" s="222" t="s">
        <v>962</v>
      </c>
      <c r="M37" s="222" t="s">
        <v>990</v>
      </c>
      <c r="N37" s="222">
        <v>2.959</v>
      </c>
      <c r="O37" s="224" t="s">
        <v>997</v>
      </c>
      <c r="P37" s="226">
        <v>2513.37</v>
      </c>
      <c r="Q37" s="224"/>
      <c r="R37" s="226" t="s">
        <v>999</v>
      </c>
      <c r="S37" s="226" t="s">
        <v>1000</v>
      </c>
      <c r="T37" s="227">
        <v>44.7746</v>
      </c>
      <c r="U37" s="217" t="s">
        <v>114</v>
      </c>
    </row>
    <row r="38">
      <c r="A38" s="217">
        <v>26.0</v>
      </c>
      <c r="B38" s="217" t="s">
        <v>1002</v>
      </c>
      <c r="C38" s="219" t="s">
        <v>1003</v>
      </c>
      <c r="D38" s="219">
        <v>2.861</v>
      </c>
      <c r="E38" s="220" t="s">
        <v>1006</v>
      </c>
      <c r="F38" s="257">
        <v>1891.0</v>
      </c>
      <c r="G38" s="220" t="s">
        <v>1008</v>
      </c>
      <c r="H38" s="221"/>
      <c r="I38" s="221"/>
      <c r="J38" s="221"/>
      <c r="K38" s="222">
        <v>26.0</v>
      </c>
      <c r="L38" s="222" t="s">
        <v>1002</v>
      </c>
      <c r="M38" s="222" t="s">
        <v>1003</v>
      </c>
      <c r="N38" s="222">
        <v>2.891</v>
      </c>
      <c r="O38" s="224" t="s">
        <v>1011</v>
      </c>
      <c r="P38" s="226">
        <v>1911.17</v>
      </c>
      <c r="Q38" s="224"/>
      <c r="R38" s="226" t="s">
        <v>1012</v>
      </c>
      <c r="S38" s="226" t="s">
        <v>1014</v>
      </c>
      <c r="T38" s="227">
        <v>-17.657175</v>
      </c>
      <c r="U38" s="217" t="s">
        <v>98</v>
      </c>
    </row>
    <row r="39">
      <c r="A39" s="217">
        <v>27.0</v>
      </c>
      <c r="B39" s="217" t="s">
        <v>1016</v>
      </c>
      <c r="C39" s="219" t="s">
        <v>1017</v>
      </c>
      <c r="D39" s="219">
        <v>3.036</v>
      </c>
      <c r="E39" s="220" t="s">
        <v>1020</v>
      </c>
      <c r="F39" s="257">
        <v>1866.0</v>
      </c>
      <c r="G39" s="220" t="s">
        <v>1021</v>
      </c>
      <c r="H39" s="221"/>
      <c r="I39" s="221"/>
      <c r="J39" s="221"/>
      <c r="K39" s="222">
        <v>27.0</v>
      </c>
      <c r="L39" s="222" t="s">
        <v>1016</v>
      </c>
      <c r="M39" s="222" t="s">
        <v>1017</v>
      </c>
      <c r="N39" s="222">
        <v>3.066</v>
      </c>
      <c r="O39" s="224" t="s">
        <v>1024</v>
      </c>
      <c r="P39" s="226">
        <v>1884.75</v>
      </c>
      <c r="Q39" s="224"/>
      <c r="R39" s="226" t="s">
        <v>1027</v>
      </c>
      <c r="S39" s="226" t="s">
        <v>1028</v>
      </c>
      <c r="T39" s="227">
        <v>-21.10315</v>
      </c>
      <c r="U39" s="217" t="s">
        <v>1031</v>
      </c>
    </row>
    <row r="40">
      <c r="A40" s="217">
        <v>28.0</v>
      </c>
      <c r="B40" s="217" t="s">
        <v>1032</v>
      </c>
      <c r="C40" s="219" t="s">
        <v>1033</v>
      </c>
      <c r="D40" s="219">
        <v>2.968</v>
      </c>
      <c r="E40" s="220" t="s">
        <v>1034</v>
      </c>
      <c r="F40" s="257">
        <v>1838.0</v>
      </c>
      <c r="G40" s="220" t="s">
        <v>1037</v>
      </c>
      <c r="H40" s="221"/>
      <c r="I40" s="221"/>
      <c r="J40" s="221"/>
      <c r="K40" s="222">
        <v>28.0</v>
      </c>
      <c r="L40" s="222" t="s">
        <v>1032</v>
      </c>
      <c r="M40" s="222" t="s">
        <v>1033</v>
      </c>
      <c r="N40" s="222">
        <v>2.998</v>
      </c>
      <c r="O40" s="224" t="s">
        <v>1041</v>
      </c>
      <c r="P40" s="226">
        <v>1856.36</v>
      </c>
      <c r="Q40" s="224"/>
      <c r="R40" s="226" t="s">
        <v>1043</v>
      </c>
      <c r="S40" s="226" t="s">
        <v>1044</v>
      </c>
      <c r="T40" s="227">
        <v>-155.2384</v>
      </c>
      <c r="U40" s="217" t="s">
        <v>1031</v>
      </c>
    </row>
    <row r="41">
      <c r="A41" s="217">
        <v>29.0</v>
      </c>
      <c r="B41" s="217" t="s">
        <v>1050</v>
      </c>
      <c r="C41" s="219" t="s">
        <v>1051</v>
      </c>
      <c r="D41" s="219">
        <v>2.738</v>
      </c>
      <c r="E41" s="220" t="s">
        <v>1052</v>
      </c>
      <c r="F41" s="257">
        <v>1628.0</v>
      </c>
      <c r="G41" s="220" t="s">
        <v>1053</v>
      </c>
      <c r="H41" s="221"/>
      <c r="I41" s="221"/>
      <c r="J41" s="221"/>
      <c r="K41" s="222">
        <v>29.0</v>
      </c>
      <c r="L41" s="222" t="s">
        <v>1050</v>
      </c>
      <c r="M41" s="222" t="s">
        <v>1051</v>
      </c>
      <c r="N41" s="222">
        <v>2.768</v>
      </c>
      <c r="O41" s="224" t="s">
        <v>1056</v>
      </c>
      <c r="P41" s="226">
        <v>1645.51</v>
      </c>
      <c r="Q41" s="224"/>
      <c r="R41" s="226" t="s">
        <v>1058</v>
      </c>
      <c r="S41" s="226" t="s">
        <v>1059</v>
      </c>
      <c r="T41" s="227">
        <v>-122.2932</v>
      </c>
      <c r="U41" s="217" t="s">
        <v>1061</v>
      </c>
    </row>
    <row r="42">
      <c r="A42" s="217">
        <v>30.0</v>
      </c>
      <c r="B42" s="217" t="s">
        <v>1063</v>
      </c>
      <c r="C42" s="219" t="s">
        <v>1064</v>
      </c>
      <c r="D42" s="219">
        <v>2.192</v>
      </c>
      <c r="E42" s="220" t="s">
        <v>1066</v>
      </c>
      <c r="F42" s="257">
        <v>1472.0</v>
      </c>
      <c r="G42" s="220" t="s">
        <v>1068</v>
      </c>
      <c r="H42" s="221"/>
      <c r="I42" s="221"/>
      <c r="J42" s="221"/>
      <c r="K42" s="222">
        <v>30.0</v>
      </c>
      <c r="L42" s="222" t="s">
        <v>1063</v>
      </c>
      <c r="M42" s="222" t="s">
        <v>1064</v>
      </c>
      <c r="N42" s="222">
        <v>2.222</v>
      </c>
      <c r="O42" s="224" t="s">
        <v>1071</v>
      </c>
      <c r="P42" s="226">
        <v>1492.57</v>
      </c>
      <c r="Q42" s="224"/>
      <c r="R42" s="226" t="s">
        <v>1073</v>
      </c>
      <c r="S42" s="226" t="s">
        <v>1074</v>
      </c>
      <c r="T42" s="227">
        <v>307.62295</v>
      </c>
      <c r="U42" s="217" t="s">
        <v>61</v>
      </c>
    </row>
    <row r="43">
      <c r="A43" s="217">
        <v>31.0</v>
      </c>
      <c r="B43" s="217" t="s">
        <v>1078</v>
      </c>
      <c r="C43" s="219" t="s">
        <v>1079</v>
      </c>
      <c r="D43" s="219">
        <v>1.539</v>
      </c>
      <c r="E43" s="220" t="s">
        <v>1081</v>
      </c>
      <c r="F43" s="257">
        <v>1216.0</v>
      </c>
      <c r="G43" s="220" t="s">
        <v>1083</v>
      </c>
      <c r="H43" s="221"/>
      <c r="I43" s="221"/>
      <c r="J43" s="221"/>
      <c r="K43" s="222">
        <v>31.0</v>
      </c>
      <c r="L43" s="222" t="s">
        <v>1078</v>
      </c>
      <c r="M43" s="222" t="s">
        <v>1079</v>
      </c>
      <c r="N43" s="222">
        <v>1.569</v>
      </c>
      <c r="O43" s="224" t="s">
        <v>1088</v>
      </c>
      <c r="P43" s="226">
        <v>1240.14</v>
      </c>
      <c r="Q43" s="224"/>
      <c r="R43" s="226" t="s">
        <v>1090</v>
      </c>
      <c r="S43" s="226" t="s">
        <v>1092</v>
      </c>
      <c r="T43" s="227">
        <v>276.5376</v>
      </c>
      <c r="U43" s="217" t="s">
        <v>61</v>
      </c>
    </row>
    <row r="44">
      <c r="A44" s="303"/>
      <c r="B44" s="304" t="s">
        <v>448</v>
      </c>
      <c r="C44" s="305" t="s">
        <v>1100</v>
      </c>
      <c r="D44" s="306"/>
      <c r="E44" s="305" t="s">
        <v>1107</v>
      </c>
      <c r="F44" s="307">
        <v>39649.0</v>
      </c>
      <c r="G44" s="308" t="s">
        <v>1109</v>
      </c>
      <c r="H44" s="305" t="s">
        <v>1111</v>
      </c>
      <c r="I44" s="305" t="s">
        <v>1111</v>
      </c>
      <c r="J44" s="305" t="s">
        <v>1111</v>
      </c>
      <c r="K44" s="306"/>
      <c r="L44" s="306"/>
      <c r="M44" s="305" t="s">
        <v>1100</v>
      </c>
      <c r="N44" s="306"/>
      <c r="O44" s="305" t="s">
        <v>1117</v>
      </c>
      <c r="P44" s="307">
        <v>40159.26</v>
      </c>
      <c r="Q44" s="305"/>
      <c r="R44" s="307" t="s">
        <v>1120</v>
      </c>
      <c r="S44" s="307" t="s">
        <v>1122</v>
      </c>
      <c r="T44" s="307">
        <v>634.58</v>
      </c>
      <c r="U44" s="303"/>
    </row>
    <row r="45">
      <c r="A45" s="214">
        <v>46168.0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11"/>
    </row>
    <row r="46">
      <c r="A46" s="217">
        <v>1.0</v>
      </c>
      <c r="B46" s="218">
        <v>46028.0</v>
      </c>
      <c r="C46" s="219" t="s">
        <v>1131</v>
      </c>
      <c r="D46" s="219">
        <v>1.974</v>
      </c>
      <c r="E46" s="220" t="s">
        <v>1135</v>
      </c>
      <c r="F46" s="257">
        <v>1620.0</v>
      </c>
      <c r="G46" s="220" t="s">
        <v>1137</v>
      </c>
      <c r="H46" s="221"/>
      <c r="I46" s="221"/>
      <c r="J46" s="221"/>
      <c r="K46" s="222">
        <v>1.0</v>
      </c>
      <c r="L46" s="223">
        <v>46028.0</v>
      </c>
      <c r="M46" s="222" t="s">
        <v>1131</v>
      </c>
      <c r="N46" s="222">
        <v>2.004</v>
      </c>
      <c r="O46" s="224" t="s">
        <v>1166</v>
      </c>
      <c r="P46" s="226">
        <v>1644.33</v>
      </c>
      <c r="Q46" s="311">
        <v>1644.0</v>
      </c>
      <c r="R46" s="226" t="s">
        <v>1169</v>
      </c>
      <c r="S46" s="226" t="s">
        <v>1171</v>
      </c>
      <c r="T46" s="276">
        <v>-340.7679</v>
      </c>
      <c r="U46" s="312">
        <v>46059.0</v>
      </c>
    </row>
    <row r="47">
      <c r="A47" s="217">
        <v>2.0</v>
      </c>
      <c r="B47" s="218">
        <v>46059.0</v>
      </c>
      <c r="C47" s="219" t="s">
        <v>1176</v>
      </c>
      <c r="D47" s="219">
        <v>2.715</v>
      </c>
      <c r="E47" s="220" t="s">
        <v>1177</v>
      </c>
      <c r="F47" s="257">
        <v>2322.0</v>
      </c>
      <c r="G47" s="220" t="s">
        <v>1179</v>
      </c>
      <c r="H47" s="221"/>
      <c r="I47" s="221"/>
      <c r="J47" s="221"/>
      <c r="K47" s="222">
        <v>2.0</v>
      </c>
      <c r="L47" s="223">
        <v>46059.0</v>
      </c>
      <c r="M47" s="222" t="s">
        <v>1176</v>
      </c>
      <c r="N47" s="222">
        <v>2.745</v>
      </c>
      <c r="O47" s="224" t="s">
        <v>1185</v>
      </c>
      <c r="P47" s="226">
        <v>2347.73</v>
      </c>
      <c r="Q47" s="319">
        <v>2348.0</v>
      </c>
      <c r="R47" s="226" t="s">
        <v>1189</v>
      </c>
      <c r="S47" s="226" t="s">
        <v>1190</v>
      </c>
      <c r="T47" s="276">
        <v>-54.145125</v>
      </c>
      <c r="U47" s="312">
        <v>46087.0</v>
      </c>
    </row>
    <row r="48">
      <c r="A48" s="217">
        <v>3.0</v>
      </c>
      <c r="B48" s="218">
        <v>46087.0</v>
      </c>
      <c r="C48" s="219" t="s">
        <v>1194</v>
      </c>
      <c r="D48" s="219">
        <v>3.006</v>
      </c>
      <c r="E48" s="220" t="s">
        <v>1197</v>
      </c>
      <c r="F48" s="257">
        <v>2033.0</v>
      </c>
      <c r="G48" s="220" t="s">
        <v>1200</v>
      </c>
      <c r="H48" s="221"/>
      <c r="I48" s="221"/>
      <c r="J48" s="221"/>
      <c r="K48" s="222">
        <v>3.0</v>
      </c>
      <c r="L48" s="223">
        <v>46087.0</v>
      </c>
      <c r="M48" s="222" t="s">
        <v>1194</v>
      </c>
      <c r="N48" s="222">
        <v>3.036</v>
      </c>
      <c r="O48" s="224" t="s">
        <v>1204</v>
      </c>
      <c r="P48" s="226">
        <v>2052.79</v>
      </c>
      <c r="Q48" s="326">
        <v>2053.0</v>
      </c>
      <c r="R48" s="226" t="s">
        <v>1205</v>
      </c>
      <c r="S48" s="226" t="s">
        <v>1207</v>
      </c>
      <c r="T48" s="276">
        <v>149.3914</v>
      </c>
      <c r="U48" s="223">
        <v>46118.0</v>
      </c>
    </row>
    <row r="49">
      <c r="A49" s="217">
        <v>4.0</v>
      </c>
      <c r="B49" s="218">
        <v>46118.0</v>
      </c>
      <c r="C49" s="219" t="s">
        <v>1210</v>
      </c>
      <c r="D49" s="219">
        <v>2.852</v>
      </c>
      <c r="E49" s="220" t="s">
        <v>1212</v>
      </c>
      <c r="F49" s="257">
        <v>2446.0</v>
      </c>
      <c r="G49" s="220" t="s">
        <v>1214</v>
      </c>
      <c r="H49" s="221"/>
      <c r="I49" s="221"/>
      <c r="J49" s="221"/>
      <c r="K49" s="222">
        <v>4.0</v>
      </c>
      <c r="L49" s="223">
        <v>46118.0</v>
      </c>
      <c r="M49" s="222" t="s">
        <v>1210</v>
      </c>
      <c r="N49" s="222">
        <v>2.882</v>
      </c>
      <c r="O49" s="224" t="s">
        <v>1219</v>
      </c>
      <c r="P49" s="226">
        <v>2471.6</v>
      </c>
      <c r="Q49" s="326">
        <v>2472.0</v>
      </c>
      <c r="R49" s="226" t="s">
        <v>1222</v>
      </c>
      <c r="S49" s="226" t="s">
        <v>1224</v>
      </c>
      <c r="T49" s="276">
        <v>49.4032</v>
      </c>
      <c r="U49" s="223">
        <v>46148.0</v>
      </c>
    </row>
    <row r="50">
      <c r="A50" s="217">
        <v>5.0</v>
      </c>
      <c r="B50" s="218">
        <v>46148.0</v>
      </c>
      <c r="C50" s="219" t="s">
        <v>1226</v>
      </c>
      <c r="D50" s="219">
        <v>2.689</v>
      </c>
      <c r="E50" s="220" t="s">
        <v>1227</v>
      </c>
      <c r="F50" s="257">
        <v>2129.0</v>
      </c>
      <c r="G50" s="220" t="s">
        <v>1228</v>
      </c>
      <c r="H50" s="221"/>
      <c r="I50" s="221"/>
      <c r="J50" s="221"/>
      <c r="K50" s="222">
        <v>5.0</v>
      </c>
      <c r="L50" s="223">
        <v>46148.0</v>
      </c>
      <c r="M50" s="222" t="s">
        <v>1226</v>
      </c>
      <c r="N50" s="222">
        <v>2.719</v>
      </c>
      <c r="O50" s="224" t="s">
        <v>1233</v>
      </c>
      <c r="P50" s="226">
        <v>2152.36</v>
      </c>
      <c r="Q50" s="326">
        <v>2152.0</v>
      </c>
      <c r="R50" s="226" t="s">
        <v>1236</v>
      </c>
      <c r="S50" s="226" t="s">
        <v>1238</v>
      </c>
      <c r="T50" s="276">
        <v>-225.0396</v>
      </c>
      <c r="U50" s="223">
        <v>46179.0</v>
      </c>
    </row>
    <row r="51">
      <c r="A51" s="217">
        <v>6.0</v>
      </c>
      <c r="B51" s="218">
        <v>46179.0</v>
      </c>
      <c r="C51" s="219" t="s">
        <v>1240</v>
      </c>
      <c r="D51" s="219">
        <v>2.444</v>
      </c>
      <c r="E51" s="220" t="s">
        <v>1242</v>
      </c>
      <c r="F51" s="257">
        <v>2065.0</v>
      </c>
      <c r="G51" s="220" t="s">
        <v>1243</v>
      </c>
      <c r="H51" s="221"/>
      <c r="I51" s="221"/>
      <c r="J51" s="221"/>
      <c r="K51" s="222">
        <v>6.0</v>
      </c>
      <c r="L51" s="223">
        <v>46179.0</v>
      </c>
      <c r="M51" s="222" t="s">
        <v>1240</v>
      </c>
      <c r="N51" s="222">
        <v>2.474</v>
      </c>
      <c r="O51" s="224" t="s">
        <v>1246</v>
      </c>
      <c r="P51" s="226">
        <v>2090.57</v>
      </c>
      <c r="Q51" s="339">
        <v>2090.0</v>
      </c>
      <c r="R51" s="226" t="s">
        <v>1247</v>
      </c>
      <c r="S51" s="226" t="s">
        <v>1248</v>
      </c>
      <c r="T51" s="276">
        <v>-114.95747</v>
      </c>
      <c r="U51" s="223">
        <v>46240.0</v>
      </c>
    </row>
    <row r="52">
      <c r="A52" s="217">
        <v>7.0</v>
      </c>
      <c r="B52" s="218">
        <v>46209.0</v>
      </c>
      <c r="C52" s="219" t="s">
        <v>1251</v>
      </c>
      <c r="D52" s="219">
        <v>2.215</v>
      </c>
      <c r="E52" s="220" t="s">
        <v>1254</v>
      </c>
      <c r="F52" s="257">
        <v>1925.0</v>
      </c>
      <c r="G52" s="220" t="s">
        <v>1256</v>
      </c>
      <c r="H52" s="221"/>
      <c r="I52" s="221"/>
      <c r="J52" s="221"/>
      <c r="K52" s="222">
        <v>7.0</v>
      </c>
      <c r="L52" s="223">
        <v>46209.0</v>
      </c>
      <c r="M52" s="222" t="s">
        <v>1251</v>
      </c>
      <c r="N52" s="222">
        <v>2.245</v>
      </c>
      <c r="O52" s="224" t="s">
        <v>1259</v>
      </c>
      <c r="P52" s="226">
        <v>1950.85</v>
      </c>
      <c r="Q52" s="341">
        <v>1950.0</v>
      </c>
      <c r="R52" s="226" t="s">
        <v>1262</v>
      </c>
      <c r="S52" s="226" t="s">
        <v>1263</v>
      </c>
      <c r="T52" s="342">
        <v>-400.03</v>
      </c>
      <c r="U52" s="223">
        <v>46240.0</v>
      </c>
    </row>
    <row r="53">
      <c r="A53" s="217">
        <v>8.0</v>
      </c>
      <c r="B53" s="218">
        <v>46240.0</v>
      </c>
      <c r="C53" s="219" t="s">
        <v>1264</v>
      </c>
      <c r="D53" s="219">
        <v>2.402</v>
      </c>
      <c r="E53" s="220" t="s">
        <v>1265</v>
      </c>
      <c r="F53" s="257">
        <v>1954.0</v>
      </c>
      <c r="G53" s="220" t="s">
        <v>1267</v>
      </c>
      <c r="H53" s="221"/>
      <c r="I53" s="221"/>
      <c r="J53" s="221"/>
      <c r="K53" s="222">
        <v>8.0</v>
      </c>
      <c r="L53" s="223">
        <v>46240.0</v>
      </c>
      <c r="M53" s="222" t="s">
        <v>1264</v>
      </c>
      <c r="N53" s="222">
        <v>2.432</v>
      </c>
      <c r="O53" s="224" t="s">
        <v>1270</v>
      </c>
      <c r="P53" s="226">
        <v>1978.19</v>
      </c>
      <c r="Q53" s="319">
        <v>1978.0</v>
      </c>
      <c r="R53" s="226" t="s">
        <v>1272</v>
      </c>
      <c r="S53" s="226" t="s">
        <v>1274</v>
      </c>
      <c r="T53" s="342">
        <v>158.39</v>
      </c>
      <c r="U53" s="223">
        <v>46271.0</v>
      </c>
    </row>
    <row r="54">
      <c r="A54" s="217">
        <v>9.0</v>
      </c>
      <c r="B54" s="349">
        <v>46271.0</v>
      </c>
      <c r="C54" s="219" t="s">
        <v>1278</v>
      </c>
      <c r="D54" s="219">
        <v>2.354</v>
      </c>
      <c r="E54" s="219" t="s">
        <v>1279</v>
      </c>
      <c r="F54" s="350">
        <v>2173.0</v>
      </c>
      <c r="G54" s="352" t="s">
        <v>1282</v>
      </c>
      <c r="H54" s="221"/>
      <c r="I54" s="221"/>
      <c r="J54" s="221"/>
      <c r="K54" s="222">
        <v>9.0</v>
      </c>
      <c r="L54" s="223">
        <v>46271.0</v>
      </c>
      <c r="M54" s="222" t="s">
        <v>1278</v>
      </c>
      <c r="N54" s="222">
        <v>2.384</v>
      </c>
      <c r="O54" s="224" t="s">
        <v>1283</v>
      </c>
      <c r="P54" s="226">
        <v>2200.67</v>
      </c>
      <c r="Q54" s="226">
        <v>2201.0</v>
      </c>
      <c r="R54" s="226" t="s">
        <v>1285</v>
      </c>
      <c r="S54" s="226" t="s">
        <v>1287</v>
      </c>
      <c r="T54" s="227">
        <v>49.27</v>
      </c>
      <c r="U54" s="357">
        <v>46301.0</v>
      </c>
    </row>
    <row r="55">
      <c r="A55" s="358">
        <v>10.0</v>
      </c>
      <c r="B55" s="359">
        <v>46301.0</v>
      </c>
      <c r="C55" s="219" t="s">
        <v>1292</v>
      </c>
      <c r="D55" s="219">
        <v>2.58</v>
      </c>
      <c r="E55" s="219" t="s">
        <v>1294</v>
      </c>
      <c r="F55" s="350">
        <v>1746.0</v>
      </c>
      <c r="G55" s="352" t="s">
        <v>1295</v>
      </c>
      <c r="H55" s="221"/>
      <c r="I55" s="221"/>
      <c r="J55" s="221"/>
      <c r="K55" s="222">
        <v>10.0</v>
      </c>
      <c r="L55" s="223">
        <v>46301.0</v>
      </c>
      <c r="M55" s="222" t="s">
        <v>1292</v>
      </c>
      <c r="N55" s="222">
        <v>2.61</v>
      </c>
      <c r="O55" s="224" t="s">
        <v>1299</v>
      </c>
      <c r="P55" s="226">
        <v>1766.71</v>
      </c>
      <c r="Q55" s="226">
        <v>1767.0</v>
      </c>
      <c r="R55" s="226" t="s">
        <v>1301</v>
      </c>
      <c r="S55" s="226" t="s">
        <v>1302</v>
      </c>
      <c r="T55" s="227">
        <v>28.709</v>
      </c>
      <c r="U55" s="357">
        <v>46332.0</v>
      </c>
    </row>
    <row r="56">
      <c r="B56" s="365">
        <v>46332.0</v>
      </c>
      <c r="C56" s="219" t="s">
        <v>1310</v>
      </c>
      <c r="D56" s="219">
        <v>2.559</v>
      </c>
      <c r="E56" s="219" t="s">
        <v>1312</v>
      </c>
      <c r="F56" s="350">
        <v>1857.0</v>
      </c>
      <c r="G56" s="352" t="s">
        <v>1318</v>
      </c>
      <c r="H56" s="221"/>
      <c r="I56" s="221"/>
      <c r="J56" s="221"/>
      <c r="K56" s="222">
        <v>11.0</v>
      </c>
      <c r="L56" s="367">
        <v>46332.0</v>
      </c>
      <c r="M56" s="222" t="s">
        <v>1310</v>
      </c>
      <c r="N56" s="222">
        <v>2.589</v>
      </c>
      <c r="O56" s="224" t="s">
        <v>1322</v>
      </c>
      <c r="P56" s="226">
        <v>1878.58</v>
      </c>
      <c r="Q56" s="226">
        <v>1879.0</v>
      </c>
      <c r="R56" s="226" t="s">
        <v>1323</v>
      </c>
      <c r="S56" s="226" t="s">
        <v>1325</v>
      </c>
      <c r="T56" s="227">
        <v>172.178</v>
      </c>
      <c r="U56" s="357">
        <v>46362.0</v>
      </c>
    </row>
    <row r="57">
      <c r="B57" s="365">
        <v>46362.0</v>
      </c>
      <c r="C57" s="219" t="s">
        <v>1329</v>
      </c>
      <c r="D57" s="219">
        <v>2.282</v>
      </c>
      <c r="E57" s="219" t="s">
        <v>1332</v>
      </c>
      <c r="F57" s="350">
        <v>2071.0</v>
      </c>
      <c r="G57" s="352" t="s">
        <v>1334</v>
      </c>
      <c r="H57" s="221"/>
      <c r="I57" s="221"/>
      <c r="J57" s="221"/>
      <c r="K57" s="222">
        <v>12.0</v>
      </c>
      <c r="L57" s="367">
        <v>46362.0</v>
      </c>
      <c r="M57" s="222" t="s">
        <v>1329</v>
      </c>
      <c r="N57" s="222">
        <v>2.312</v>
      </c>
      <c r="O57" s="224" t="s">
        <v>1343</v>
      </c>
      <c r="P57" s="226">
        <v>2097.97</v>
      </c>
      <c r="Q57" s="226">
        <v>2098.0</v>
      </c>
      <c r="R57" s="226" t="s">
        <v>1345</v>
      </c>
      <c r="S57" s="226" t="s">
        <v>1346</v>
      </c>
      <c r="T57" s="227">
        <v>40.367</v>
      </c>
      <c r="U57" s="376" t="s">
        <v>258</v>
      </c>
    </row>
    <row r="58">
      <c r="B58" s="379" t="s">
        <v>556</v>
      </c>
      <c r="C58" s="219" t="s">
        <v>1350</v>
      </c>
      <c r="D58" s="219">
        <v>1.795</v>
      </c>
      <c r="E58" s="219" t="s">
        <v>1352</v>
      </c>
      <c r="F58" s="350">
        <v>1852.0</v>
      </c>
      <c r="G58" s="352" t="s">
        <v>1356</v>
      </c>
      <c r="H58" s="221"/>
      <c r="I58" s="221"/>
      <c r="J58" s="221"/>
      <c r="K58" s="222">
        <v>13.0</v>
      </c>
      <c r="L58" s="382" t="s">
        <v>556</v>
      </c>
      <c r="M58" s="222" t="s">
        <v>1350</v>
      </c>
      <c r="N58" s="222">
        <v>1.825</v>
      </c>
      <c r="O58" s="224" t="s">
        <v>1364</v>
      </c>
      <c r="P58" s="226">
        <v>1882.94</v>
      </c>
      <c r="Q58" s="226">
        <v>1883.0</v>
      </c>
      <c r="R58" s="226" t="s">
        <v>1366</v>
      </c>
      <c r="S58" s="226" t="s">
        <v>1367</v>
      </c>
      <c r="T58" s="227">
        <v>-115.806</v>
      </c>
      <c r="U58" s="376" t="s">
        <v>258</v>
      </c>
    </row>
    <row r="59">
      <c r="B59" s="384" t="s">
        <v>574</v>
      </c>
      <c r="C59" s="219" t="s">
        <v>1374</v>
      </c>
      <c r="D59" s="219">
        <v>1.553</v>
      </c>
      <c r="E59" s="219" t="s">
        <v>1375</v>
      </c>
      <c r="F59" s="350">
        <v>1717.0</v>
      </c>
      <c r="G59" s="352" t="s">
        <v>1376</v>
      </c>
      <c r="H59" s="221"/>
      <c r="I59" s="221"/>
      <c r="J59" s="221"/>
      <c r="K59" s="222">
        <v>14.0</v>
      </c>
      <c r="L59" s="387" t="s">
        <v>574</v>
      </c>
      <c r="M59" s="222" t="s">
        <v>1374</v>
      </c>
      <c r="N59" s="222">
        <v>1.583</v>
      </c>
      <c r="O59" s="224" t="s">
        <v>1378</v>
      </c>
      <c r="P59" s="226">
        <v>1749.97</v>
      </c>
      <c r="Q59" s="226">
        <v>1750.0</v>
      </c>
      <c r="R59" s="226" t="s">
        <v>1379</v>
      </c>
      <c r="S59" s="226" t="s">
        <v>1380</v>
      </c>
      <c r="T59" s="227">
        <v>-208.958</v>
      </c>
      <c r="U59" s="376" t="s">
        <v>258</v>
      </c>
    </row>
    <row r="60">
      <c r="B60" s="384" t="s">
        <v>573</v>
      </c>
      <c r="C60" s="219" t="s">
        <v>1381</v>
      </c>
      <c r="D60" s="219">
        <v>2.085</v>
      </c>
      <c r="E60" s="219" t="s">
        <v>1383</v>
      </c>
      <c r="F60" s="350">
        <v>2158.0</v>
      </c>
      <c r="G60" s="352" t="s">
        <v>1384</v>
      </c>
      <c r="H60" s="221"/>
      <c r="I60" s="221"/>
      <c r="J60" s="221"/>
      <c r="K60" s="222">
        <v>15.0</v>
      </c>
      <c r="L60" s="387" t="s">
        <v>573</v>
      </c>
      <c r="M60" s="222" t="s">
        <v>1381</v>
      </c>
      <c r="N60" s="222">
        <v>2.115</v>
      </c>
      <c r="O60" s="224" t="s">
        <v>1388</v>
      </c>
      <c r="P60" s="226">
        <v>2189.24</v>
      </c>
      <c r="Q60" s="226">
        <v>2189.0</v>
      </c>
      <c r="R60" s="226" t="s">
        <v>1390</v>
      </c>
      <c r="S60" s="226" t="s">
        <v>1391</v>
      </c>
      <c r="T60" s="227">
        <v>102.737</v>
      </c>
      <c r="U60" s="376" t="s">
        <v>592</v>
      </c>
    </row>
    <row r="61">
      <c r="B61" s="384" t="s">
        <v>592</v>
      </c>
      <c r="C61" s="219" t="s">
        <v>1392</v>
      </c>
      <c r="D61" s="219">
        <v>2.361</v>
      </c>
      <c r="E61" s="219" t="s">
        <v>1393</v>
      </c>
      <c r="F61" s="350">
        <v>2660.0</v>
      </c>
      <c r="G61" s="352" t="s">
        <v>1395</v>
      </c>
      <c r="H61" s="221"/>
      <c r="I61" s="221"/>
      <c r="J61" s="221"/>
      <c r="K61" s="222">
        <v>16.0</v>
      </c>
      <c r="L61" s="387" t="s">
        <v>592</v>
      </c>
      <c r="M61" s="222" t="s">
        <v>1392</v>
      </c>
      <c r="N61" s="222">
        <v>2.391</v>
      </c>
      <c r="O61" s="401" t="s">
        <v>1397</v>
      </c>
      <c r="P61" s="226">
        <v>2694.12</v>
      </c>
      <c r="Q61" s="226">
        <v>2694.0</v>
      </c>
      <c r="R61" s="226" t="s">
        <v>1399</v>
      </c>
      <c r="S61" s="226" t="s">
        <v>1400</v>
      </c>
      <c r="T61" s="227">
        <v>-510.906</v>
      </c>
      <c r="U61" s="376" t="s">
        <v>604</v>
      </c>
    </row>
    <row r="62">
      <c r="B62" s="384" t="s">
        <v>604</v>
      </c>
      <c r="C62" s="219" t="s">
        <v>1402</v>
      </c>
      <c r="D62" s="219">
        <v>2.327</v>
      </c>
      <c r="E62" s="219" t="s">
        <v>1404</v>
      </c>
      <c r="F62" s="350">
        <v>2375.0</v>
      </c>
      <c r="G62" s="352" t="s">
        <v>1405</v>
      </c>
      <c r="H62" s="221"/>
      <c r="I62" s="221"/>
      <c r="J62" s="221"/>
      <c r="K62" s="222">
        <v>17.0</v>
      </c>
      <c r="L62" s="387" t="s">
        <v>604</v>
      </c>
      <c r="M62" s="222" t="s">
        <v>1402</v>
      </c>
      <c r="N62" s="222">
        <v>2.357</v>
      </c>
      <c r="O62" s="224" t="s">
        <v>1409</v>
      </c>
      <c r="P62" s="226">
        <v>2406.08</v>
      </c>
      <c r="Q62" s="226">
        <v>2406.0</v>
      </c>
      <c r="R62" s="226" t="s">
        <v>1410</v>
      </c>
      <c r="S62" s="226" t="s">
        <v>1411</v>
      </c>
      <c r="T62" s="227">
        <v>312.56</v>
      </c>
      <c r="U62" s="376" t="s">
        <v>617</v>
      </c>
    </row>
    <row r="63">
      <c r="B63" s="384" t="s">
        <v>617</v>
      </c>
      <c r="C63" s="219" t="s">
        <v>1413</v>
      </c>
      <c r="D63" s="219">
        <v>2.789</v>
      </c>
      <c r="E63" s="219" t="s">
        <v>1414</v>
      </c>
      <c r="F63" s="350">
        <v>2025.0</v>
      </c>
      <c r="G63" s="352" t="s">
        <v>1416</v>
      </c>
      <c r="H63" s="221"/>
      <c r="I63" s="221"/>
      <c r="J63" s="221"/>
      <c r="K63" s="222">
        <v>18.0</v>
      </c>
      <c r="L63" s="387" t="s">
        <v>617</v>
      </c>
      <c r="M63" s="222" t="s">
        <v>1413</v>
      </c>
      <c r="N63" s="222">
        <v>2.819</v>
      </c>
      <c r="O63" s="224" t="s">
        <v>1419</v>
      </c>
      <c r="P63" s="226">
        <v>2046.95</v>
      </c>
      <c r="Q63" s="226">
        <v>2047.0</v>
      </c>
      <c r="R63" s="226" t="s">
        <v>1421</v>
      </c>
      <c r="S63" s="226" t="s">
        <v>1422</v>
      </c>
      <c r="T63" s="227">
        <v>-276.429</v>
      </c>
      <c r="U63" s="376" t="s">
        <v>886</v>
      </c>
    </row>
    <row r="64">
      <c r="B64" s="384" t="s">
        <v>629</v>
      </c>
      <c r="C64" s="219" t="s">
        <v>1424</v>
      </c>
      <c r="D64" s="219">
        <v>2.784</v>
      </c>
      <c r="E64" s="219" t="s">
        <v>1425</v>
      </c>
      <c r="F64" s="350">
        <v>2812.0</v>
      </c>
      <c r="G64" s="352" t="s">
        <v>1427</v>
      </c>
      <c r="H64" s="221"/>
      <c r="I64" s="221"/>
      <c r="J64" s="221"/>
      <c r="K64" s="222">
        <v>19.0</v>
      </c>
      <c r="L64" s="387" t="s">
        <v>629</v>
      </c>
      <c r="M64" s="222" t="s">
        <v>1424</v>
      </c>
      <c r="N64" s="222">
        <v>2.814</v>
      </c>
      <c r="O64" s="224" t="s">
        <v>1430</v>
      </c>
      <c r="P64" s="226">
        <v>2842.28</v>
      </c>
      <c r="Q64" s="226">
        <v>2842.0</v>
      </c>
      <c r="R64" s="226" t="s">
        <v>1431</v>
      </c>
      <c r="S64" s="226" t="s">
        <v>1432</v>
      </c>
      <c r="T64" s="227">
        <v>-140.419</v>
      </c>
      <c r="U64" s="222" t="s">
        <v>905</v>
      </c>
    </row>
    <row r="65">
      <c r="B65" s="384" t="s">
        <v>644</v>
      </c>
      <c r="C65" s="219" t="s">
        <v>1435</v>
      </c>
      <c r="D65" s="219">
        <v>2.675</v>
      </c>
      <c r="E65" s="219" t="s">
        <v>1436</v>
      </c>
      <c r="F65" s="350">
        <v>2905.0</v>
      </c>
      <c r="G65" s="352" t="s">
        <v>1437</v>
      </c>
      <c r="H65" s="221"/>
      <c r="I65" s="221"/>
      <c r="J65" s="221"/>
      <c r="K65" s="222">
        <v>20.0</v>
      </c>
      <c r="L65" s="387" t="s">
        <v>644</v>
      </c>
      <c r="M65" s="222" t="s">
        <v>1435</v>
      </c>
      <c r="N65" s="222">
        <v>2.705</v>
      </c>
      <c r="O65" s="224" t="s">
        <v>1440</v>
      </c>
      <c r="P65" s="226">
        <v>2937.22</v>
      </c>
      <c r="Q65" s="226">
        <v>2945.0</v>
      </c>
      <c r="R65" s="226" t="s">
        <v>1442</v>
      </c>
      <c r="S65" s="226" t="s">
        <v>1443</v>
      </c>
      <c r="T65" s="227">
        <v>7636.974</v>
      </c>
      <c r="U65" s="222" t="s">
        <v>664</v>
      </c>
    </row>
    <row r="66">
      <c r="B66" s="384" t="s">
        <v>661</v>
      </c>
      <c r="C66" s="219" t="s">
        <v>1445</v>
      </c>
      <c r="D66" s="219">
        <v>2.659</v>
      </c>
      <c r="E66" s="219" t="s">
        <v>1446</v>
      </c>
      <c r="F66" s="350">
        <v>3486.0</v>
      </c>
      <c r="G66" s="352" t="s">
        <v>1447</v>
      </c>
      <c r="H66" s="221"/>
      <c r="I66" s="221"/>
      <c r="J66" s="221"/>
      <c r="K66" s="222">
        <v>21.0</v>
      </c>
      <c r="L66" s="387" t="s">
        <v>661</v>
      </c>
      <c r="M66" s="222" t="s">
        <v>1445</v>
      </c>
      <c r="N66" s="222">
        <v>2.689</v>
      </c>
      <c r="O66" s="224" t="s">
        <v>1451</v>
      </c>
      <c r="P66" s="226">
        <v>3525.28</v>
      </c>
      <c r="Q66" s="226">
        <v>3525.0</v>
      </c>
      <c r="R66" s="226" t="s">
        <v>1453</v>
      </c>
      <c r="S66" s="226" t="s">
        <v>1454</v>
      </c>
      <c r="T66" s="227">
        <v>-452.721</v>
      </c>
      <c r="U66" s="222" t="s">
        <v>664</v>
      </c>
    </row>
    <row r="67">
      <c r="B67" s="384" t="s">
        <v>664</v>
      </c>
      <c r="C67" s="219" t="s">
        <v>1457</v>
      </c>
      <c r="D67" s="219">
        <v>2.682</v>
      </c>
      <c r="E67" s="219" t="s">
        <v>1458</v>
      </c>
      <c r="F67" s="350">
        <v>3029.0</v>
      </c>
      <c r="G67" s="352" t="s">
        <v>1459</v>
      </c>
      <c r="H67" s="221"/>
      <c r="I67" s="221"/>
      <c r="J67" s="221"/>
      <c r="K67" s="222">
        <v>22.0</v>
      </c>
      <c r="L67" s="387" t="s">
        <v>664</v>
      </c>
      <c r="M67" s="222" t="s">
        <v>1457</v>
      </c>
      <c r="N67" s="222">
        <v>2.712</v>
      </c>
      <c r="O67" s="224" t="s">
        <v>1463</v>
      </c>
      <c r="P67" s="413">
        <v>3062.87</v>
      </c>
      <c r="Q67" s="413">
        <v>3063.0</v>
      </c>
      <c r="R67" s="226" t="s">
        <v>1465</v>
      </c>
      <c r="S67" s="226" t="s">
        <v>1466</v>
      </c>
      <c r="T67" s="227">
        <v>262.865</v>
      </c>
      <c r="U67" s="222" t="s">
        <v>699</v>
      </c>
    </row>
    <row r="68">
      <c r="B68" s="384" t="s">
        <v>699</v>
      </c>
      <c r="C68" s="219" t="s">
        <v>1469</v>
      </c>
      <c r="D68" s="219">
        <v>3.373</v>
      </c>
      <c r="E68" s="219" t="s">
        <v>1470</v>
      </c>
      <c r="F68" s="350">
        <v>1532.0</v>
      </c>
      <c r="G68" s="352" t="s">
        <v>1472</v>
      </c>
      <c r="H68" s="221"/>
      <c r="I68" s="221"/>
      <c r="J68" s="221"/>
      <c r="K68" s="222">
        <v>23.0</v>
      </c>
      <c r="L68" s="387" t="s">
        <v>699</v>
      </c>
      <c r="M68" s="222" t="s">
        <v>1469</v>
      </c>
      <c r="N68" s="222">
        <v>3.403</v>
      </c>
      <c r="O68" s="224" t="s">
        <v>1474</v>
      </c>
      <c r="P68" s="342">
        <v>1545.22</v>
      </c>
      <c r="Q68" s="226">
        <v>1545.0</v>
      </c>
      <c r="R68" s="226" t="s">
        <v>1475</v>
      </c>
      <c r="S68" s="226" t="s">
        <v>1476</v>
      </c>
      <c r="T68" s="227">
        <v>45.992</v>
      </c>
      <c r="U68" s="222" t="s">
        <v>713</v>
      </c>
    </row>
    <row r="69">
      <c r="B69" s="384" t="s">
        <v>713</v>
      </c>
      <c r="C69" s="219" t="s">
        <v>1477</v>
      </c>
      <c r="D69" s="219">
        <v>2.258</v>
      </c>
      <c r="E69" s="219" t="s">
        <v>1478</v>
      </c>
      <c r="F69" s="350">
        <v>2582.0</v>
      </c>
      <c r="G69" s="352" t="s">
        <v>1479</v>
      </c>
      <c r="H69" s="221"/>
      <c r="I69" s="221"/>
      <c r="J69" s="221"/>
      <c r="K69" s="222">
        <v>24.0</v>
      </c>
      <c r="L69" s="387" t="s">
        <v>713</v>
      </c>
      <c r="M69" s="222" t="s">
        <v>1477</v>
      </c>
      <c r="N69" s="222">
        <v>2.288</v>
      </c>
      <c r="O69" s="224" t="s">
        <v>1481</v>
      </c>
      <c r="P69" s="226">
        <v>2616.44</v>
      </c>
      <c r="Q69" s="226">
        <v>2617.0</v>
      </c>
      <c r="R69" s="226" t="s">
        <v>1484</v>
      </c>
      <c r="S69" s="226" t="s">
        <v>1485</v>
      </c>
      <c r="T69" s="227">
        <v>485.0424</v>
      </c>
      <c r="U69" s="376" t="s">
        <v>727</v>
      </c>
    </row>
    <row r="70">
      <c r="B70" s="384" t="s">
        <v>727</v>
      </c>
      <c r="C70" s="219" t="s">
        <v>1487</v>
      </c>
      <c r="D70" s="219">
        <v>2.182</v>
      </c>
      <c r="E70" s="219" t="s">
        <v>1489</v>
      </c>
      <c r="F70" s="350">
        <v>2645.0</v>
      </c>
      <c r="G70" s="352" t="s">
        <v>1490</v>
      </c>
      <c r="H70" s="221"/>
      <c r="I70" s="221"/>
      <c r="J70" s="221"/>
      <c r="K70" s="222">
        <v>25.0</v>
      </c>
      <c r="L70" s="387" t="s">
        <v>727</v>
      </c>
      <c r="M70" s="222" t="s">
        <v>1487</v>
      </c>
      <c r="N70" s="222">
        <v>2.212</v>
      </c>
      <c r="O70" s="224" t="s">
        <v>1493</v>
      </c>
      <c r="P70" s="226">
        <v>2680.89</v>
      </c>
      <c r="Q70" s="226">
        <v>2681.0</v>
      </c>
      <c r="R70" s="226" t="s">
        <v>1494</v>
      </c>
      <c r="S70" s="226" t="s">
        <v>1496</v>
      </c>
      <c r="T70" s="227">
        <v>-246.8113</v>
      </c>
      <c r="U70" s="376" t="s">
        <v>740</v>
      </c>
    </row>
    <row r="71">
      <c r="B71" s="384" t="s">
        <v>740</v>
      </c>
      <c r="C71" s="219" t="s">
        <v>1497</v>
      </c>
      <c r="D71" s="219">
        <v>2.309</v>
      </c>
      <c r="E71" s="219" t="s">
        <v>1498</v>
      </c>
      <c r="F71" s="350">
        <v>2874.0</v>
      </c>
      <c r="G71" s="352" t="s">
        <v>1499</v>
      </c>
      <c r="H71" s="221"/>
      <c r="I71" s="221"/>
      <c r="J71" s="221"/>
      <c r="K71" s="222">
        <v>26.0</v>
      </c>
      <c r="L71" s="387" t="s">
        <v>740</v>
      </c>
      <c r="M71" s="222" t="s">
        <v>1497</v>
      </c>
      <c r="N71" s="222">
        <v>2.339</v>
      </c>
      <c r="O71" s="224" t="s">
        <v>1504</v>
      </c>
      <c r="P71" s="226">
        <v>2911.82</v>
      </c>
      <c r="Q71" s="226">
        <v>2912.0</v>
      </c>
      <c r="R71" s="226" t="s">
        <v>1506</v>
      </c>
      <c r="S71" s="226" t="s">
        <v>1507</v>
      </c>
      <c r="T71" s="227">
        <v>447.7211</v>
      </c>
      <c r="U71" s="376" t="s">
        <v>761</v>
      </c>
    </row>
    <row r="72">
      <c r="B72" s="384" t="s">
        <v>757</v>
      </c>
      <c r="C72" s="219" t="s">
        <v>1509</v>
      </c>
      <c r="D72" s="219">
        <v>2.424</v>
      </c>
      <c r="E72" s="219" t="s">
        <v>1510</v>
      </c>
      <c r="F72" s="350">
        <v>3024.0</v>
      </c>
      <c r="G72" s="352" t="s">
        <v>1511</v>
      </c>
      <c r="H72" s="221"/>
      <c r="I72" s="221"/>
      <c r="J72" s="221"/>
      <c r="K72" s="222">
        <v>27.0</v>
      </c>
      <c r="L72" s="387" t="s">
        <v>757</v>
      </c>
      <c r="M72" s="222" t="s">
        <v>1509</v>
      </c>
      <c r="N72" s="222">
        <v>2.454</v>
      </c>
      <c r="O72" s="224" t="s">
        <v>1515</v>
      </c>
      <c r="P72" s="226">
        <v>3061.0</v>
      </c>
      <c r="Q72" s="226">
        <v>3062.0</v>
      </c>
      <c r="R72" s="226" t="s">
        <v>1517</v>
      </c>
      <c r="S72" s="226" t="s">
        <v>1518</v>
      </c>
      <c r="T72" s="227">
        <v>535.0969</v>
      </c>
      <c r="U72" s="376" t="s">
        <v>761</v>
      </c>
    </row>
    <row r="73">
      <c r="B73" s="384" t="s">
        <v>782</v>
      </c>
      <c r="C73" s="219" t="s">
        <v>1519</v>
      </c>
      <c r="D73" s="219">
        <v>2.396</v>
      </c>
      <c r="E73" s="219" t="s">
        <v>1520</v>
      </c>
      <c r="F73" s="350">
        <v>3129.0</v>
      </c>
      <c r="G73" s="352" t="s">
        <v>1521</v>
      </c>
      <c r="H73" s="221"/>
      <c r="I73" s="221"/>
      <c r="J73" s="221"/>
      <c r="K73" s="222">
        <v>28.0</v>
      </c>
      <c r="L73" s="387" t="s">
        <v>782</v>
      </c>
      <c r="M73" s="222" t="s">
        <v>1519</v>
      </c>
      <c r="N73" s="222">
        <v>2.426</v>
      </c>
      <c r="O73" s="224" t="s">
        <v>1523</v>
      </c>
      <c r="P73" s="226">
        <v>3168.42</v>
      </c>
      <c r="Q73" s="226">
        <v>3168.0</v>
      </c>
      <c r="R73" s="226" t="s">
        <v>1524</v>
      </c>
      <c r="S73" s="226" t="s">
        <v>1525</v>
      </c>
      <c r="T73" s="227">
        <v>-209.23335</v>
      </c>
      <c r="U73" s="376" t="s">
        <v>761</v>
      </c>
    </row>
    <row r="74">
      <c r="B74" s="384" t="s">
        <v>761</v>
      </c>
      <c r="C74" s="219" t="s">
        <v>1526</v>
      </c>
      <c r="D74" s="219">
        <v>2.484</v>
      </c>
      <c r="E74" s="219" t="s">
        <v>1527</v>
      </c>
      <c r="F74" s="350">
        <v>3011.0</v>
      </c>
      <c r="G74" s="352" t="s">
        <v>1529</v>
      </c>
      <c r="H74" s="221"/>
      <c r="I74" s="221"/>
      <c r="J74" s="221"/>
      <c r="K74" s="222">
        <v>29.0</v>
      </c>
      <c r="L74" s="387" t="s">
        <v>761</v>
      </c>
      <c r="M74" s="222" t="s">
        <v>1526</v>
      </c>
      <c r="N74" s="222">
        <v>2.514</v>
      </c>
      <c r="O74" s="224" t="s">
        <v>1530</v>
      </c>
      <c r="P74" s="226">
        <v>3047.35</v>
      </c>
      <c r="Q74" s="226">
        <v>3047.0</v>
      </c>
      <c r="R74" s="226" t="s">
        <v>1531</v>
      </c>
      <c r="S74" s="226" t="s">
        <v>1532</v>
      </c>
      <c r="T74" s="227">
        <v>-11.7549</v>
      </c>
      <c r="U74" s="376" t="s">
        <v>834</v>
      </c>
    </row>
    <row r="75">
      <c r="B75" s="384" t="s">
        <v>834</v>
      </c>
      <c r="C75" s="219" t="s">
        <v>1533</v>
      </c>
      <c r="D75" s="219">
        <v>2.85</v>
      </c>
      <c r="E75" s="219" t="s">
        <v>1534</v>
      </c>
      <c r="F75" s="421">
        <v>3249.0</v>
      </c>
      <c r="G75" s="352" t="s">
        <v>1536</v>
      </c>
      <c r="H75" s="221"/>
      <c r="I75" s="221"/>
      <c r="J75" s="221"/>
      <c r="K75" s="222">
        <v>30.0</v>
      </c>
      <c r="L75" s="387" t="s">
        <v>834</v>
      </c>
      <c r="M75" s="382" t="s">
        <v>1533</v>
      </c>
      <c r="N75" s="222">
        <v>2.88</v>
      </c>
      <c r="O75" s="224" t="s">
        <v>1537</v>
      </c>
      <c r="P75" s="226">
        <v>3283.34</v>
      </c>
      <c r="Q75" s="226">
        <v>3284.0</v>
      </c>
      <c r="R75" s="226" t="s">
        <v>1538</v>
      </c>
      <c r="S75" s="226" t="s">
        <v>1539</v>
      </c>
      <c r="T75" s="227">
        <v>466.344</v>
      </c>
      <c r="U75" s="357">
        <v>46029.0</v>
      </c>
    </row>
    <row r="76">
      <c r="B76" s="422" t="s">
        <v>448</v>
      </c>
      <c r="C76" s="305" t="s">
        <v>1540</v>
      </c>
      <c r="D76" s="423"/>
      <c r="E76" s="423"/>
      <c r="F76" s="307">
        <v>71406.0</v>
      </c>
      <c r="G76" s="305" t="s">
        <v>1542</v>
      </c>
      <c r="H76" s="305" t="s">
        <v>1111</v>
      </c>
      <c r="I76" s="305" t="s">
        <v>1111</v>
      </c>
      <c r="J76" s="305" t="s">
        <v>1111</v>
      </c>
      <c r="K76" s="423"/>
      <c r="L76" s="424"/>
      <c r="M76" s="305" t="s">
        <v>1540</v>
      </c>
      <c r="N76" s="306"/>
      <c r="O76" s="305" t="s">
        <v>1543</v>
      </c>
      <c r="P76" s="425">
        <v>72283.77</v>
      </c>
      <c r="Q76" s="307">
        <v>72292.0</v>
      </c>
      <c r="R76" s="307" t="s">
        <v>1544</v>
      </c>
      <c r="S76" s="307" t="s">
        <v>1545</v>
      </c>
      <c r="T76" s="425">
        <v>7635.06</v>
      </c>
      <c r="U76" s="426"/>
    </row>
    <row r="77">
      <c r="B77" s="428">
        <v>46029.0</v>
      </c>
      <c r="C77" s="430">
        <v>1966050.0</v>
      </c>
      <c r="D77" s="219">
        <v>2.109</v>
      </c>
      <c r="E77" s="431">
        <v>4146400.0</v>
      </c>
      <c r="F77" s="350">
        <f t="shared" ref="F77:F84" si="1">E77*0.1%</f>
        <v>4146.4</v>
      </c>
      <c r="G77" s="431">
        <f t="shared" ref="G77:G84" si="2">E77 + F77 </f>
        <v>4150546.4</v>
      </c>
      <c r="H77" s="221"/>
      <c r="I77" s="221"/>
      <c r="J77" s="221"/>
      <c r="K77" s="222">
        <v>31.0</v>
      </c>
      <c r="L77" s="437">
        <v>46029.0</v>
      </c>
      <c r="M77" s="438">
        <f t="shared" ref="M77:M84" si="3">C77</f>
        <v>1966050</v>
      </c>
      <c r="N77" s="438">
        <f t="shared" ref="N77:N84" si="4">D77 + 0.03</f>
        <v>2.139</v>
      </c>
      <c r="O77" s="438">
        <f t="shared" ref="O77:O84" si="5">M77 * N77 </f>
        <v>4205380.95</v>
      </c>
      <c r="P77" s="439">
        <f t="shared" ref="P77:P84" si="6">O77*0.1%</f>
        <v>4205.38095</v>
      </c>
      <c r="Q77" s="439">
        <v>4205.0</v>
      </c>
      <c r="R77" s="440">
        <f t="shared" ref="R77:R84" si="7">O77 - P77 </f>
        <v>4201175.569</v>
      </c>
      <c r="S77" s="441">
        <v>4200575.0</v>
      </c>
      <c r="T77" s="440">
        <f t="shared" ref="T77:T84" si="8">R77 - S77 </f>
        <v>600.56905</v>
      </c>
      <c r="U77" s="442">
        <v>46060.0</v>
      </c>
    </row>
    <row r="78">
      <c r="B78" s="428">
        <v>46060.0</v>
      </c>
      <c r="C78" s="430">
        <v>2104425.0</v>
      </c>
      <c r="D78" s="219">
        <v>1.906</v>
      </c>
      <c r="E78" s="431">
        <v>4011034.0</v>
      </c>
      <c r="F78" s="350">
        <f t="shared" si="1"/>
        <v>4011.034</v>
      </c>
      <c r="G78" s="431">
        <f t="shared" si="2"/>
        <v>4015045.034</v>
      </c>
      <c r="H78" s="221"/>
      <c r="I78" s="221"/>
      <c r="J78" s="221"/>
      <c r="K78" s="222">
        <v>32.0</v>
      </c>
      <c r="L78" s="437">
        <v>46060.0</v>
      </c>
      <c r="M78" s="438">
        <f t="shared" si="3"/>
        <v>2104425</v>
      </c>
      <c r="N78" s="438">
        <f t="shared" si="4"/>
        <v>1.936</v>
      </c>
      <c r="O78" s="438">
        <f t="shared" si="5"/>
        <v>4074166.8</v>
      </c>
      <c r="P78" s="439">
        <f t="shared" si="6"/>
        <v>4074.1668</v>
      </c>
      <c r="Q78" s="439">
        <v>4074.0</v>
      </c>
      <c r="R78" s="440">
        <f t="shared" si="7"/>
        <v>4070092.633</v>
      </c>
      <c r="S78" s="445">
        <v>4070034.0</v>
      </c>
      <c r="T78" s="440">
        <f t="shared" si="8"/>
        <v>58.6332</v>
      </c>
      <c r="U78" s="442">
        <v>46088.0</v>
      </c>
    </row>
    <row r="79">
      <c r="B79" s="428">
        <v>46088.0</v>
      </c>
      <c r="C79" s="430">
        <v>2115000.0</v>
      </c>
      <c r="D79" s="219">
        <v>2.032</v>
      </c>
      <c r="E79" s="431">
        <v>4297680.0</v>
      </c>
      <c r="F79" s="350">
        <f t="shared" si="1"/>
        <v>4297.68</v>
      </c>
      <c r="G79" s="431">
        <f t="shared" si="2"/>
        <v>4301977.68</v>
      </c>
      <c r="H79" s="221"/>
      <c r="I79" s="221"/>
      <c r="J79" s="221"/>
      <c r="K79" s="222">
        <v>33.0</v>
      </c>
      <c r="L79" s="437">
        <v>46088.0</v>
      </c>
      <c r="M79" s="438">
        <f t="shared" si="3"/>
        <v>2115000</v>
      </c>
      <c r="N79" s="438">
        <f t="shared" si="4"/>
        <v>2.062</v>
      </c>
      <c r="O79" s="438">
        <f t="shared" si="5"/>
        <v>4361130</v>
      </c>
      <c r="P79" s="439">
        <f t="shared" si="6"/>
        <v>4361.13</v>
      </c>
      <c r="Q79" s="450">
        <v>4360.0</v>
      </c>
      <c r="R79" s="440">
        <f t="shared" si="7"/>
        <v>4356768.87</v>
      </c>
      <c r="S79" s="445">
        <v>4355854.0</v>
      </c>
      <c r="T79" s="440">
        <f t="shared" si="8"/>
        <v>914.87</v>
      </c>
      <c r="U79" s="454">
        <v>46119.0</v>
      </c>
    </row>
    <row r="80">
      <c r="B80" s="428">
        <v>46119.0</v>
      </c>
      <c r="C80" s="455">
        <v>2121075.0</v>
      </c>
      <c r="D80" s="219">
        <v>1.815</v>
      </c>
      <c r="E80" s="431">
        <v>3849751.0</v>
      </c>
      <c r="F80" s="350">
        <f t="shared" si="1"/>
        <v>3849.751</v>
      </c>
      <c r="G80" s="431">
        <f t="shared" si="2"/>
        <v>3853600.751</v>
      </c>
      <c r="H80" s="221"/>
      <c r="I80" s="221"/>
      <c r="J80" s="221"/>
      <c r="K80" s="222">
        <v>34.0</v>
      </c>
      <c r="L80" s="437">
        <v>46119.0</v>
      </c>
      <c r="M80" s="456">
        <f t="shared" si="3"/>
        <v>2121075</v>
      </c>
      <c r="N80" s="438">
        <f t="shared" si="4"/>
        <v>1.845</v>
      </c>
      <c r="O80" s="438">
        <f t="shared" si="5"/>
        <v>3913383.375</v>
      </c>
      <c r="P80" s="439">
        <f t="shared" si="6"/>
        <v>3913.383375</v>
      </c>
      <c r="Q80" s="439">
        <v>3913.0</v>
      </c>
      <c r="R80" s="440">
        <f t="shared" si="7"/>
        <v>3909469.992</v>
      </c>
      <c r="S80" s="445">
        <v>3909015.0</v>
      </c>
      <c r="T80" s="440">
        <f t="shared" si="8"/>
        <v>454.991625</v>
      </c>
      <c r="U80" s="454">
        <v>46180.0</v>
      </c>
    </row>
    <row r="81">
      <c r="B81" s="428">
        <v>46149.0</v>
      </c>
      <c r="C81" s="455">
        <v>2156675.0</v>
      </c>
      <c r="D81" s="430">
        <v>1.37</v>
      </c>
      <c r="E81" s="431">
        <v>2954645.0</v>
      </c>
      <c r="F81" s="350">
        <f t="shared" si="1"/>
        <v>2954.645</v>
      </c>
      <c r="G81" s="431">
        <f t="shared" si="2"/>
        <v>2957599.645</v>
      </c>
      <c r="H81" s="221"/>
      <c r="I81" s="221"/>
      <c r="J81" s="221"/>
      <c r="K81" s="222">
        <v>35.0</v>
      </c>
      <c r="L81" s="437">
        <v>46149.0</v>
      </c>
      <c r="M81" s="456">
        <f t="shared" si="3"/>
        <v>2156675</v>
      </c>
      <c r="N81" s="438">
        <f t="shared" si="4"/>
        <v>1.4</v>
      </c>
      <c r="O81" s="438">
        <f t="shared" si="5"/>
        <v>3019345</v>
      </c>
      <c r="P81" s="439">
        <f t="shared" si="6"/>
        <v>3019.345</v>
      </c>
      <c r="Q81" s="439">
        <v>3020.0</v>
      </c>
      <c r="R81" s="440">
        <f t="shared" si="7"/>
        <v>3016325.655</v>
      </c>
      <c r="S81" s="445">
        <v>3016859.0</v>
      </c>
      <c r="T81" s="440">
        <f t="shared" si="8"/>
        <v>-533.345</v>
      </c>
      <c r="U81" s="454">
        <v>46180.0</v>
      </c>
    </row>
    <row r="82">
      <c r="B82" s="428">
        <v>46180.0</v>
      </c>
      <c r="C82" s="455">
        <v>1976375.0</v>
      </c>
      <c r="D82" s="219">
        <v>1.495</v>
      </c>
      <c r="E82" s="431">
        <v>2954681.0</v>
      </c>
      <c r="F82" s="350">
        <f t="shared" si="1"/>
        <v>2954.681</v>
      </c>
      <c r="G82" s="431">
        <f t="shared" si="2"/>
        <v>2957635.681</v>
      </c>
      <c r="H82" s="221"/>
      <c r="I82" s="221"/>
      <c r="J82" s="221"/>
      <c r="K82" s="222">
        <v>36.0</v>
      </c>
      <c r="L82" s="437">
        <v>46180.0</v>
      </c>
      <c r="M82" s="456">
        <f t="shared" si="3"/>
        <v>1976375</v>
      </c>
      <c r="N82" s="438">
        <f t="shared" si="4"/>
        <v>1.525</v>
      </c>
      <c r="O82" s="438">
        <f t="shared" si="5"/>
        <v>3013971.875</v>
      </c>
      <c r="P82" s="439">
        <f t="shared" si="6"/>
        <v>3013.971875</v>
      </c>
      <c r="Q82" s="439">
        <v>3013.0</v>
      </c>
      <c r="R82" s="440">
        <f t="shared" si="7"/>
        <v>3010957.903</v>
      </c>
      <c r="S82" s="445">
        <v>3010035.0</v>
      </c>
      <c r="T82" s="440">
        <f t="shared" si="8"/>
        <v>922.903125</v>
      </c>
      <c r="U82" s="457">
        <v>46210.0</v>
      </c>
    </row>
    <row r="83">
      <c r="B83" s="428">
        <v>46210.0</v>
      </c>
      <c r="C83" s="455">
        <v>1988525.0</v>
      </c>
      <c r="D83" s="219">
        <v>1.82</v>
      </c>
      <c r="E83" s="431">
        <v>3619116.0</v>
      </c>
      <c r="F83" s="350">
        <f t="shared" si="1"/>
        <v>3619.116</v>
      </c>
      <c r="G83" s="431">
        <f t="shared" si="2"/>
        <v>3622735.116</v>
      </c>
      <c r="H83" s="221"/>
      <c r="I83" s="221"/>
      <c r="J83" s="221"/>
      <c r="K83" s="222">
        <v>37.0</v>
      </c>
      <c r="L83" s="437">
        <v>46210.0</v>
      </c>
      <c r="M83" s="456">
        <f t="shared" si="3"/>
        <v>1988525</v>
      </c>
      <c r="N83" s="438">
        <f t="shared" si="4"/>
        <v>1.85</v>
      </c>
      <c r="O83" s="438">
        <f t="shared" si="5"/>
        <v>3678771.25</v>
      </c>
      <c r="P83" s="439">
        <f t="shared" si="6"/>
        <v>3678.77125</v>
      </c>
      <c r="Q83" s="458">
        <v>3678.0</v>
      </c>
      <c r="R83" s="440">
        <f t="shared" si="7"/>
        <v>3675092.479</v>
      </c>
      <c r="S83" s="459">
        <v>3674441.0</v>
      </c>
      <c r="T83" s="440">
        <f t="shared" si="8"/>
        <v>651.47875</v>
      </c>
      <c r="U83" s="460">
        <v>46241.0</v>
      </c>
    </row>
    <row r="84">
      <c r="B84" s="428">
        <v>46241.0</v>
      </c>
      <c r="C84" s="461">
        <v>2059550.0</v>
      </c>
      <c r="D84" s="462">
        <v>1.691</v>
      </c>
      <c r="E84" s="461">
        <v>3482699.0</v>
      </c>
      <c r="F84" s="350">
        <f t="shared" si="1"/>
        <v>3482.699</v>
      </c>
      <c r="G84" s="431">
        <f t="shared" si="2"/>
        <v>3486181.699</v>
      </c>
      <c r="H84" s="221"/>
      <c r="I84" s="221"/>
      <c r="J84" s="221"/>
      <c r="K84" s="463">
        <v>38.0</v>
      </c>
      <c r="L84" s="464">
        <v>46241.0</v>
      </c>
      <c r="M84" s="456">
        <f t="shared" si="3"/>
        <v>2059550</v>
      </c>
      <c r="N84" s="438">
        <f t="shared" si="4"/>
        <v>1.721</v>
      </c>
      <c r="O84" s="438">
        <f t="shared" si="5"/>
        <v>3544485.55</v>
      </c>
      <c r="P84" s="439">
        <f t="shared" si="6"/>
        <v>3544.48555</v>
      </c>
      <c r="Q84" s="440">
        <v>3545.0</v>
      </c>
      <c r="R84" s="440">
        <f t="shared" si="7"/>
        <v>3540941.064</v>
      </c>
      <c r="S84" s="445">
        <v>3541125.0</v>
      </c>
      <c r="T84" s="440">
        <f t="shared" si="8"/>
        <v>-183.93555</v>
      </c>
      <c r="U84" s="465">
        <v>46272.0</v>
      </c>
    </row>
    <row r="85">
      <c r="R85" s="466"/>
      <c r="S85" s="466"/>
      <c r="T85" s="466"/>
    </row>
    <row r="86">
      <c r="R86" s="466"/>
      <c r="S86" s="466"/>
      <c r="T86" s="466"/>
    </row>
    <row r="87">
      <c r="R87" s="466"/>
      <c r="S87" s="466"/>
      <c r="T87" s="466"/>
    </row>
    <row r="88">
      <c r="R88" s="466"/>
      <c r="S88" s="466"/>
      <c r="T88" s="466"/>
    </row>
    <row r="89">
      <c r="J89" s="261"/>
      <c r="R89" s="466"/>
      <c r="S89" s="466"/>
      <c r="T89" s="466"/>
    </row>
    <row r="90">
      <c r="R90" s="466"/>
      <c r="S90" s="466"/>
      <c r="T90" s="466"/>
    </row>
    <row r="91">
      <c r="R91" s="466"/>
      <c r="S91" s="466"/>
      <c r="T91" s="466"/>
    </row>
    <row r="92">
      <c r="R92" s="466"/>
      <c r="S92" s="466"/>
      <c r="T92" s="466"/>
    </row>
    <row r="93">
      <c r="R93" s="466"/>
      <c r="S93" s="466"/>
      <c r="T93" s="466"/>
    </row>
    <row r="94">
      <c r="R94" s="466"/>
      <c r="S94" s="466"/>
      <c r="T94" s="466"/>
    </row>
    <row r="95">
      <c r="R95" s="466"/>
      <c r="S95" s="466"/>
      <c r="T95" s="466"/>
    </row>
    <row r="96">
      <c r="R96" s="466"/>
      <c r="S96" s="466"/>
      <c r="T96" s="466"/>
    </row>
    <row r="97">
      <c r="R97" s="466"/>
      <c r="S97" s="466"/>
      <c r="T97" s="466"/>
    </row>
    <row r="98">
      <c r="R98" s="466"/>
      <c r="S98" s="466"/>
      <c r="T98" s="466"/>
    </row>
    <row r="99">
      <c r="R99" s="466"/>
      <c r="S99" s="466"/>
      <c r="T99" s="466"/>
    </row>
    <row r="100">
      <c r="R100" s="466"/>
      <c r="S100" s="466"/>
      <c r="T100" s="466"/>
    </row>
    <row r="101">
      <c r="R101" s="466"/>
      <c r="S101" s="466"/>
      <c r="T101" s="466"/>
    </row>
    <row r="102">
      <c r="R102" s="466"/>
      <c r="S102" s="466"/>
      <c r="T102" s="466"/>
    </row>
    <row r="103">
      <c r="R103" s="466"/>
      <c r="S103" s="466"/>
      <c r="T103" s="466"/>
    </row>
    <row r="104">
      <c r="R104" s="466"/>
      <c r="S104" s="466"/>
      <c r="T104" s="466"/>
    </row>
    <row r="105">
      <c r="R105" s="466"/>
      <c r="S105" s="466"/>
      <c r="T105" s="466"/>
    </row>
    <row r="106">
      <c r="R106" s="466"/>
      <c r="S106" s="466"/>
      <c r="T106" s="466"/>
    </row>
    <row r="107">
      <c r="R107" s="466"/>
      <c r="S107" s="466"/>
      <c r="T107" s="466"/>
    </row>
    <row r="108">
      <c r="R108" s="466"/>
      <c r="S108" s="466"/>
      <c r="T108" s="466"/>
    </row>
    <row r="109">
      <c r="R109" s="466"/>
      <c r="S109" s="466"/>
      <c r="T109" s="466"/>
    </row>
    <row r="110">
      <c r="R110" s="466"/>
      <c r="S110" s="466"/>
      <c r="T110" s="466"/>
    </row>
    <row r="111">
      <c r="R111" s="466"/>
      <c r="S111" s="466"/>
      <c r="T111" s="466"/>
    </row>
    <row r="112">
      <c r="R112" s="466"/>
      <c r="S112" s="466"/>
      <c r="T112" s="466"/>
    </row>
    <row r="113">
      <c r="R113" s="466"/>
      <c r="S113" s="466"/>
      <c r="T113" s="466"/>
    </row>
    <row r="114">
      <c r="R114" s="466"/>
      <c r="S114" s="466"/>
      <c r="T114" s="466"/>
    </row>
    <row r="115">
      <c r="R115" s="466"/>
      <c r="S115" s="466"/>
      <c r="T115" s="466"/>
    </row>
    <row r="116">
      <c r="R116" s="466"/>
      <c r="S116" s="466"/>
      <c r="T116" s="466"/>
    </row>
    <row r="117">
      <c r="R117" s="466"/>
      <c r="S117" s="466"/>
      <c r="T117" s="466"/>
    </row>
    <row r="118">
      <c r="R118" s="466"/>
      <c r="S118" s="466"/>
      <c r="T118" s="466"/>
    </row>
    <row r="119">
      <c r="R119" s="466"/>
      <c r="S119" s="466"/>
      <c r="T119" s="466"/>
    </row>
    <row r="120">
      <c r="R120" s="466"/>
      <c r="S120" s="466"/>
      <c r="T120" s="466"/>
    </row>
    <row r="121">
      <c r="R121" s="466"/>
      <c r="S121" s="466"/>
      <c r="T121" s="466"/>
    </row>
    <row r="122">
      <c r="R122" s="466"/>
      <c r="S122" s="466"/>
      <c r="T122" s="466"/>
    </row>
    <row r="123">
      <c r="R123" s="466"/>
      <c r="S123" s="466"/>
      <c r="T123" s="466"/>
    </row>
    <row r="124">
      <c r="R124" s="466"/>
      <c r="S124" s="466"/>
      <c r="T124" s="466"/>
    </row>
    <row r="125">
      <c r="R125" s="466"/>
      <c r="S125" s="466"/>
      <c r="T125" s="466"/>
    </row>
    <row r="126">
      <c r="R126" s="466"/>
      <c r="S126" s="466"/>
      <c r="T126" s="466"/>
    </row>
    <row r="127">
      <c r="R127" s="466"/>
      <c r="S127" s="466"/>
      <c r="T127" s="466"/>
    </row>
    <row r="128">
      <c r="R128" s="466"/>
      <c r="S128" s="466"/>
      <c r="T128" s="466"/>
    </row>
    <row r="129">
      <c r="R129" s="466"/>
      <c r="S129" s="466"/>
      <c r="T129" s="466"/>
    </row>
    <row r="130">
      <c r="R130" s="466"/>
      <c r="S130" s="466"/>
      <c r="T130" s="466"/>
    </row>
    <row r="131">
      <c r="R131" s="466"/>
      <c r="S131" s="466"/>
      <c r="T131" s="466"/>
    </row>
    <row r="132">
      <c r="R132" s="466"/>
      <c r="S132" s="466"/>
      <c r="T132" s="466"/>
    </row>
    <row r="133">
      <c r="R133" s="466"/>
      <c r="S133" s="466"/>
      <c r="T133" s="466"/>
    </row>
    <row r="134">
      <c r="R134" s="466"/>
      <c r="S134" s="466"/>
      <c r="T134" s="466"/>
    </row>
    <row r="135">
      <c r="R135" s="466"/>
      <c r="S135" s="466"/>
      <c r="T135" s="466"/>
    </row>
    <row r="136">
      <c r="R136" s="466"/>
      <c r="S136" s="466"/>
      <c r="T136" s="466"/>
    </row>
    <row r="137">
      <c r="R137" s="466"/>
      <c r="S137" s="466"/>
      <c r="T137" s="466"/>
    </row>
    <row r="138">
      <c r="R138" s="466"/>
      <c r="S138" s="466"/>
      <c r="T138" s="466"/>
    </row>
    <row r="139">
      <c r="R139" s="466"/>
      <c r="S139" s="466"/>
      <c r="T139" s="466"/>
    </row>
    <row r="140">
      <c r="R140" s="466"/>
      <c r="S140" s="466"/>
      <c r="T140" s="466"/>
    </row>
    <row r="141">
      <c r="R141" s="466"/>
      <c r="S141" s="466"/>
      <c r="T141" s="466"/>
    </row>
    <row r="142">
      <c r="R142" s="466"/>
      <c r="S142" s="466"/>
      <c r="T142" s="466"/>
    </row>
    <row r="143">
      <c r="R143" s="466"/>
      <c r="S143" s="466"/>
      <c r="T143" s="466"/>
    </row>
    <row r="144">
      <c r="R144" s="466"/>
      <c r="S144" s="466"/>
      <c r="T144" s="466"/>
    </row>
    <row r="145">
      <c r="R145" s="466"/>
      <c r="S145" s="466"/>
      <c r="T145" s="466"/>
    </row>
    <row r="146">
      <c r="R146" s="466"/>
      <c r="S146" s="466"/>
      <c r="T146" s="466"/>
    </row>
    <row r="147">
      <c r="R147" s="466"/>
      <c r="S147" s="466"/>
      <c r="T147" s="466"/>
    </row>
    <row r="148">
      <c r="R148" s="466"/>
      <c r="S148" s="466"/>
      <c r="T148" s="466"/>
    </row>
    <row r="149">
      <c r="R149" s="466"/>
      <c r="S149" s="466"/>
      <c r="T149" s="466"/>
    </row>
    <row r="150">
      <c r="R150" s="466"/>
      <c r="S150" s="466"/>
      <c r="T150" s="466"/>
    </row>
    <row r="151">
      <c r="R151" s="466"/>
      <c r="S151" s="466"/>
      <c r="T151" s="466"/>
    </row>
    <row r="152">
      <c r="R152" s="466"/>
      <c r="S152" s="466"/>
      <c r="T152" s="466"/>
    </row>
    <row r="153">
      <c r="R153" s="466"/>
      <c r="S153" s="466"/>
      <c r="T153" s="466"/>
    </row>
    <row r="154">
      <c r="R154" s="466"/>
      <c r="S154" s="466"/>
      <c r="T154" s="466"/>
    </row>
    <row r="155">
      <c r="R155" s="466"/>
      <c r="S155" s="466"/>
      <c r="T155" s="466"/>
    </row>
    <row r="156">
      <c r="R156" s="466"/>
      <c r="S156" s="466"/>
      <c r="T156" s="466"/>
    </row>
    <row r="157">
      <c r="R157" s="466"/>
      <c r="S157" s="466"/>
      <c r="T157" s="466"/>
    </row>
    <row r="158">
      <c r="R158" s="466"/>
      <c r="S158" s="466"/>
      <c r="T158" s="466"/>
    </row>
    <row r="159">
      <c r="R159" s="466"/>
      <c r="S159" s="466"/>
      <c r="T159" s="466"/>
    </row>
    <row r="160">
      <c r="R160" s="466"/>
      <c r="S160" s="466"/>
      <c r="T160" s="466"/>
    </row>
    <row r="161">
      <c r="R161" s="466"/>
      <c r="S161" s="466"/>
      <c r="T161" s="466"/>
    </row>
    <row r="162">
      <c r="R162" s="466"/>
      <c r="S162" s="466"/>
      <c r="T162" s="466"/>
    </row>
    <row r="163">
      <c r="R163" s="466"/>
      <c r="S163" s="466"/>
      <c r="T163" s="466"/>
    </row>
    <row r="164">
      <c r="R164" s="466"/>
      <c r="S164" s="466"/>
      <c r="T164" s="466"/>
    </row>
    <row r="165">
      <c r="R165" s="466"/>
      <c r="S165" s="466"/>
      <c r="T165" s="466"/>
    </row>
    <row r="166">
      <c r="R166" s="466"/>
      <c r="S166" s="466"/>
      <c r="T166" s="466"/>
    </row>
    <row r="167">
      <c r="R167" s="466"/>
      <c r="S167" s="466"/>
      <c r="T167" s="466"/>
    </row>
    <row r="168">
      <c r="R168" s="466"/>
      <c r="S168" s="466"/>
      <c r="T168" s="466"/>
    </row>
    <row r="169">
      <c r="R169" s="466"/>
      <c r="S169" s="466"/>
      <c r="T169" s="466"/>
    </row>
    <row r="170">
      <c r="R170" s="466"/>
      <c r="S170" s="466"/>
      <c r="T170" s="466"/>
    </row>
    <row r="171">
      <c r="R171" s="466"/>
      <c r="S171" s="466"/>
      <c r="T171" s="466"/>
    </row>
    <row r="172">
      <c r="R172" s="466"/>
      <c r="S172" s="466"/>
      <c r="T172" s="466"/>
    </row>
    <row r="173">
      <c r="R173" s="466"/>
      <c r="S173" s="466"/>
      <c r="T173" s="466"/>
    </row>
    <row r="174">
      <c r="R174" s="466"/>
      <c r="S174" s="466"/>
      <c r="T174" s="466"/>
    </row>
    <row r="175">
      <c r="R175" s="466"/>
      <c r="S175" s="466"/>
      <c r="T175" s="466"/>
    </row>
    <row r="176">
      <c r="R176" s="466"/>
      <c r="S176" s="466"/>
      <c r="T176" s="466"/>
    </row>
    <row r="177">
      <c r="R177" s="466"/>
      <c r="S177" s="466"/>
      <c r="T177" s="466"/>
    </row>
    <row r="178">
      <c r="R178" s="466"/>
      <c r="S178" s="466"/>
      <c r="T178" s="466"/>
    </row>
    <row r="179">
      <c r="R179" s="466"/>
      <c r="S179" s="466"/>
      <c r="T179" s="466"/>
    </row>
    <row r="180">
      <c r="R180" s="466"/>
      <c r="S180" s="466"/>
      <c r="T180" s="466"/>
    </row>
    <row r="181">
      <c r="R181" s="466"/>
      <c r="S181" s="466"/>
      <c r="T181" s="466"/>
    </row>
    <row r="182">
      <c r="R182" s="466"/>
      <c r="S182" s="466"/>
      <c r="T182" s="466"/>
    </row>
    <row r="183">
      <c r="R183" s="466"/>
      <c r="S183" s="466"/>
      <c r="T183" s="466"/>
    </row>
    <row r="184">
      <c r="R184" s="466"/>
      <c r="S184" s="466"/>
      <c r="T184" s="466"/>
    </row>
    <row r="185">
      <c r="R185" s="466"/>
      <c r="S185" s="466"/>
      <c r="T185" s="466"/>
    </row>
    <row r="186">
      <c r="R186" s="466"/>
      <c r="S186" s="466"/>
      <c r="T186" s="466"/>
    </row>
    <row r="187">
      <c r="R187" s="466"/>
      <c r="S187" s="466"/>
      <c r="T187" s="466"/>
    </row>
    <row r="188">
      <c r="R188" s="466"/>
      <c r="S188" s="466"/>
      <c r="T188" s="466"/>
    </row>
    <row r="189">
      <c r="R189" s="466"/>
      <c r="S189" s="466"/>
      <c r="T189" s="466"/>
    </row>
    <row r="190">
      <c r="R190" s="466"/>
      <c r="S190" s="466"/>
      <c r="T190" s="466"/>
    </row>
    <row r="191">
      <c r="R191" s="466"/>
      <c r="S191" s="466"/>
      <c r="T191" s="466"/>
    </row>
    <row r="192">
      <c r="R192" s="466"/>
      <c r="S192" s="466"/>
      <c r="T192" s="466"/>
    </row>
    <row r="193">
      <c r="R193" s="466"/>
      <c r="S193" s="466"/>
      <c r="T193" s="466"/>
    </row>
    <row r="194">
      <c r="R194" s="466"/>
      <c r="S194" s="466"/>
      <c r="T194" s="466"/>
    </row>
    <row r="195">
      <c r="R195" s="466"/>
      <c r="S195" s="466"/>
      <c r="T195" s="466"/>
    </row>
    <row r="196">
      <c r="R196" s="466"/>
      <c r="S196" s="466"/>
      <c r="T196" s="466"/>
    </row>
    <row r="197">
      <c r="R197" s="466"/>
      <c r="S197" s="466"/>
      <c r="T197" s="466"/>
    </row>
    <row r="198">
      <c r="R198" s="466"/>
      <c r="S198" s="466"/>
      <c r="T198" s="466"/>
    </row>
    <row r="199">
      <c r="R199" s="466"/>
      <c r="S199" s="466"/>
      <c r="T199" s="466"/>
    </row>
    <row r="200">
      <c r="R200" s="466"/>
      <c r="S200" s="466"/>
      <c r="T200" s="466"/>
    </row>
    <row r="201">
      <c r="R201" s="466"/>
      <c r="S201" s="466"/>
      <c r="T201" s="466"/>
    </row>
    <row r="202">
      <c r="R202" s="466"/>
      <c r="S202" s="466"/>
      <c r="T202" s="466"/>
    </row>
    <row r="203">
      <c r="R203" s="466"/>
      <c r="S203" s="466"/>
      <c r="T203" s="466"/>
    </row>
    <row r="204">
      <c r="R204" s="466"/>
      <c r="S204" s="466"/>
      <c r="T204" s="466"/>
    </row>
    <row r="205">
      <c r="R205" s="466"/>
      <c r="S205" s="466"/>
      <c r="T205" s="466"/>
    </row>
    <row r="206">
      <c r="R206" s="466"/>
      <c r="S206" s="466"/>
      <c r="T206" s="466"/>
    </row>
    <row r="207">
      <c r="R207" s="466"/>
      <c r="S207" s="466"/>
      <c r="T207" s="466"/>
    </row>
    <row r="208">
      <c r="R208" s="466"/>
      <c r="S208" s="466"/>
      <c r="T208" s="466"/>
    </row>
    <row r="209">
      <c r="R209" s="466"/>
      <c r="S209" s="466"/>
      <c r="T209" s="466"/>
    </row>
    <row r="210">
      <c r="R210" s="466"/>
      <c r="S210" s="466"/>
      <c r="T210" s="466"/>
    </row>
    <row r="211">
      <c r="R211" s="466"/>
      <c r="S211" s="466"/>
      <c r="T211" s="466"/>
    </row>
    <row r="212">
      <c r="R212" s="466"/>
      <c r="S212" s="466"/>
      <c r="T212" s="466"/>
    </row>
    <row r="213">
      <c r="R213" s="466"/>
      <c r="S213" s="466"/>
      <c r="T213" s="466"/>
    </row>
    <row r="214">
      <c r="R214" s="466"/>
      <c r="S214" s="466"/>
      <c r="T214" s="466"/>
    </row>
    <row r="215">
      <c r="R215" s="466"/>
      <c r="S215" s="466"/>
      <c r="T215" s="466"/>
    </row>
    <row r="216">
      <c r="R216" s="466"/>
      <c r="S216" s="466"/>
      <c r="T216" s="466"/>
    </row>
    <row r="217">
      <c r="R217" s="466"/>
      <c r="S217" s="466"/>
      <c r="T217" s="466"/>
    </row>
    <row r="218">
      <c r="R218" s="466"/>
      <c r="S218" s="466"/>
      <c r="T218" s="466"/>
    </row>
    <row r="219">
      <c r="R219" s="466"/>
      <c r="S219" s="466"/>
      <c r="T219" s="466"/>
    </row>
    <row r="220">
      <c r="R220" s="466"/>
      <c r="S220" s="466"/>
      <c r="T220" s="466"/>
    </row>
    <row r="221">
      <c r="R221" s="466"/>
      <c r="S221" s="466"/>
      <c r="T221" s="466"/>
    </row>
    <row r="222">
      <c r="R222" s="466"/>
      <c r="S222" s="466"/>
      <c r="T222" s="466"/>
    </row>
    <row r="223">
      <c r="R223" s="466"/>
      <c r="S223" s="466"/>
      <c r="T223" s="466"/>
    </row>
    <row r="224">
      <c r="R224" s="466"/>
      <c r="S224" s="466"/>
      <c r="T224" s="466"/>
    </row>
    <row r="225">
      <c r="R225" s="466"/>
      <c r="S225" s="466"/>
      <c r="T225" s="466"/>
    </row>
    <row r="226">
      <c r="R226" s="466"/>
      <c r="S226" s="466"/>
      <c r="T226" s="466"/>
    </row>
    <row r="227">
      <c r="R227" s="466"/>
      <c r="S227" s="466"/>
      <c r="T227" s="466"/>
    </row>
    <row r="228">
      <c r="R228" s="466"/>
      <c r="S228" s="466"/>
      <c r="T228" s="466"/>
    </row>
    <row r="229">
      <c r="R229" s="466"/>
      <c r="S229" s="466"/>
      <c r="T229" s="466"/>
    </row>
    <row r="230">
      <c r="R230" s="466"/>
      <c r="S230" s="466"/>
      <c r="T230" s="466"/>
    </row>
    <row r="231">
      <c r="R231" s="466"/>
      <c r="S231" s="466"/>
      <c r="T231" s="466"/>
    </row>
    <row r="232">
      <c r="R232" s="466"/>
      <c r="S232" s="466"/>
      <c r="T232" s="466"/>
    </row>
    <row r="233">
      <c r="R233" s="466"/>
      <c r="S233" s="466"/>
      <c r="T233" s="466"/>
    </row>
    <row r="234">
      <c r="R234" s="466"/>
      <c r="S234" s="466"/>
      <c r="T234" s="466"/>
    </row>
    <row r="235">
      <c r="R235" s="466"/>
      <c r="S235" s="466"/>
      <c r="T235" s="466"/>
    </row>
    <row r="236">
      <c r="R236" s="466"/>
      <c r="S236" s="466"/>
      <c r="T236" s="466"/>
    </row>
    <row r="237">
      <c r="R237" s="466"/>
      <c r="S237" s="466"/>
      <c r="T237" s="466"/>
    </row>
    <row r="238">
      <c r="R238" s="466"/>
      <c r="S238" s="466"/>
      <c r="T238" s="466"/>
    </row>
    <row r="239">
      <c r="R239" s="466"/>
      <c r="S239" s="466"/>
      <c r="T239" s="466"/>
    </row>
    <row r="240">
      <c r="R240" s="466"/>
      <c r="S240" s="466"/>
      <c r="T240" s="466"/>
    </row>
    <row r="241">
      <c r="R241" s="466"/>
      <c r="S241" s="466"/>
      <c r="T241" s="466"/>
    </row>
    <row r="242">
      <c r="R242" s="466"/>
      <c r="S242" s="466"/>
      <c r="T242" s="466"/>
    </row>
    <row r="243">
      <c r="R243" s="466"/>
      <c r="S243" s="466"/>
      <c r="T243" s="466"/>
    </row>
    <row r="244">
      <c r="R244" s="466"/>
      <c r="S244" s="466"/>
      <c r="T244" s="466"/>
    </row>
    <row r="245">
      <c r="R245" s="466"/>
      <c r="S245" s="466"/>
      <c r="T245" s="466"/>
    </row>
    <row r="246">
      <c r="R246" s="466"/>
      <c r="S246" s="466"/>
      <c r="T246" s="466"/>
    </row>
    <row r="247">
      <c r="R247" s="466"/>
      <c r="S247" s="466"/>
      <c r="T247" s="466"/>
    </row>
    <row r="248">
      <c r="R248" s="466"/>
      <c r="S248" s="466"/>
      <c r="T248" s="466"/>
    </row>
    <row r="249">
      <c r="R249" s="466"/>
      <c r="S249" s="466"/>
      <c r="T249" s="466"/>
    </row>
    <row r="250">
      <c r="R250" s="466"/>
      <c r="S250" s="466"/>
      <c r="T250" s="466"/>
    </row>
    <row r="251">
      <c r="R251" s="466"/>
      <c r="S251" s="466"/>
      <c r="T251" s="466"/>
    </row>
    <row r="252">
      <c r="R252" s="466"/>
      <c r="S252" s="466"/>
      <c r="T252" s="466"/>
    </row>
    <row r="253">
      <c r="R253" s="466"/>
      <c r="S253" s="466"/>
      <c r="T253" s="466"/>
    </row>
    <row r="254">
      <c r="R254" s="466"/>
      <c r="S254" s="466"/>
      <c r="T254" s="466"/>
    </row>
    <row r="255">
      <c r="R255" s="466"/>
      <c r="S255" s="466"/>
      <c r="T255" s="466"/>
    </row>
    <row r="256">
      <c r="R256" s="466"/>
      <c r="S256" s="466"/>
      <c r="T256" s="466"/>
    </row>
    <row r="257">
      <c r="R257" s="466"/>
      <c r="S257" s="466"/>
      <c r="T257" s="466"/>
    </row>
    <row r="258">
      <c r="R258" s="466"/>
      <c r="S258" s="466"/>
      <c r="T258" s="466"/>
    </row>
    <row r="259">
      <c r="R259" s="466"/>
      <c r="S259" s="466"/>
      <c r="T259" s="466"/>
    </row>
    <row r="260">
      <c r="R260" s="466"/>
      <c r="S260" s="466"/>
      <c r="T260" s="466"/>
    </row>
    <row r="261">
      <c r="R261" s="466"/>
      <c r="S261" s="466"/>
      <c r="T261" s="466"/>
    </row>
    <row r="262">
      <c r="R262" s="466"/>
      <c r="S262" s="466"/>
      <c r="T262" s="466"/>
    </row>
    <row r="263">
      <c r="R263" s="466"/>
      <c r="S263" s="466"/>
      <c r="T263" s="466"/>
    </row>
    <row r="264">
      <c r="R264" s="466"/>
      <c r="S264" s="466"/>
      <c r="T264" s="466"/>
    </row>
    <row r="265">
      <c r="R265" s="466"/>
      <c r="S265" s="466"/>
      <c r="T265" s="466"/>
    </row>
    <row r="266">
      <c r="R266" s="466"/>
      <c r="S266" s="466"/>
      <c r="T266" s="466"/>
    </row>
    <row r="267">
      <c r="R267" s="466"/>
      <c r="S267" s="466"/>
      <c r="T267" s="466"/>
    </row>
    <row r="268">
      <c r="R268" s="466"/>
      <c r="S268" s="466"/>
      <c r="T268" s="466"/>
    </row>
    <row r="269">
      <c r="R269" s="466"/>
      <c r="S269" s="466"/>
      <c r="T269" s="466"/>
    </row>
    <row r="270">
      <c r="R270" s="466"/>
      <c r="S270" s="466"/>
      <c r="T270" s="466"/>
    </row>
    <row r="271">
      <c r="R271" s="466"/>
      <c r="S271" s="466"/>
      <c r="T271" s="466"/>
    </row>
    <row r="272">
      <c r="R272" s="466"/>
      <c r="S272" s="466"/>
      <c r="T272" s="466"/>
    </row>
    <row r="273">
      <c r="R273" s="466"/>
      <c r="S273" s="466"/>
      <c r="T273" s="466"/>
    </row>
    <row r="274">
      <c r="R274" s="466"/>
      <c r="S274" s="466"/>
      <c r="T274" s="466"/>
    </row>
    <row r="275">
      <c r="R275" s="466"/>
      <c r="S275" s="466"/>
      <c r="T275" s="466"/>
    </row>
    <row r="276">
      <c r="R276" s="466"/>
      <c r="S276" s="466"/>
      <c r="T276" s="466"/>
    </row>
    <row r="277">
      <c r="R277" s="466"/>
      <c r="S277" s="466"/>
      <c r="T277" s="466"/>
    </row>
    <row r="278">
      <c r="R278" s="466"/>
      <c r="S278" s="466"/>
      <c r="T278" s="466"/>
    </row>
    <row r="279">
      <c r="R279" s="466"/>
      <c r="S279" s="466"/>
      <c r="T279" s="466"/>
    </row>
    <row r="280">
      <c r="R280" s="466"/>
      <c r="S280" s="466"/>
      <c r="T280" s="466"/>
    </row>
    <row r="281">
      <c r="R281" s="466"/>
      <c r="S281" s="466"/>
      <c r="T281" s="466"/>
    </row>
    <row r="282">
      <c r="R282" s="466"/>
      <c r="S282" s="466"/>
      <c r="T282" s="466"/>
    </row>
    <row r="283">
      <c r="R283" s="466"/>
      <c r="S283" s="466"/>
      <c r="T283" s="466"/>
    </row>
    <row r="284">
      <c r="R284" s="466"/>
      <c r="S284" s="466"/>
      <c r="T284" s="466"/>
    </row>
    <row r="285">
      <c r="R285" s="466"/>
      <c r="S285" s="466"/>
      <c r="T285" s="466"/>
    </row>
    <row r="286">
      <c r="R286" s="466"/>
      <c r="S286" s="466"/>
      <c r="T286" s="466"/>
    </row>
    <row r="287">
      <c r="R287" s="466"/>
      <c r="S287" s="466"/>
      <c r="T287" s="466"/>
    </row>
    <row r="288">
      <c r="R288" s="466"/>
      <c r="S288" s="466"/>
      <c r="T288" s="466"/>
    </row>
    <row r="289">
      <c r="R289" s="466"/>
      <c r="S289" s="466"/>
      <c r="T289" s="466"/>
    </row>
    <row r="290">
      <c r="R290" s="466"/>
      <c r="S290" s="466"/>
      <c r="T290" s="466"/>
    </row>
    <row r="291">
      <c r="R291" s="466"/>
      <c r="S291" s="466"/>
      <c r="T291" s="466"/>
    </row>
    <row r="292">
      <c r="R292" s="466"/>
      <c r="S292" s="466"/>
      <c r="T292" s="466"/>
    </row>
    <row r="293">
      <c r="R293" s="466"/>
      <c r="S293" s="466"/>
      <c r="T293" s="466"/>
    </row>
    <row r="294">
      <c r="R294" s="466"/>
      <c r="S294" s="466"/>
      <c r="T294" s="466"/>
    </row>
    <row r="295">
      <c r="R295" s="466"/>
      <c r="S295" s="466"/>
      <c r="T295" s="466"/>
    </row>
    <row r="296">
      <c r="R296" s="466"/>
      <c r="S296" s="466"/>
      <c r="T296" s="466"/>
    </row>
    <row r="297">
      <c r="R297" s="466"/>
      <c r="S297" s="466"/>
      <c r="T297" s="466"/>
    </row>
    <row r="298">
      <c r="R298" s="466"/>
      <c r="S298" s="466"/>
      <c r="T298" s="466"/>
    </row>
    <row r="299">
      <c r="R299" s="466"/>
      <c r="S299" s="466"/>
      <c r="T299" s="466"/>
    </row>
    <row r="300">
      <c r="R300" s="466"/>
      <c r="S300" s="466"/>
      <c r="T300" s="466"/>
    </row>
    <row r="301">
      <c r="R301" s="466"/>
      <c r="S301" s="466"/>
      <c r="T301" s="466"/>
    </row>
    <row r="302">
      <c r="R302" s="466"/>
      <c r="S302" s="466"/>
      <c r="T302" s="466"/>
    </row>
    <row r="303">
      <c r="R303" s="466"/>
      <c r="S303" s="466"/>
      <c r="T303" s="466"/>
    </row>
    <row r="304">
      <c r="R304" s="466"/>
      <c r="S304" s="466"/>
      <c r="T304" s="466"/>
    </row>
    <row r="305">
      <c r="R305" s="466"/>
      <c r="S305" s="466"/>
      <c r="T305" s="466"/>
    </row>
    <row r="306">
      <c r="R306" s="466"/>
      <c r="S306" s="466"/>
      <c r="T306" s="466"/>
    </row>
    <row r="307">
      <c r="R307" s="466"/>
      <c r="S307" s="466"/>
      <c r="T307" s="466"/>
    </row>
    <row r="308">
      <c r="R308" s="466"/>
      <c r="S308" s="466"/>
      <c r="T308" s="466"/>
    </row>
    <row r="309">
      <c r="R309" s="466"/>
      <c r="S309" s="466"/>
      <c r="T309" s="466"/>
    </row>
    <row r="310">
      <c r="R310" s="466"/>
      <c r="S310" s="466"/>
      <c r="T310" s="466"/>
    </row>
    <row r="311">
      <c r="R311" s="466"/>
      <c r="S311" s="466"/>
      <c r="T311" s="466"/>
    </row>
    <row r="312">
      <c r="R312" s="466"/>
      <c r="S312" s="466"/>
      <c r="T312" s="466"/>
    </row>
    <row r="313">
      <c r="R313" s="466"/>
      <c r="S313" s="466"/>
      <c r="T313" s="466"/>
    </row>
    <row r="314">
      <c r="R314" s="466"/>
      <c r="S314" s="466"/>
      <c r="T314" s="466"/>
    </row>
    <row r="315">
      <c r="R315" s="466"/>
      <c r="S315" s="466"/>
      <c r="T315" s="466"/>
    </row>
    <row r="316">
      <c r="R316" s="466"/>
      <c r="S316" s="466"/>
      <c r="T316" s="466"/>
    </row>
    <row r="317">
      <c r="R317" s="466"/>
      <c r="S317" s="466"/>
      <c r="T317" s="466"/>
    </row>
    <row r="318">
      <c r="R318" s="466"/>
      <c r="S318" s="466"/>
      <c r="T318" s="466"/>
    </row>
    <row r="319">
      <c r="R319" s="466"/>
      <c r="S319" s="466"/>
      <c r="T319" s="466"/>
    </row>
    <row r="320">
      <c r="R320" s="466"/>
      <c r="S320" s="466"/>
      <c r="T320" s="466"/>
    </row>
    <row r="321">
      <c r="R321" s="466"/>
      <c r="S321" s="466"/>
      <c r="T321" s="466"/>
    </row>
    <row r="322">
      <c r="R322" s="466"/>
      <c r="S322" s="466"/>
      <c r="T322" s="466"/>
    </row>
    <row r="323">
      <c r="R323" s="466"/>
      <c r="S323" s="466"/>
      <c r="T323" s="466"/>
    </row>
    <row r="324">
      <c r="R324" s="466"/>
      <c r="S324" s="466"/>
      <c r="T324" s="466"/>
    </row>
    <row r="325">
      <c r="R325" s="466"/>
      <c r="S325" s="466"/>
      <c r="T325" s="466"/>
    </row>
    <row r="326">
      <c r="R326" s="466"/>
      <c r="S326" s="466"/>
      <c r="T326" s="466"/>
    </row>
    <row r="327">
      <c r="R327" s="466"/>
      <c r="S327" s="466"/>
      <c r="T327" s="466"/>
    </row>
    <row r="328">
      <c r="R328" s="466"/>
      <c r="S328" s="466"/>
      <c r="T328" s="466"/>
    </row>
    <row r="329">
      <c r="R329" s="466"/>
      <c r="S329" s="466"/>
      <c r="T329" s="466"/>
    </row>
    <row r="330">
      <c r="R330" s="466"/>
      <c r="S330" s="466"/>
      <c r="T330" s="466"/>
    </row>
    <row r="331">
      <c r="R331" s="466"/>
      <c r="S331" s="466"/>
      <c r="T331" s="466"/>
    </row>
    <row r="332">
      <c r="R332" s="466"/>
      <c r="S332" s="466"/>
      <c r="T332" s="466"/>
    </row>
    <row r="333">
      <c r="R333" s="466"/>
      <c r="S333" s="466"/>
      <c r="T333" s="466"/>
    </row>
    <row r="334">
      <c r="R334" s="466"/>
      <c r="S334" s="466"/>
      <c r="T334" s="466"/>
    </row>
    <row r="335">
      <c r="R335" s="466"/>
      <c r="S335" s="466"/>
      <c r="T335" s="466"/>
    </row>
    <row r="336">
      <c r="R336" s="466"/>
      <c r="S336" s="466"/>
      <c r="T336" s="466"/>
    </row>
    <row r="337">
      <c r="R337" s="466"/>
      <c r="S337" s="466"/>
      <c r="T337" s="466"/>
    </row>
    <row r="338">
      <c r="R338" s="466"/>
      <c r="S338" s="466"/>
      <c r="T338" s="466"/>
    </row>
    <row r="339">
      <c r="R339" s="466"/>
      <c r="S339" s="466"/>
      <c r="T339" s="466"/>
    </row>
    <row r="340">
      <c r="R340" s="466"/>
      <c r="S340" s="466"/>
      <c r="T340" s="466"/>
    </row>
    <row r="341">
      <c r="R341" s="466"/>
      <c r="S341" s="466"/>
      <c r="T341" s="466"/>
    </row>
    <row r="342">
      <c r="R342" s="466"/>
      <c r="S342" s="466"/>
      <c r="T342" s="466"/>
    </row>
    <row r="343">
      <c r="R343" s="466"/>
      <c r="S343" s="466"/>
      <c r="T343" s="466"/>
    </row>
    <row r="344">
      <c r="R344" s="466"/>
      <c r="S344" s="466"/>
      <c r="T344" s="466"/>
    </row>
    <row r="345">
      <c r="R345" s="466"/>
      <c r="S345" s="466"/>
      <c r="T345" s="466"/>
    </row>
    <row r="346">
      <c r="R346" s="466"/>
      <c r="S346" s="466"/>
      <c r="T346" s="466"/>
    </row>
    <row r="347">
      <c r="R347" s="466"/>
      <c r="S347" s="466"/>
      <c r="T347" s="466"/>
    </row>
    <row r="348">
      <c r="R348" s="466"/>
      <c r="S348" s="466"/>
      <c r="T348" s="466"/>
    </row>
    <row r="349">
      <c r="R349" s="466"/>
      <c r="S349" s="466"/>
      <c r="T349" s="466"/>
    </row>
    <row r="350">
      <c r="R350" s="466"/>
      <c r="S350" s="466"/>
      <c r="T350" s="466"/>
    </row>
    <row r="351">
      <c r="R351" s="466"/>
      <c r="S351" s="466"/>
      <c r="T351" s="466"/>
    </row>
    <row r="352">
      <c r="R352" s="466"/>
      <c r="S352" s="466"/>
      <c r="T352" s="466"/>
    </row>
    <row r="353">
      <c r="R353" s="466"/>
      <c r="S353" s="466"/>
      <c r="T353" s="466"/>
    </row>
    <row r="354">
      <c r="R354" s="466"/>
      <c r="S354" s="466"/>
      <c r="T354" s="466"/>
    </row>
    <row r="355">
      <c r="R355" s="466"/>
      <c r="S355" s="466"/>
      <c r="T355" s="466"/>
    </row>
    <row r="356">
      <c r="R356" s="466"/>
      <c r="S356" s="466"/>
      <c r="T356" s="466"/>
    </row>
    <row r="357">
      <c r="R357" s="466"/>
      <c r="S357" s="466"/>
      <c r="T357" s="466"/>
    </row>
    <row r="358">
      <c r="R358" s="466"/>
      <c r="S358" s="466"/>
      <c r="T358" s="466"/>
    </row>
    <row r="359">
      <c r="R359" s="466"/>
      <c r="S359" s="466"/>
      <c r="T359" s="466"/>
    </row>
    <row r="360">
      <c r="R360" s="466"/>
      <c r="S360" s="466"/>
      <c r="T360" s="466"/>
    </row>
    <row r="361">
      <c r="R361" s="466"/>
      <c r="S361" s="466"/>
      <c r="T361" s="466"/>
    </row>
    <row r="362">
      <c r="R362" s="466"/>
      <c r="S362" s="466"/>
      <c r="T362" s="466"/>
    </row>
    <row r="363">
      <c r="R363" s="466"/>
      <c r="S363" s="466"/>
      <c r="T363" s="466"/>
    </row>
    <row r="364">
      <c r="R364" s="466"/>
      <c r="S364" s="466"/>
      <c r="T364" s="466"/>
    </row>
    <row r="365">
      <c r="R365" s="466"/>
      <c r="S365" s="466"/>
      <c r="T365" s="466"/>
    </row>
    <row r="366">
      <c r="R366" s="466"/>
      <c r="S366" s="466"/>
      <c r="T366" s="466"/>
    </row>
    <row r="367">
      <c r="R367" s="466"/>
      <c r="S367" s="466"/>
      <c r="T367" s="466"/>
    </row>
    <row r="368">
      <c r="R368" s="466"/>
      <c r="S368" s="466"/>
      <c r="T368" s="466"/>
    </row>
    <row r="369">
      <c r="R369" s="466"/>
      <c r="S369" s="466"/>
      <c r="T369" s="466"/>
    </row>
    <row r="370">
      <c r="R370" s="466"/>
      <c r="S370" s="466"/>
      <c r="T370" s="466"/>
    </row>
    <row r="371">
      <c r="R371" s="466"/>
      <c r="S371" s="466"/>
      <c r="T371" s="466"/>
    </row>
    <row r="372">
      <c r="R372" s="466"/>
      <c r="S372" s="466"/>
      <c r="T372" s="466"/>
    </row>
    <row r="373">
      <c r="R373" s="466"/>
      <c r="S373" s="466"/>
      <c r="T373" s="466"/>
    </row>
    <row r="374">
      <c r="R374" s="466"/>
      <c r="S374" s="466"/>
      <c r="T374" s="466"/>
    </row>
    <row r="375">
      <c r="R375" s="466"/>
      <c r="S375" s="466"/>
      <c r="T375" s="466"/>
    </row>
    <row r="376">
      <c r="R376" s="466"/>
      <c r="S376" s="466"/>
      <c r="T376" s="466"/>
    </row>
    <row r="377">
      <c r="R377" s="466"/>
      <c r="S377" s="466"/>
      <c r="T377" s="466"/>
    </row>
    <row r="378">
      <c r="R378" s="466"/>
      <c r="S378" s="466"/>
      <c r="T378" s="466"/>
    </row>
    <row r="379">
      <c r="R379" s="466"/>
      <c r="S379" s="466"/>
      <c r="T379" s="466"/>
    </row>
    <row r="380">
      <c r="R380" s="466"/>
      <c r="S380" s="466"/>
      <c r="T380" s="466"/>
    </row>
    <row r="381">
      <c r="R381" s="466"/>
      <c r="S381" s="466"/>
      <c r="T381" s="466"/>
    </row>
    <row r="382">
      <c r="R382" s="466"/>
      <c r="S382" s="466"/>
      <c r="T382" s="466"/>
    </row>
    <row r="383">
      <c r="R383" s="466"/>
      <c r="S383" s="466"/>
      <c r="T383" s="466"/>
    </row>
    <row r="384">
      <c r="R384" s="466"/>
      <c r="S384" s="466"/>
      <c r="T384" s="466"/>
    </row>
    <row r="385">
      <c r="R385" s="466"/>
      <c r="S385" s="466"/>
      <c r="T385" s="466"/>
    </row>
    <row r="386">
      <c r="R386" s="466"/>
      <c r="S386" s="466"/>
      <c r="T386" s="466"/>
    </row>
    <row r="387">
      <c r="R387" s="466"/>
      <c r="S387" s="466"/>
      <c r="T387" s="466"/>
    </row>
    <row r="388">
      <c r="R388" s="466"/>
      <c r="S388" s="466"/>
      <c r="T388" s="466"/>
    </row>
    <row r="389">
      <c r="R389" s="466"/>
      <c r="S389" s="466"/>
      <c r="T389" s="466"/>
    </row>
    <row r="390">
      <c r="R390" s="466"/>
      <c r="S390" s="466"/>
      <c r="T390" s="466"/>
    </row>
    <row r="391">
      <c r="R391" s="466"/>
      <c r="S391" s="466"/>
      <c r="T391" s="466"/>
    </row>
    <row r="392">
      <c r="R392" s="466"/>
      <c r="S392" s="466"/>
      <c r="T392" s="466"/>
    </row>
    <row r="393">
      <c r="R393" s="466"/>
      <c r="S393" s="466"/>
      <c r="T393" s="466"/>
    </row>
    <row r="394">
      <c r="R394" s="466"/>
      <c r="S394" s="466"/>
      <c r="T394" s="466"/>
    </row>
    <row r="395">
      <c r="R395" s="466"/>
      <c r="S395" s="466"/>
      <c r="T395" s="466"/>
    </row>
    <row r="396">
      <c r="R396" s="466"/>
      <c r="S396" s="466"/>
      <c r="T396" s="466"/>
    </row>
    <row r="397">
      <c r="R397" s="466"/>
      <c r="S397" s="466"/>
      <c r="T397" s="466"/>
    </row>
    <row r="398">
      <c r="R398" s="466"/>
      <c r="S398" s="466"/>
      <c r="T398" s="466"/>
    </row>
    <row r="399">
      <c r="R399" s="466"/>
      <c r="S399" s="466"/>
      <c r="T399" s="466"/>
    </row>
    <row r="400">
      <c r="R400" s="466"/>
      <c r="S400" s="466"/>
      <c r="T400" s="466"/>
    </row>
    <row r="401">
      <c r="R401" s="466"/>
      <c r="S401" s="466"/>
      <c r="T401" s="466"/>
    </row>
    <row r="402">
      <c r="R402" s="466"/>
      <c r="S402" s="466"/>
      <c r="T402" s="466"/>
    </row>
    <row r="403">
      <c r="R403" s="466"/>
      <c r="S403" s="466"/>
      <c r="T403" s="466"/>
    </row>
    <row r="404">
      <c r="R404" s="466"/>
      <c r="S404" s="466"/>
      <c r="T404" s="466"/>
    </row>
    <row r="405">
      <c r="R405" s="466"/>
      <c r="S405" s="466"/>
      <c r="T405" s="466"/>
    </row>
    <row r="406">
      <c r="R406" s="466"/>
      <c r="S406" s="466"/>
      <c r="T406" s="466"/>
    </row>
    <row r="407">
      <c r="R407" s="466"/>
      <c r="S407" s="466"/>
      <c r="T407" s="466"/>
    </row>
    <row r="408">
      <c r="R408" s="466"/>
      <c r="S408" s="466"/>
      <c r="T408" s="466"/>
    </row>
    <row r="409">
      <c r="R409" s="466"/>
      <c r="S409" s="466"/>
      <c r="T409" s="466"/>
    </row>
    <row r="410">
      <c r="R410" s="466"/>
      <c r="S410" s="466"/>
      <c r="T410" s="466"/>
    </row>
    <row r="411">
      <c r="R411" s="466"/>
      <c r="S411" s="466"/>
      <c r="T411" s="466"/>
    </row>
    <row r="412">
      <c r="R412" s="466"/>
      <c r="S412" s="466"/>
      <c r="T412" s="466"/>
    </row>
    <row r="413">
      <c r="R413" s="466"/>
      <c r="S413" s="466"/>
      <c r="T413" s="466"/>
    </row>
    <row r="414">
      <c r="R414" s="466"/>
      <c r="S414" s="466"/>
      <c r="T414" s="466"/>
    </row>
    <row r="415">
      <c r="R415" s="466"/>
      <c r="S415" s="466"/>
      <c r="T415" s="466"/>
    </row>
    <row r="416">
      <c r="R416" s="466"/>
      <c r="S416" s="466"/>
      <c r="T416" s="466"/>
    </row>
    <row r="417">
      <c r="R417" s="466"/>
      <c r="S417" s="466"/>
      <c r="T417" s="466"/>
    </row>
    <row r="418">
      <c r="R418" s="466"/>
      <c r="S418" s="466"/>
      <c r="T418" s="466"/>
    </row>
    <row r="419">
      <c r="R419" s="466"/>
      <c r="S419" s="466"/>
      <c r="T419" s="466"/>
    </row>
    <row r="420">
      <c r="R420" s="466"/>
      <c r="S420" s="466"/>
      <c r="T420" s="466"/>
    </row>
    <row r="421">
      <c r="R421" s="466"/>
      <c r="S421" s="466"/>
      <c r="T421" s="466"/>
    </row>
    <row r="422">
      <c r="R422" s="466"/>
      <c r="S422" s="466"/>
      <c r="T422" s="466"/>
    </row>
    <row r="423">
      <c r="R423" s="466"/>
      <c r="S423" s="466"/>
      <c r="T423" s="466"/>
    </row>
    <row r="424">
      <c r="R424" s="466"/>
      <c r="S424" s="466"/>
      <c r="T424" s="466"/>
    </row>
    <row r="425">
      <c r="R425" s="466"/>
      <c r="S425" s="466"/>
      <c r="T425" s="466"/>
    </row>
    <row r="426">
      <c r="R426" s="466"/>
      <c r="S426" s="466"/>
      <c r="T426" s="466"/>
    </row>
    <row r="427">
      <c r="R427" s="466"/>
      <c r="S427" s="466"/>
      <c r="T427" s="466"/>
    </row>
    <row r="428">
      <c r="R428" s="466"/>
      <c r="S428" s="466"/>
      <c r="T428" s="466"/>
    </row>
    <row r="429">
      <c r="R429" s="466"/>
      <c r="S429" s="466"/>
      <c r="T429" s="466"/>
    </row>
    <row r="430">
      <c r="R430" s="466"/>
      <c r="S430" s="466"/>
      <c r="T430" s="466"/>
    </row>
    <row r="431">
      <c r="R431" s="466"/>
      <c r="S431" s="466"/>
      <c r="T431" s="466"/>
    </row>
    <row r="432">
      <c r="R432" s="466"/>
      <c r="S432" s="466"/>
      <c r="T432" s="466"/>
    </row>
    <row r="433">
      <c r="R433" s="466"/>
      <c r="S433" s="466"/>
      <c r="T433" s="466"/>
    </row>
    <row r="434">
      <c r="R434" s="466"/>
      <c r="S434" s="466"/>
      <c r="T434" s="466"/>
    </row>
    <row r="435">
      <c r="R435" s="466"/>
      <c r="S435" s="466"/>
      <c r="T435" s="466"/>
    </row>
    <row r="436">
      <c r="R436" s="466"/>
      <c r="S436" s="466"/>
      <c r="T436" s="466"/>
    </row>
    <row r="437">
      <c r="R437" s="466"/>
      <c r="S437" s="466"/>
      <c r="T437" s="466"/>
    </row>
    <row r="438">
      <c r="R438" s="466"/>
      <c r="S438" s="466"/>
      <c r="T438" s="466"/>
    </row>
    <row r="439">
      <c r="R439" s="466"/>
      <c r="S439" s="466"/>
      <c r="T439" s="466"/>
    </row>
    <row r="440">
      <c r="R440" s="466"/>
      <c r="S440" s="466"/>
      <c r="T440" s="466"/>
    </row>
    <row r="441">
      <c r="R441" s="466"/>
      <c r="S441" s="466"/>
      <c r="T441" s="466"/>
    </row>
    <row r="442">
      <c r="R442" s="466"/>
      <c r="S442" s="466"/>
      <c r="T442" s="466"/>
    </row>
    <row r="443">
      <c r="R443" s="466"/>
      <c r="S443" s="466"/>
      <c r="T443" s="466"/>
    </row>
    <row r="444">
      <c r="R444" s="466"/>
      <c r="S444" s="466"/>
      <c r="T444" s="466"/>
    </row>
    <row r="445">
      <c r="R445" s="466"/>
      <c r="S445" s="466"/>
      <c r="T445" s="466"/>
    </row>
    <row r="446">
      <c r="R446" s="466"/>
      <c r="S446" s="466"/>
      <c r="T446" s="466"/>
    </row>
    <row r="447">
      <c r="R447" s="466"/>
      <c r="S447" s="466"/>
      <c r="T447" s="466"/>
    </row>
    <row r="448">
      <c r="R448" s="466"/>
      <c r="S448" s="466"/>
      <c r="T448" s="466"/>
    </row>
    <row r="449">
      <c r="R449" s="466"/>
      <c r="S449" s="466"/>
      <c r="T449" s="466"/>
    </row>
    <row r="450">
      <c r="R450" s="466"/>
      <c r="S450" s="466"/>
      <c r="T450" s="466"/>
    </row>
    <row r="451">
      <c r="R451" s="466"/>
      <c r="S451" s="466"/>
      <c r="T451" s="466"/>
    </row>
    <row r="452">
      <c r="R452" s="466"/>
      <c r="S452" s="466"/>
      <c r="T452" s="466"/>
    </row>
    <row r="453">
      <c r="R453" s="466"/>
      <c r="S453" s="466"/>
      <c r="T453" s="466"/>
    </row>
    <row r="454">
      <c r="R454" s="466"/>
      <c r="S454" s="466"/>
      <c r="T454" s="466"/>
    </row>
    <row r="455">
      <c r="R455" s="466"/>
      <c r="S455" s="466"/>
      <c r="T455" s="466"/>
    </row>
    <row r="456">
      <c r="R456" s="466"/>
      <c r="S456" s="466"/>
      <c r="T456" s="466"/>
    </row>
    <row r="457">
      <c r="R457" s="466"/>
      <c r="S457" s="466"/>
      <c r="T457" s="466"/>
    </row>
    <row r="458">
      <c r="R458" s="466"/>
      <c r="S458" s="466"/>
      <c r="T458" s="466"/>
    </row>
    <row r="459">
      <c r="R459" s="466"/>
      <c r="S459" s="466"/>
      <c r="T459" s="466"/>
    </row>
    <row r="460">
      <c r="R460" s="466"/>
      <c r="S460" s="466"/>
      <c r="T460" s="466"/>
    </row>
    <row r="461">
      <c r="R461" s="466"/>
      <c r="S461" s="466"/>
      <c r="T461" s="466"/>
    </row>
    <row r="462">
      <c r="R462" s="466"/>
      <c r="S462" s="466"/>
      <c r="T462" s="466"/>
    </row>
    <row r="463">
      <c r="R463" s="466"/>
      <c r="S463" s="466"/>
      <c r="T463" s="466"/>
    </row>
    <row r="464">
      <c r="R464" s="466"/>
      <c r="S464" s="466"/>
      <c r="T464" s="466"/>
    </row>
    <row r="465">
      <c r="R465" s="466"/>
      <c r="S465" s="466"/>
      <c r="T465" s="466"/>
    </row>
    <row r="466">
      <c r="R466" s="466"/>
      <c r="S466" s="466"/>
      <c r="T466" s="466"/>
    </row>
    <row r="467">
      <c r="R467" s="466"/>
      <c r="S467" s="466"/>
      <c r="T467" s="466"/>
    </row>
    <row r="468">
      <c r="R468" s="466"/>
      <c r="S468" s="466"/>
      <c r="T468" s="466"/>
    </row>
    <row r="469">
      <c r="R469" s="466"/>
      <c r="S469" s="466"/>
      <c r="T469" s="466"/>
    </row>
    <row r="470">
      <c r="R470" s="466"/>
      <c r="S470" s="466"/>
      <c r="T470" s="466"/>
    </row>
    <row r="471">
      <c r="R471" s="466"/>
      <c r="S471" s="466"/>
      <c r="T471" s="466"/>
    </row>
    <row r="472">
      <c r="R472" s="466"/>
      <c r="S472" s="466"/>
      <c r="T472" s="466"/>
    </row>
    <row r="473">
      <c r="R473" s="466"/>
      <c r="S473" s="466"/>
      <c r="T473" s="466"/>
    </row>
    <row r="474">
      <c r="R474" s="466"/>
      <c r="S474" s="466"/>
      <c r="T474" s="466"/>
    </row>
    <row r="475">
      <c r="R475" s="466"/>
      <c r="S475" s="466"/>
      <c r="T475" s="466"/>
    </row>
    <row r="476">
      <c r="R476" s="466"/>
      <c r="S476" s="466"/>
      <c r="T476" s="466"/>
    </row>
    <row r="477">
      <c r="R477" s="466"/>
      <c r="S477" s="466"/>
      <c r="T477" s="466"/>
    </row>
    <row r="478">
      <c r="R478" s="466"/>
      <c r="S478" s="466"/>
      <c r="T478" s="466"/>
    </row>
    <row r="479">
      <c r="R479" s="466"/>
      <c r="S479" s="466"/>
      <c r="T479" s="466"/>
    </row>
    <row r="480">
      <c r="R480" s="466"/>
      <c r="S480" s="466"/>
      <c r="T480" s="466"/>
    </row>
    <row r="481">
      <c r="R481" s="466"/>
      <c r="S481" s="466"/>
      <c r="T481" s="466"/>
    </row>
    <row r="482">
      <c r="R482" s="466"/>
      <c r="S482" s="466"/>
      <c r="T482" s="466"/>
    </row>
    <row r="483">
      <c r="R483" s="466"/>
      <c r="S483" s="466"/>
      <c r="T483" s="466"/>
    </row>
    <row r="484">
      <c r="R484" s="466"/>
      <c r="S484" s="466"/>
      <c r="T484" s="466"/>
    </row>
    <row r="485">
      <c r="R485" s="466"/>
      <c r="S485" s="466"/>
      <c r="T485" s="466"/>
    </row>
    <row r="486">
      <c r="R486" s="466"/>
      <c r="S486" s="466"/>
      <c r="T486" s="466"/>
    </row>
    <row r="487">
      <c r="R487" s="466"/>
      <c r="S487" s="466"/>
      <c r="T487" s="466"/>
    </row>
    <row r="488">
      <c r="R488" s="466"/>
      <c r="S488" s="466"/>
      <c r="T488" s="466"/>
    </row>
    <row r="489">
      <c r="R489" s="466"/>
      <c r="S489" s="466"/>
      <c r="T489" s="466"/>
    </row>
    <row r="490">
      <c r="R490" s="466"/>
      <c r="S490" s="466"/>
      <c r="T490" s="466"/>
    </row>
    <row r="491">
      <c r="R491" s="466"/>
      <c r="S491" s="466"/>
      <c r="T491" s="466"/>
    </row>
    <row r="492">
      <c r="R492" s="466"/>
      <c r="S492" s="466"/>
      <c r="T492" s="466"/>
    </row>
    <row r="493">
      <c r="R493" s="466"/>
      <c r="S493" s="466"/>
      <c r="T493" s="466"/>
    </row>
    <row r="494">
      <c r="R494" s="466"/>
      <c r="S494" s="466"/>
      <c r="T494" s="466"/>
    </row>
    <row r="495">
      <c r="R495" s="466"/>
      <c r="S495" s="466"/>
      <c r="T495" s="466"/>
    </row>
    <row r="496">
      <c r="R496" s="466"/>
      <c r="S496" s="466"/>
      <c r="T496" s="466"/>
    </row>
    <row r="497">
      <c r="R497" s="466"/>
      <c r="S497" s="466"/>
      <c r="T497" s="466"/>
    </row>
    <row r="498">
      <c r="R498" s="466"/>
      <c r="S498" s="466"/>
      <c r="T498" s="466"/>
    </row>
    <row r="499">
      <c r="R499" s="466"/>
      <c r="S499" s="466"/>
      <c r="T499" s="466"/>
    </row>
    <row r="500">
      <c r="R500" s="466"/>
      <c r="S500" s="466"/>
      <c r="T500" s="466"/>
    </row>
    <row r="501">
      <c r="R501" s="466"/>
      <c r="S501" s="466"/>
      <c r="T501" s="466"/>
    </row>
    <row r="502">
      <c r="R502" s="466"/>
      <c r="S502" s="466"/>
      <c r="T502" s="466"/>
    </row>
    <row r="503">
      <c r="R503" s="466"/>
      <c r="S503" s="466"/>
      <c r="T503" s="466"/>
    </row>
    <row r="504">
      <c r="R504" s="466"/>
      <c r="S504" s="466"/>
      <c r="T504" s="466"/>
    </row>
    <row r="505">
      <c r="R505" s="466"/>
      <c r="S505" s="466"/>
      <c r="T505" s="466"/>
    </row>
    <row r="506">
      <c r="R506" s="466"/>
      <c r="S506" s="466"/>
      <c r="T506" s="466"/>
    </row>
    <row r="507">
      <c r="R507" s="466"/>
      <c r="S507" s="466"/>
      <c r="T507" s="466"/>
    </row>
    <row r="508">
      <c r="R508" s="466"/>
      <c r="S508" s="466"/>
      <c r="T508" s="466"/>
    </row>
    <row r="509">
      <c r="R509" s="466"/>
      <c r="S509" s="466"/>
      <c r="T509" s="466"/>
    </row>
    <row r="510">
      <c r="R510" s="466"/>
      <c r="S510" s="466"/>
      <c r="T510" s="466"/>
    </row>
    <row r="511">
      <c r="R511" s="466"/>
      <c r="S511" s="466"/>
      <c r="T511" s="466"/>
    </row>
    <row r="512">
      <c r="R512" s="466"/>
      <c r="S512" s="466"/>
      <c r="T512" s="466"/>
    </row>
    <row r="513">
      <c r="R513" s="466"/>
      <c r="S513" s="466"/>
      <c r="T513" s="466"/>
    </row>
    <row r="514">
      <c r="R514" s="466"/>
      <c r="S514" s="466"/>
      <c r="T514" s="466"/>
    </row>
    <row r="515">
      <c r="R515" s="466"/>
      <c r="S515" s="466"/>
      <c r="T515" s="466"/>
    </row>
    <row r="516">
      <c r="R516" s="466"/>
      <c r="S516" s="466"/>
      <c r="T516" s="466"/>
    </row>
    <row r="517">
      <c r="R517" s="466"/>
      <c r="S517" s="466"/>
      <c r="T517" s="466"/>
    </row>
    <row r="518">
      <c r="R518" s="466"/>
      <c r="S518" s="466"/>
      <c r="T518" s="466"/>
    </row>
    <row r="519">
      <c r="R519" s="466"/>
      <c r="S519" s="466"/>
      <c r="T519" s="466"/>
    </row>
    <row r="520">
      <c r="R520" s="466"/>
      <c r="S520" s="466"/>
      <c r="T520" s="466"/>
    </row>
    <row r="521">
      <c r="R521" s="466"/>
      <c r="S521" s="466"/>
      <c r="T521" s="466"/>
    </row>
    <row r="522">
      <c r="R522" s="466"/>
      <c r="S522" s="466"/>
      <c r="T522" s="466"/>
    </row>
    <row r="523">
      <c r="R523" s="466"/>
      <c r="S523" s="466"/>
      <c r="T523" s="466"/>
    </row>
    <row r="524">
      <c r="R524" s="466"/>
      <c r="S524" s="466"/>
      <c r="T524" s="466"/>
    </row>
    <row r="525">
      <c r="R525" s="466"/>
      <c r="S525" s="466"/>
      <c r="T525" s="466"/>
    </row>
    <row r="526">
      <c r="R526" s="466"/>
      <c r="S526" s="466"/>
      <c r="T526" s="466"/>
    </row>
    <row r="527">
      <c r="R527" s="466"/>
      <c r="S527" s="466"/>
      <c r="T527" s="466"/>
    </row>
    <row r="528">
      <c r="R528" s="466"/>
      <c r="S528" s="466"/>
      <c r="T528" s="466"/>
    </row>
    <row r="529">
      <c r="R529" s="466"/>
      <c r="S529" s="466"/>
      <c r="T529" s="466"/>
    </row>
    <row r="530">
      <c r="R530" s="466"/>
      <c r="S530" s="466"/>
      <c r="T530" s="466"/>
    </row>
    <row r="531">
      <c r="R531" s="466"/>
      <c r="S531" s="466"/>
      <c r="T531" s="466"/>
    </row>
    <row r="532">
      <c r="R532" s="466"/>
      <c r="S532" s="466"/>
      <c r="T532" s="466"/>
    </row>
    <row r="533">
      <c r="R533" s="466"/>
      <c r="S533" s="466"/>
      <c r="T533" s="466"/>
    </row>
    <row r="534">
      <c r="R534" s="466"/>
      <c r="S534" s="466"/>
      <c r="T534" s="466"/>
    </row>
    <row r="535">
      <c r="R535" s="466"/>
      <c r="S535" s="466"/>
      <c r="T535" s="466"/>
    </row>
    <row r="536">
      <c r="R536" s="466"/>
      <c r="S536" s="466"/>
      <c r="T536" s="466"/>
    </row>
    <row r="537">
      <c r="R537" s="466"/>
      <c r="S537" s="466"/>
      <c r="T537" s="466"/>
    </row>
    <row r="538">
      <c r="R538" s="466"/>
      <c r="S538" s="466"/>
      <c r="T538" s="466"/>
    </row>
    <row r="539">
      <c r="R539" s="466"/>
      <c r="S539" s="466"/>
      <c r="T539" s="466"/>
    </row>
    <row r="540">
      <c r="R540" s="466"/>
      <c r="S540" s="466"/>
      <c r="T540" s="466"/>
    </row>
    <row r="541">
      <c r="R541" s="466"/>
      <c r="S541" s="466"/>
      <c r="T541" s="466"/>
    </row>
    <row r="542">
      <c r="R542" s="466"/>
      <c r="S542" s="466"/>
      <c r="T542" s="466"/>
    </row>
    <row r="543">
      <c r="R543" s="466"/>
      <c r="S543" s="466"/>
      <c r="T543" s="466"/>
    </row>
    <row r="544">
      <c r="R544" s="466"/>
      <c r="S544" s="466"/>
      <c r="T544" s="466"/>
    </row>
    <row r="545">
      <c r="R545" s="466"/>
      <c r="S545" s="466"/>
      <c r="T545" s="466"/>
    </row>
    <row r="546">
      <c r="R546" s="466"/>
      <c r="S546" s="466"/>
      <c r="T546" s="466"/>
    </row>
    <row r="547">
      <c r="R547" s="466"/>
      <c r="S547" s="466"/>
      <c r="T547" s="466"/>
    </row>
    <row r="548">
      <c r="R548" s="466"/>
      <c r="S548" s="466"/>
      <c r="T548" s="466"/>
    </row>
    <row r="549">
      <c r="R549" s="466"/>
      <c r="S549" s="466"/>
      <c r="T549" s="466"/>
    </row>
    <row r="550">
      <c r="R550" s="466"/>
      <c r="S550" s="466"/>
      <c r="T550" s="466"/>
    </row>
    <row r="551">
      <c r="R551" s="466"/>
      <c r="S551" s="466"/>
      <c r="T551" s="466"/>
    </row>
    <row r="552">
      <c r="R552" s="466"/>
      <c r="S552" s="466"/>
      <c r="T552" s="466"/>
    </row>
    <row r="553">
      <c r="R553" s="466"/>
      <c r="S553" s="466"/>
      <c r="T553" s="466"/>
    </row>
    <row r="554">
      <c r="R554" s="466"/>
      <c r="S554" s="466"/>
      <c r="T554" s="466"/>
    </row>
    <row r="555">
      <c r="R555" s="466"/>
      <c r="S555" s="466"/>
      <c r="T555" s="466"/>
    </row>
    <row r="556">
      <c r="R556" s="466"/>
      <c r="S556" s="466"/>
      <c r="T556" s="466"/>
    </row>
    <row r="557">
      <c r="R557" s="466"/>
      <c r="S557" s="466"/>
      <c r="T557" s="466"/>
    </row>
    <row r="558">
      <c r="R558" s="466"/>
      <c r="S558" s="466"/>
      <c r="T558" s="466"/>
    </row>
    <row r="559">
      <c r="R559" s="466"/>
      <c r="S559" s="466"/>
      <c r="T559" s="466"/>
    </row>
    <row r="560">
      <c r="R560" s="466"/>
      <c r="S560" s="466"/>
      <c r="T560" s="466"/>
    </row>
    <row r="561">
      <c r="R561" s="466"/>
      <c r="S561" s="466"/>
      <c r="T561" s="466"/>
    </row>
    <row r="562">
      <c r="R562" s="466"/>
      <c r="S562" s="466"/>
      <c r="T562" s="466"/>
    </row>
    <row r="563">
      <c r="R563" s="466"/>
      <c r="S563" s="466"/>
      <c r="T563" s="466"/>
    </row>
    <row r="564">
      <c r="R564" s="466"/>
      <c r="S564" s="466"/>
      <c r="T564" s="466"/>
    </row>
    <row r="565">
      <c r="R565" s="466"/>
      <c r="S565" s="466"/>
      <c r="T565" s="466"/>
    </row>
    <row r="566">
      <c r="R566" s="466"/>
      <c r="S566" s="466"/>
      <c r="T566" s="466"/>
    </row>
    <row r="567">
      <c r="R567" s="466"/>
      <c r="S567" s="466"/>
      <c r="T567" s="466"/>
    </row>
    <row r="568">
      <c r="R568" s="466"/>
      <c r="S568" s="466"/>
      <c r="T568" s="466"/>
    </row>
    <row r="569">
      <c r="R569" s="466"/>
      <c r="S569" s="466"/>
      <c r="T569" s="466"/>
    </row>
    <row r="570">
      <c r="R570" s="466"/>
      <c r="S570" s="466"/>
      <c r="T570" s="466"/>
    </row>
    <row r="571">
      <c r="R571" s="466"/>
      <c r="S571" s="466"/>
      <c r="T571" s="466"/>
    </row>
    <row r="572">
      <c r="R572" s="466"/>
      <c r="S572" s="466"/>
      <c r="T572" s="466"/>
    </row>
    <row r="573">
      <c r="R573" s="466"/>
      <c r="S573" s="466"/>
      <c r="T573" s="466"/>
    </row>
    <row r="574">
      <c r="R574" s="466"/>
      <c r="S574" s="466"/>
      <c r="T574" s="466"/>
    </row>
    <row r="575">
      <c r="R575" s="466"/>
      <c r="S575" s="466"/>
      <c r="T575" s="466"/>
    </row>
    <row r="576">
      <c r="R576" s="466"/>
      <c r="S576" s="466"/>
      <c r="T576" s="466"/>
    </row>
    <row r="577">
      <c r="R577" s="466"/>
      <c r="S577" s="466"/>
      <c r="T577" s="466"/>
    </row>
    <row r="578">
      <c r="R578" s="466"/>
      <c r="S578" s="466"/>
      <c r="T578" s="466"/>
    </row>
    <row r="579">
      <c r="R579" s="466"/>
      <c r="S579" s="466"/>
      <c r="T579" s="466"/>
    </row>
    <row r="580">
      <c r="R580" s="466"/>
      <c r="S580" s="466"/>
      <c r="T580" s="466"/>
    </row>
    <row r="581">
      <c r="R581" s="466"/>
      <c r="S581" s="466"/>
      <c r="T581" s="466"/>
    </row>
    <row r="582">
      <c r="R582" s="466"/>
      <c r="S582" s="466"/>
      <c r="T582" s="466"/>
    </row>
    <row r="583">
      <c r="R583" s="466"/>
      <c r="S583" s="466"/>
      <c r="T583" s="466"/>
    </row>
    <row r="584">
      <c r="R584" s="466"/>
      <c r="S584" s="466"/>
      <c r="T584" s="466"/>
    </row>
    <row r="585">
      <c r="R585" s="466"/>
      <c r="S585" s="466"/>
      <c r="T585" s="466"/>
    </row>
    <row r="586">
      <c r="R586" s="466"/>
      <c r="S586" s="466"/>
      <c r="T586" s="466"/>
    </row>
    <row r="587">
      <c r="R587" s="466"/>
      <c r="S587" s="466"/>
      <c r="T587" s="466"/>
    </row>
    <row r="588">
      <c r="R588" s="466"/>
      <c r="S588" s="466"/>
      <c r="T588" s="466"/>
    </row>
    <row r="589">
      <c r="R589" s="466"/>
      <c r="S589" s="466"/>
      <c r="T589" s="466"/>
    </row>
    <row r="590">
      <c r="R590" s="466"/>
      <c r="S590" s="466"/>
      <c r="T590" s="466"/>
    </row>
    <row r="591">
      <c r="R591" s="466"/>
      <c r="S591" s="466"/>
      <c r="T591" s="466"/>
    </row>
    <row r="592">
      <c r="R592" s="466"/>
      <c r="S592" s="466"/>
      <c r="T592" s="466"/>
    </row>
    <row r="593">
      <c r="R593" s="466"/>
      <c r="S593" s="466"/>
      <c r="T593" s="466"/>
    </row>
    <row r="594">
      <c r="R594" s="466"/>
      <c r="S594" s="466"/>
      <c r="T594" s="466"/>
    </row>
    <row r="595">
      <c r="R595" s="466"/>
      <c r="S595" s="466"/>
      <c r="T595" s="466"/>
    </row>
    <row r="596">
      <c r="R596" s="466"/>
      <c r="S596" s="466"/>
      <c r="T596" s="466"/>
    </row>
    <row r="597">
      <c r="R597" s="466"/>
      <c r="S597" s="466"/>
      <c r="T597" s="466"/>
    </row>
    <row r="598">
      <c r="R598" s="466"/>
      <c r="S598" s="466"/>
      <c r="T598" s="466"/>
    </row>
    <row r="599">
      <c r="R599" s="466"/>
      <c r="S599" s="466"/>
      <c r="T599" s="466"/>
    </row>
    <row r="600">
      <c r="R600" s="466"/>
      <c r="S600" s="466"/>
      <c r="T600" s="466"/>
    </row>
    <row r="601">
      <c r="R601" s="466"/>
      <c r="S601" s="466"/>
      <c r="T601" s="466"/>
    </row>
    <row r="602">
      <c r="R602" s="466"/>
      <c r="S602" s="466"/>
      <c r="T602" s="466"/>
    </row>
    <row r="603">
      <c r="R603" s="466"/>
      <c r="S603" s="466"/>
      <c r="T603" s="466"/>
    </row>
    <row r="604">
      <c r="R604" s="466"/>
      <c r="S604" s="466"/>
      <c r="T604" s="466"/>
    </row>
    <row r="605">
      <c r="R605" s="466"/>
      <c r="S605" s="466"/>
      <c r="T605" s="466"/>
    </row>
    <row r="606">
      <c r="R606" s="466"/>
      <c r="S606" s="466"/>
      <c r="T606" s="466"/>
    </row>
    <row r="607">
      <c r="R607" s="466"/>
      <c r="S607" s="466"/>
      <c r="T607" s="466"/>
    </row>
    <row r="608">
      <c r="R608" s="466"/>
      <c r="S608" s="466"/>
      <c r="T608" s="466"/>
    </row>
    <row r="609">
      <c r="R609" s="466"/>
      <c r="S609" s="466"/>
      <c r="T609" s="466"/>
    </row>
    <row r="610">
      <c r="R610" s="466"/>
      <c r="S610" s="466"/>
      <c r="T610" s="466"/>
    </row>
    <row r="611">
      <c r="R611" s="466"/>
      <c r="S611" s="466"/>
      <c r="T611" s="466"/>
    </row>
    <row r="612">
      <c r="R612" s="466"/>
      <c r="S612" s="466"/>
      <c r="T612" s="466"/>
    </row>
    <row r="613">
      <c r="R613" s="466"/>
      <c r="S613" s="466"/>
      <c r="T613" s="466"/>
    </row>
    <row r="614">
      <c r="R614" s="466"/>
      <c r="S614" s="466"/>
      <c r="T614" s="466"/>
    </row>
    <row r="615">
      <c r="R615" s="466"/>
      <c r="S615" s="466"/>
      <c r="T615" s="466"/>
    </row>
    <row r="616">
      <c r="R616" s="466"/>
      <c r="S616" s="466"/>
      <c r="T616" s="466"/>
    </row>
    <row r="617">
      <c r="R617" s="466"/>
      <c r="S617" s="466"/>
      <c r="T617" s="466"/>
    </row>
    <row r="618">
      <c r="R618" s="466"/>
      <c r="S618" s="466"/>
      <c r="T618" s="466"/>
    </row>
    <row r="619">
      <c r="R619" s="466"/>
      <c r="S619" s="466"/>
      <c r="T619" s="466"/>
    </row>
    <row r="620">
      <c r="R620" s="466"/>
      <c r="S620" s="466"/>
      <c r="T620" s="466"/>
    </row>
    <row r="621">
      <c r="R621" s="466"/>
      <c r="S621" s="466"/>
      <c r="T621" s="466"/>
    </row>
    <row r="622">
      <c r="R622" s="466"/>
      <c r="S622" s="466"/>
      <c r="T622" s="466"/>
    </row>
    <row r="623">
      <c r="R623" s="466"/>
      <c r="S623" s="466"/>
      <c r="T623" s="466"/>
    </row>
    <row r="624">
      <c r="R624" s="466"/>
      <c r="S624" s="466"/>
      <c r="T624" s="466"/>
    </row>
    <row r="625">
      <c r="R625" s="466"/>
      <c r="S625" s="466"/>
      <c r="T625" s="466"/>
    </row>
    <row r="626">
      <c r="R626" s="466"/>
      <c r="S626" s="466"/>
      <c r="T626" s="466"/>
    </row>
    <row r="627">
      <c r="R627" s="466"/>
      <c r="S627" s="466"/>
      <c r="T627" s="466"/>
    </row>
    <row r="628">
      <c r="R628" s="466"/>
      <c r="S628" s="466"/>
      <c r="T628" s="466"/>
    </row>
    <row r="629">
      <c r="R629" s="466"/>
      <c r="S629" s="466"/>
      <c r="T629" s="466"/>
    </row>
    <row r="630">
      <c r="R630" s="466"/>
      <c r="S630" s="466"/>
      <c r="T630" s="466"/>
    </row>
    <row r="631">
      <c r="R631" s="466"/>
      <c r="S631" s="466"/>
      <c r="T631" s="466"/>
    </row>
    <row r="632">
      <c r="R632" s="466"/>
      <c r="S632" s="466"/>
      <c r="T632" s="466"/>
    </row>
    <row r="633">
      <c r="R633" s="466"/>
      <c r="S633" s="466"/>
      <c r="T633" s="466"/>
    </row>
    <row r="634">
      <c r="R634" s="466"/>
      <c r="S634" s="466"/>
      <c r="T634" s="466"/>
    </row>
    <row r="635">
      <c r="R635" s="466"/>
      <c r="S635" s="466"/>
      <c r="T635" s="466"/>
    </row>
    <row r="636">
      <c r="R636" s="466"/>
      <c r="S636" s="466"/>
      <c r="T636" s="466"/>
    </row>
    <row r="637">
      <c r="R637" s="466"/>
      <c r="S637" s="466"/>
      <c r="T637" s="466"/>
    </row>
    <row r="638">
      <c r="R638" s="466"/>
      <c r="S638" s="466"/>
      <c r="T638" s="466"/>
    </row>
    <row r="639">
      <c r="R639" s="466"/>
      <c r="S639" s="466"/>
      <c r="T639" s="466"/>
    </row>
    <row r="640">
      <c r="R640" s="466"/>
      <c r="S640" s="466"/>
      <c r="T640" s="466"/>
    </row>
    <row r="641">
      <c r="R641" s="466"/>
      <c r="S641" s="466"/>
      <c r="T641" s="466"/>
    </row>
    <row r="642">
      <c r="R642" s="466"/>
      <c r="S642" s="466"/>
      <c r="T642" s="466"/>
    </row>
    <row r="643">
      <c r="R643" s="466"/>
      <c r="S643" s="466"/>
      <c r="T643" s="466"/>
    </row>
    <row r="644">
      <c r="R644" s="466"/>
      <c r="S644" s="466"/>
      <c r="T644" s="466"/>
    </row>
    <row r="645">
      <c r="R645" s="466"/>
      <c r="S645" s="466"/>
      <c r="T645" s="466"/>
    </row>
    <row r="646">
      <c r="R646" s="466"/>
      <c r="S646" s="466"/>
      <c r="T646" s="466"/>
    </row>
    <row r="647">
      <c r="R647" s="466"/>
      <c r="S647" s="466"/>
      <c r="T647" s="466"/>
    </row>
    <row r="648">
      <c r="R648" s="466"/>
      <c r="S648" s="466"/>
      <c r="T648" s="466"/>
    </row>
    <row r="649">
      <c r="R649" s="466"/>
      <c r="S649" s="466"/>
      <c r="T649" s="466"/>
    </row>
    <row r="650">
      <c r="R650" s="466"/>
      <c r="S650" s="466"/>
      <c r="T650" s="466"/>
    </row>
    <row r="651">
      <c r="R651" s="466"/>
      <c r="S651" s="466"/>
      <c r="T651" s="466"/>
    </row>
    <row r="652">
      <c r="R652" s="466"/>
      <c r="S652" s="466"/>
      <c r="T652" s="466"/>
    </row>
    <row r="653">
      <c r="R653" s="466"/>
      <c r="S653" s="466"/>
      <c r="T653" s="466"/>
    </row>
    <row r="654">
      <c r="R654" s="466"/>
      <c r="S654" s="466"/>
      <c r="T654" s="466"/>
    </row>
    <row r="655">
      <c r="R655" s="466"/>
      <c r="S655" s="466"/>
      <c r="T655" s="466"/>
    </row>
    <row r="656">
      <c r="R656" s="466"/>
      <c r="S656" s="466"/>
      <c r="T656" s="466"/>
    </row>
    <row r="657">
      <c r="R657" s="466"/>
      <c r="S657" s="466"/>
      <c r="T657" s="466"/>
    </row>
    <row r="658">
      <c r="R658" s="466"/>
      <c r="S658" s="466"/>
      <c r="T658" s="466"/>
    </row>
    <row r="659">
      <c r="R659" s="466"/>
      <c r="S659" s="466"/>
      <c r="T659" s="466"/>
    </row>
    <row r="660">
      <c r="R660" s="466"/>
      <c r="S660" s="466"/>
      <c r="T660" s="466"/>
    </row>
    <row r="661">
      <c r="R661" s="466"/>
      <c r="S661" s="466"/>
      <c r="T661" s="466"/>
    </row>
    <row r="662">
      <c r="R662" s="466"/>
      <c r="S662" s="466"/>
      <c r="T662" s="466"/>
    </row>
    <row r="663">
      <c r="R663" s="466"/>
      <c r="S663" s="466"/>
      <c r="T663" s="466"/>
    </row>
    <row r="664">
      <c r="R664" s="466"/>
      <c r="S664" s="466"/>
      <c r="T664" s="466"/>
    </row>
    <row r="665">
      <c r="R665" s="466"/>
      <c r="S665" s="466"/>
      <c r="T665" s="466"/>
    </row>
    <row r="666">
      <c r="R666" s="466"/>
      <c r="S666" s="466"/>
      <c r="T666" s="466"/>
    </row>
    <row r="667">
      <c r="R667" s="466"/>
      <c r="S667" s="466"/>
      <c r="T667" s="466"/>
    </row>
    <row r="668">
      <c r="R668" s="466"/>
      <c r="S668" s="466"/>
      <c r="T668" s="466"/>
    </row>
    <row r="669">
      <c r="R669" s="466"/>
      <c r="S669" s="466"/>
      <c r="T669" s="466"/>
    </row>
    <row r="670">
      <c r="R670" s="466"/>
      <c r="S670" s="466"/>
      <c r="T670" s="466"/>
    </row>
    <row r="671">
      <c r="R671" s="466"/>
      <c r="S671" s="466"/>
      <c r="T671" s="466"/>
    </row>
    <row r="672">
      <c r="R672" s="466"/>
      <c r="S672" s="466"/>
      <c r="T672" s="466"/>
    </row>
    <row r="673">
      <c r="R673" s="466"/>
      <c r="S673" s="466"/>
      <c r="T673" s="466"/>
    </row>
    <row r="674">
      <c r="R674" s="466"/>
      <c r="S674" s="466"/>
      <c r="T674" s="466"/>
    </row>
    <row r="675">
      <c r="R675" s="466"/>
      <c r="S675" s="466"/>
      <c r="T675" s="466"/>
    </row>
    <row r="676">
      <c r="R676" s="466"/>
      <c r="S676" s="466"/>
      <c r="T676" s="466"/>
    </row>
    <row r="677">
      <c r="R677" s="466"/>
      <c r="S677" s="466"/>
      <c r="T677" s="466"/>
    </row>
    <row r="678">
      <c r="R678" s="466"/>
      <c r="S678" s="466"/>
      <c r="T678" s="466"/>
    </row>
    <row r="679">
      <c r="R679" s="466"/>
      <c r="S679" s="466"/>
      <c r="T679" s="466"/>
    </row>
    <row r="680">
      <c r="R680" s="466"/>
      <c r="S680" s="466"/>
      <c r="T680" s="466"/>
    </row>
    <row r="681">
      <c r="R681" s="466"/>
      <c r="S681" s="466"/>
      <c r="T681" s="466"/>
    </row>
    <row r="682">
      <c r="R682" s="466"/>
      <c r="S682" s="466"/>
      <c r="T682" s="466"/>
    </row>
    <row r="683">
      <c r="R683" s="466"/>
      <c r="S683" s="466"/>
      <c r="T683" s="466"/>
    </row>
    <row r="684">
      <c r="R684" s="466"/>
      <c r="S684" s="466"/>
      <c r="T684" s="466"/>
    </row>
    <row r="685">
      <c r="R685" s="466"/>
      <c r="S685" s="466"/>
      <c r="T685" s="466"/>
    </row>
    <row r="686">
      <c r="R686" s="466"/>
      <c r="S686" s="466"/>
      <c r="T686" s="466"/>
    </row>
    <row r="687">
      <c r="R687" s="466"/>
      <c r="S687" s="466"/>
      <c r="T687" s="466"/>
    </row>
    <row r="688">
      <c r="R688" s="466"/>
      <c r="S688" s="466"/>
      <c r="T688" s="466"/>
    </row>
    <row r="689">
      <c r="R689" s="466"/>
      <c r="S689" s="466"/>
      <c r="T689" s="466"/>
    </row>
    <row r="690">
      <c r="R690" s="466"/>
      <c r="S690" s="466"/>
      <c r="T690" s="466"/>
    </row>
    <row r="691">
      <c r="R691" s="466"/>
      <c r="S691" s="466"/>
      <c r="T691" s="466"/>
    </row>
    <row r="692">
      <c r="R692" s="466"/>
      <c r="S692" s="466"/>
      <c r="T692" s="466"/>
    </row>
    <row r="693">
      <c r="R693" s="466"/>
      <c r="S693" s="466"/>
      <c r="T693" s="466"/>
    </row>
    <row r="694">
      <c r="R694" s="466"/>
      <c r="S694" s="466"/>
      <c r="T694" s="466"/>
    </row>
    <row r="695">
      <c r="R695" s="466"/>
      <c r="S695" s="466"/>
      <c r="T695" s="466"/>
    </row>
    <row r="696">
      <c r="R696" s="466"/>
      <c r="S696" s="466"/>
      <c r="T696" s="466"/>
    </row>
    <row r="697">
      <c r="R697" s="466"/>
      <c r="S697" s="466"/>
      <c r="T697" s="466"/>
    </row>
    <row r="698">
      <c r="R698" s="466"/>
      <c r="S698" s="466"/>
      <c r="T698" s="466"/>
    </row>
    <row r="699">
      <c r="R699" s="466"/>
      <c r="S699" s="466"/>
      <c r="T699" s="466"/>
    </row>
    <row r="700">
      <c r="R700" s="466"/>
      <c r="S700" s="466"/>
      <c r="T700" s="466"/>
    </row>
    <row r="701">
      <c r="R701" s="466"/>
      <c r="S701" s="466"/>
      <c r="T701" s="466"/>
    </row>
    <row r="702">
      <c r="R702" s="466"/>
      <c r="S702" s="466"/>
      <c r="T702" s="466"/>
    </row>
    <row r="703">
      <c r="R703" s="466"/>
      <c r="S703" s="466"/>
      <c r="T703" s="466"/>
    </row>
    <row r="704">
      <c r="R704" s="466"/>
      <c r="S704" s="466"/>
      <c r="T704" s="466"/>
    </row>
    <row r="705">
      <c r="R705" s="466"/>
      <c r="S705" s="466"/>
      <c r="T705" s="466"/>
    </row>
    <row r="706">
      <c r="R706" s="466"/>
      <c r="S706" s="466"/>
      <c r="T706" s="466"/>
    </row>
    <row r="707">
      <c r="R707" s="466"/>
      <c r="S707" s="466"/>
      <c r="T707" s="466"/>
    </row>
    <row r="708">
      <c r="R708" s="466"/>
      <c r="S708" s="466"/>
      <c r="T708" s="466"/>
    </row>
    <row r="709">
      <c r="R709" s="466"/>
      <c r="S709" s="466"/>
      <c r="T709" s="466"/>
    </row>
    <row r="710">
      <c r="R710" s="466"/>
      <c r="S710" s="466"/>
      <c r="T710" s="466"/>
    </row>
    <row r="711">
      <c r="R711" s="466"/>
      <c r="S711" s="466"/>
      <c r="T711" s="466"/>
    </row>
    <row r="712">
      <c r="R712" s="466"/>
      <c r="S712" s="466"/>
      <c r="T712" s="466"/>
    </row>
    <row r="713">
      <c r="R713" s="466"/>
      <c r="S713" s="466"/>
      <c r="T713" s="466"/>
    </row>
    <row r="714">
      <c r="R714" s="466"/>
      <c r="S714" s="466"/>
      <c r="T714" s="466"/>
    </row>
    <row r="715">
      <c r="R715" s="466"/>
      <c r="S715" s="466"/>
      <c r="T715" s="466"/>
    </row>
    <row r="716">
      <c r="R716" s="466"/>
      <c r="S716" s="466"/>
      <c r="T716" s="466"/>
    </row>
    <row r="717">
      <c r="R717" s="466"/>
      <c r="S717" s="466"/>
      <c r="T717" s="466"/>
    </row>
    <row r="718">
      <c r="R718" s="466"/>
      <c r="S718" s="466"/>
      <c r="T718" s="466"/>
    </row>
    <row r="719">
      <c r="R719" s="466"/>
      <c r="S719" s="466"/>
      <c r="T719" s="466"/>
    </row>
    <row r="720">
      <c r="R720" s="466"/>
      <c r="S720" s="466"/>
      <c r="T720" s="466"/>
    </row>
    <row r="721">
      <c r="R721" s="466"/>
      <c r="S721" s="466"/>
      <c r="T721" s="466"/>
    </row>
    <row r="722">
      <c r="R722" s="466"/>
      <c r="S722" s="466"/>
      <c r="T722" s="466"/>
    </row>
    <row r="723">
      <c r="R723" s="466"/>
      <c r="S723" s="466"/>
      <c r="T723" s="466"/>
    </row>
    <row r="724">
      <c r="R724" s="466"/>
      <c r="S724" s="466"/>
      <c r="T724" s="466"/>
    </row>
    <row r="725">
      <c r="R725" s="466"/>
      <c r="S725" s="466"/>
      <c r="T725" s="466"/>
    </row>
    <row r="726">
      <c r="R726" s="466"/>
      <c r="S726" s="466"/>
      <c r="T726" s="466"/>
    </row>
    <row r="727">
      <c r="R727" s="466"/>
      <c r="S727" s="466"/>
      <c r="T727" s="466"/>
    </row>
    <row r="728">
      <c r="R728" s="466"/>
      <c r="S728" s="466"/>
      <c r="T728" s="466"/>
    </row>
    <row r="729">
      <c r="R729" s="466"/>
      <c r="S729" s="466"/>
      <c r="T729" s="466"/>
    </row>
    <row r="730">
      <c r="R730" s="466"/>
      <c r="S730" s="466"/>
      <c r="T730" s="466"/>
    </row>
    <row r="731">
      <c r="R731" s="466"/>
      <c r="S731" s="466"/>
      <c r="T731" s="466"/>
    </row>
    <row r="732">
      <c r="R732" s="466"/>
      <c r="S732" s="466"/>
      <c r="T732" s="466"/>
    </row>
    <row r="733">
      <c r="R733" s="466"/>
      <c r="S733" s="466"/>
      <c r="T733" s="466"/>
    </row>
    <row r="734">
      <c r="R734" s="466"/>
      <c r="S734" s="466"/>
      <c r="T734" s="466"/>
    </row>
    <row r="735">
      <c r="R735" s="466"/>
      <c r="S735" s="466"/>
      <c r="T735" s="466"/>
    </row>
    <row r="736">
      <c r="R736" s="466"/>
      <c r="S736" s="466"/>
      <c r="T736" s="466"/>
    </row>
    <row r="737">
      <c r="R737" s="466"/>
      <c r="S737" s="466"/>
      <c r="T737" s="466"/>
    </row>
    <row r="738">
      <c r="R738" s="466"/>
      <c r="S738" s="466"/>
      <c r="T738" s="466"/>
    </row>
    <row r="739">
      <c r="R739" s="466"/>
      <c r="S739" s="466"/>
      <c r="T739" s="466"/>
    </row>
    <row r="740">
      <c r="R740" s="466"/>
      <c r="S740" s="466"/>
      <c r="T740" s="466"/>
    </row>
    <row r="741">
      <c r="R741" s="466"/>
      <c r="S741" s="466"/>
      <c r="T741" s="466"/>
    </row>
    <row r="742">
      <c r="R742" s="466"/>
      <c r="S742" s="466"/>
      <c r="T742" s="466"/>
    </row>
    <row r="743">
      <c r="R743" s="466"/>
      <c r="S743" s="466"/>
      <c r="T743" s="466"/>
    </row>
    <row r="744">
      <c r="R744" s="466"/>
      <c r="S744" s="466"/>
      <c r="T744" s="466"/>
    </row>
    <row r="745">
      <c r="R745" s="466"/>
      <c r="S745" s="466"/>
      <c r="T745" s="466"/>
    </row>
    <row r="746">
      <c r="R746" s="466"/>
      <c r="S746" s="466"/>
      <c r="T746" s="466"/>
    </row>
    <row r="747">
      <c r="R747" s="466"/>
      <c r="S747" s="466"/>
      <c r="T747" s="466"/>
    </row>
    <row r="748">
      <c r="R748" s="466"/>
      <c r="S748" s="466"/>
      <c r="T748" s="466"/>
    </row>
    <row r="749">
      <c r="R749" s="466"/>
      <c r="S749" s="466"/>
      <c r="T749" s="466"/>
    </row>
    <row r="750">
      <c r="R750" s="466"/>
      <c r="S750" s="466"/>
      <c r="T750" s="466"/>
    </row>
    <row r="751">
      <c r="R751" s="466"/>
      <c r="S751" s="466"/>
      <c r="T751" s="466"/>
    </row>
    <row r="752">
      <c r="R752" s="466"/>
      <c r="S752" s="466"/>
      <c r="T752" s="466"/>
    </row>
    <row r="753">
      <c r="R753" s="466"/>
      <c r="S753" s="466"/>
      <c r="T753" s="466"/>
    </row>
    <row r="754">
      <c r="R754" s="466"/>
      <c r="S754" s="466"/>
      <c r="T754" s="466"/>
    </row>
    <row r="755">
      <c r="R755" s="466"/>
      <c r="S755" s="466"/>
      <c r="T755" s="466"/>
    </row>
    <row r="756">
      <c r="R756" s="466"/>
      <c r="S756" s="466"/>
      <c r="T756" s="466"/>
    </row>
    <row r="757">
      <c r="R757" s="466"/>
      <c r="S757" s="466"/>
      <c r="T757" s="466"/>
    </row>
    <row r="758">
      <c r="R758" s="466"/>
      <c r="S758" s="466"/>
      <c r="T758" s="466"/>
    </row>
    <row r="759">
      <c r="R759" s="466"/>
      <c r="S759" s="466"/>
      <c r="T759" s="466"/>
    </row>
    <row r="760">
      <c r="R760" s="466"/>
      <c r="S760" s="466"/>
      <c r="T760" s="466"/>
    </row>
    <row r="761">
      <c r="R761" s="466"/>
      <c r="S761" s="466"/>
      <c r="T761" s="466"/>
    </row>
    <row r="762">
      <c r="R762" s="466"/>
      <c r="S762" s="466"/>
      <c r="T762" s="466"/>
    </row>
    <row r="763">
      <c r="R763" s="466"/>
      <c r="S763" s="466"/>
      <c r="T763" s="466"/>
    </row>
    <row r="764">
      <c r="R764" s="466"/>
      <c r="S764" s="466"/>
      <c r="T764" s="466"/>
    </row>
    <row r="765">
      <c r="R765" s="466"/>
      <c r="S765" s="466"/>
      <c r="T765" s="466"/>
    </row>
    <row r="766">
      <c r="R766" s="466"/>
      <c r="S766" s="466"/>
      <c r="T766" s="466"/>
    </row>
    <row r="767">
      <c r="R767" s="466"/>
      <c r="S767" s="466"/>
      <c r="T767" s="466"/>
    </row>
    <row r="768">
      <c r="R768" s="466"/>
      <c r="S768" s="466"/>
      <c r="T768" s="466"/>
    </row>
    <row r="769">
      <c r="R769" s="466"/>
      <c r="S769" s="466"/>
      <c r="T769" s="466"/>
    </row>
    <row r="770">
      <c r="R770" s="466"/>
      <c r="S770" s="466"/>
      <c r="T770" s="466"/>
    </row>
    <row r="771">
      <c r="R771" s="466"/>
      <c r="S771" s="466"/>
      <c r="T771" s="466"/>
    </row>
    <row r="772">
      <c r="R772" s="466"/>
      <c r="S772" s="466"/>
      <c r="T772" s="466"/>
    </row>
    <row r="773">
      <c r="R773" s="466"/>
      <c r="S773" s="466"/>
      <c r="T773" s="466"/>
    </row>
    <row r="774">
      <c r="R774" s="466"/>
      <c r="S774" s="466"/>
      <c r="T774" s="466"/>
    </row>
    <row r="775">
      <c r="R775" s="466"/>
      <c r="S775" s="466"/>
      <c r="T775" s="466"/>
    </row>
    <row r="776">
      <c r="R776" s="466"/>
      <c r="S776" s="466"/>
      <c r="T776" s="466"/>
    </row>
    <row r="777">
      <c r="R777" s="466"/>
      <c r="S777" s="466"/>
      <c r="T777" s="466"/>
    </row>
    <row r="778">
      <c r="R778" s="466"/>
      <c r="S778" s="466"/>
      <c r="T778" s="466"/>
    </row>
    <row r="779">
      <c r="R779" s="466"/>
      <c r="S779" s="466"/>
      <c r="T779" s="466"/>
    </row>
    <row r="780">
      <c r="R780" s="466"/>
      <c r="S780" s="466"/>
      <c r="T780" s="466"/>
    </row>
    <row r="781">
      <c r="R781" s="466"/>
      <c r="S781" s="466"/>
      <c r="T781" s="466"/>
    </row>
    <row r="782">
      <c r="R782" s="466"/>
      <c r="S782" s="466"/>
      <c r="T782" s="466"/>
    </row>
    <row r="783">
      <c r="R783" s="466"/>
      <c r="S783" s="466"/>
      <c r="T783" s="466"/>
    </row>
    <row r="784">
      <c r="R784" s="466"/>
      <c r="S784" s="466"/>
      <c r="T784" s="466"/>
    </row>
    <row r="785">
      <c r="R785" s="466"/>
      <c r="S785" s="466"/>
      <c r="T785" s="466"/>
    </row>
    <row r="786">
      <c r="R786" s="466"/>
      <c r="S786" s="466"/>
      <c r="T786" s="466"/>
    </row>
    <row r="787">
      <c r="R787" s="466"/>
      <c r="S787" s="466"/>
      <c r="T787" s="466"/>
    </row>
    <row r="788">
      <c r="R788" s="466"/>
      <c r="S788" s="466"/>
      <c r="T788" s="466"/>
    </row>
    <row r="789">
      <c r="R789" s="466"/>
      <c r="S789" s="466"/>
      <c r="T789" s="466"/>
    </row>
    <row r="790">
      <c r="R790" s="466"/>
      <c r="S790" s="466"/>
      <c r="T790" s="466"/>
    </row>
    <row r="791">
      <c r="R791" s="466"/>
      <c r="S791" s="466"/>
      <c r="T791" s="466"/>
    </row>
    <row r="792">
      <c r="R792" s="466"/>
      <c r="S792" s="466"/>
      <c r="T792" s="466"/>
    </row>
    <row r="793">
      <c r="R793" s="466"/>
      <c r="S793" s="466"/>
      <c r="T793" s="466"/>
    </row>
    <row r="794">
      <c r="R794" s="466"/>
      <c r="S794" s="466"/>
      <c r="T794" s="466"/>
    </row>
    <row r="795">
      <c r="R795" s="466"/>
      <c r="S795" s="466"/>
      <c r="T795" s="466"/>
    </row>
    <row r="796">
      <c r="R796" s="466"/>
      <c r="S796" s="466"/>
      <c r="T796" s="466"/>
    </row>
    <row r="797">
      <c r="R797" s="466"/>
      <c r="S797" s="466"/>
      <c r="T797" s="466"/>
    </row>
    <row r="798">
      <c r="R798" s="466"/>
      <c r="S798" s="466"/>
      <c r="T798" s="466"/>
    </row>
    <row r="799">
      <c r="R799" s="466"/>
      <c r="S799" s="466"/>
      <c r="T799" s="466"/>
    </row>
    <row r="800">
      <c r="R800" s="466"/>
      <c r="S800" s="466"/>
      <c r="T800" s="466"/>
    </row>
    <row r="801">
      <c r="R801" s="466"/>
      <c r="S801" s="466"/>
      <c r="T801" s="466"/>
    </row>
    <row r="802">
      <c r="R802" s="466"/>
      <c r="S802" s="466"/>
      <c r="T802" s="466"/>
    </row>
    <row r="803">
      <c r="R803" s="466"/>
      <c r="S803" s="466"/>
      <c r="T803" s="466"/>
    </row>
    <row r="804">
      <c r="R804" s="466"/>
      <c r="S804" s="466"/>
      <c r="T804" s="466"/>
    </row>
    <row r="805">
      <c r="R805" s="466"/>
      <c r="S805" s="466"/>
      <c r="T805" s="466"/>
    </row>
    <row r="806">
      <c r="R806" s="466"/>
      <c r="S806" s="466"/>
      <c r="T806" s="466"/>
    </row>
    <row r="807">
      <c r="R807" s="466"/>
      <c r="S807" s="466"/>
      <c r="T807" s="466"/>
    </row>
    <row r="808">
      <c r="R808" s="466"/>
      <c r="S808" s="466"/>
      <c r="T808" s="466"/>
    </row>
    <row r="809">
      <c r="R809" s="466"/>
      <c r="S809" s="466"/>
      <c r="T809" s="466"/>
    </row>
    <row r="810">
      <c r="R810" s="466"/>
      <c r="S810" s="466"/>
      <c r="T810" s="466"/>
    </row>
    <row r="811">
      <c r="R811" s="466"/>
      <c r="S811" s="466"/>
      <c r="T811" s="466"/>
    </row>
    <row r="812">
      <c r="R812" s="466"/>
      <c r="S812" s="466"/>
      <c r="T812" s="466"/>
    </row>
    <row r="813">
      <c r="R813" s="466"/>
      <c r="S813" s="466"/>
      <c r="T813" s="466"/>
    </row>
    <row r="814">
      <c r="R814" s="466"/>
      <c r="S814" s="466"/>
      <c r="T814" s="466"/>
    </row>
    <row r="815">
      <c r="R815" s="466"/>
      <c r="S815" s="466"/>
      <c r="T815" s="466"/>
    </row>
    <row r="816">
      <c r="R816" s="466"/>
      <c r="S816" s="466"/>
      <c r="T816" s="466"/>
    </row>
    <row r="817">
      <c r="R817" s="466"/>
      <c r="S817" s="466"/>
      <c r="T817" s="466"/>
    </row>
    <row r="818">
      <c r="R818" s="466"/>
      <c r="S818" s="466"/>
      <c r="T818" s="466"/>
    </row>
    <row r="819">
      <c r="R819" s="466"/>
      <c r="S819" s="466"/>
      <c r="T819" s="466"/>
    </row>
    <row r="820">
      <c r="R820" s="466"/>
      <c r="S820" s="466"/>
      <c r="T820" s="466"/>
    </row>
    <row r="821">
      <c r="R821" s="466"/>
      <c r="S821" s="466"/>
      <c r="T821" s="466"/>
    </row>
    <row r="822">
      <c r="R822" s="466"/>
      <c r="S822" s="466"/>
      <c r="T822" s="466"/>
    </row>
    <row r="823">
      <c r="R823" s="466"/>
      <c r="S823" s="466"/>
      <c r="T823" s="466"/>
    </row>
    <row r="824">
      <c r="R824" s="466"/>
      <c r="S824" s="466"/>
      <c r="T824" s="466"/>
    </row>
    <row r="825">
      <c r="R825" s="466"/>
      <c r="S825" s="466"/>
      <c r="T825" s="466"/>
    </row>
    <row r="826">
      <c r="R826" s="466"/>
      <c r="S826" s="466"/>
      <c r="T826" s="466"/>
    </row>
    <row r="827">
      <c r="R827" s="466"/>
      <c r="S827" s="466"/>
      <c r="T827" s="466"/>
    </row>
    <row r="828">
      <c r="R828" s="466"/>
      <c r="S828" s="466"/>
      <c r="T828" s="466"/>
    </row>
    <row r="829">
      <c r="R829" s="466"/>
      <c r="S829" s="466"/>
      <c r="T829" s="466"/>
    </row>
    <row r="830">
      <c r="R830" s="466"/>
      <c r="S830" s="466"/>
      <c r="T830" s="466"/>
    </row>
    <row r="831">
      <c r="R831" s="466"/>
      <c r="S831" s="466"/>
      <c r="T831" s="466"/>
    </row>
    <row r="832">
      <c r="R832" s="466"/>
      <c r="S832" s="466"/>
      <c r="T832" s="466"/>
    </row>
    <row r="833">
      <c r="R833" s="466"/>
      <c r="S833" s="466"/>
      <c r="T833" s="466"/>
    </row>
    <row r="834">
      <c r="R834" s="466"/>
      <c r="S834" s="466"/>
      <c r="T834" s="466"/>
    </row>
    <row r="835">
      <c r="R835" s="466"/>
      <c r="S835" s="466"/>
      <c r="T835" s="466"/>
    </row>
    <row r="836">
      <c r="R836" s="466"/>
      <c r="S836" s="466"/>
      <c r="T836" s="466"/>
    </row>
    <row r="837">
      <c r="R837" s="466"/>
      <c r="S837" s="466"/>
      <c r="T837" s="466"/>
    </row>
    <row r="838">
      <c r="R838" s="466"/>
      <c r="S838" s="466"/>
      <c r="T838" s="466"/>
    </row>
    <row r="839">
      <c r="R839" s="466"/>
      <c r="S839" s="466"/>
      <c r="T839" s="466"/>
    </row>
    <row r="840">
      <c r="R840" s="466"/>
      <c r="S840" s="466"/>
      <c r="T840" s="466"/>
    </row>
    <row r="841">
      <c r="R841" s="466"/>
      <c r="S841" s="466"/>
      <c r="T841" s="466"/>
    </row>
    <row r="842">
      <c r="R842" s="466"/>
      <c r="S842" s="466"/>
      <c r="T842" s="466"/>
    </row>
    <row r="843">
      <c r="R843" s="466"/>
      <c r="S843" s="466"/>
      <c r="T843" s="466"/>
    </row>
    <row r="844">
      <c r="R844" s="466"/>
      <c r="S844" s="466"/>
      <c r="T844" s="466"/>
    </row>
    <row r="845">
      <c r="R845" s="466"/>
      <c r="S845" s="466"/>
      <c r="T845" s="466"/>
    </row>
    <row r="846">
      <c r="R846" s="466"/>
      <c r="S846" s="466"/>
      <c r="T846" s="466"/>
    </row>
    <row r="847">
      <c r="R847" s="466"/>
      <c r="S847" s="466"/>
      <c r="T847" s="466"/>
    </row>
    <row r="848">
      <c r="R848" s="466"/>
      <c r="S848" s="466"/>
      <c r="T848" s="466"/>
    </row>
    <row r="849">
      <c r="R849" s="466"/>
      <c r="S849" s="466"/>
      <c r="T849" s="466"/>
    </row>
    <row r="850">
      <c r="R850" s="466"/>
      <c r="S850" s="466"/>
      <c r="T850" s="466"/>
    </row>
    <row r="851">
      <c r="R851" s="466"/>
      <c r="S851" s="466"/>
      <c r="T851" s="466"/>
    </row>
    <row r="852">
      <c r="R852" s="466"/>
      <c r="S852" s="466"/>
      <c r="T852" s="466"/>
    </row>
    <row r="853">
      <c r="R853" s="466"/>
      <c r="S853" s="466"/>
      <c r="T853" s="466"/>
    </row>
    <row r="854">
      <c r="R854" s="466"/>
      <c r="S854" s="466"/>
      <c r="T854" s="466"/>
    </row>
    <row r="855">
      <c r="R855" s="466"/>
      <c r="S855" s="466"/>
      <c r="T855" s="466"/>
    </row>
    <row r="856">
      <c r="R856" s="466"/>
      <c r="S856" s="466"/>
      <c r="T856" s="466"/>
    </row>
    <row r="857">
      <c r="R857" s="466"/>
      <c r="S857" s="466"/>
      <c r="T857" s="466"/>
    </row>
    <row r="858">
      <c r="R858" s="466"/>
      <c r="S858" s="466"/>
      <c r="T858" s="466"/>
    </row>
    <row r="859">
      <c r="R859" s="466"/>
      <c r="S859" s="466"/>
      <c r="T859" s="466"/>
    </row>
    <row r="860">
      <c r="R860" s="466"/>
      <c r="S860" s="466"/>
      <c r="T860" s="466"/>
    </row>
    <row r="861">
      <c r="R861" s="466"/>
      <c r="S861" s="466"/>
      <c r="T861" s="466"/>
    </row>
    <row r="862">
      <c r="R862" s="466"/>
      <c r="S862" s="466"/>
      <c r="T862" s="466"/>
    </row>
    <row r="863">
      <c r="R863" s="466"/>
      <c r="S863" s="466"/>
      <c r="T863" s="466"/>
    </row>
    <row r="864">
      <c r="R864" s="466"/>
      <c r="S864" s="466"/>
      <c r="T864" s="466"/>
    </row>
    <row r="865">
      <c r="R865" s="466"/>
      <c r="S865" s="466"/>
      <c r="T865" s="466"/>
    </row>
    <row r="866">
      <c r="R866" s="466"/>
      <c r="S866" s="466"/>
      <c r="T866" s="466"/>
    </row>
    <row r="867">
      <c r="R867" s="466"/>
      <c r="S867" s="466"/>
      <c r="T867" s="466"/>
    </row>
    <row r="868">
      <c r="R868" s="466"/>
      <c r="S868" s="466"/>
      <c r="T868" s="466"/>
    </row>
    <row r="869">
      <c r="R869" s="466"/>
      <c r="S869" s="466"/>
      <c r="T869" s="466"/>
    </row>
    <row r="870">
      <c r="R870" s="466"/>
      <c r="S870" s="466"/>
      <c r="T870" s="466"/>
    </row>
    <row r="871">
      <c r="R871" s="466"/>
      <c r="S871" s="466"/>
      <c r="T871" s="466"/>
    </row>
    <row r="872">
      <c r="R872" s="466"/>
      <c r="S872" s="466"/>
      <c r="T872" s="466"/>
    </row>
    <row r="873">
      <c r="R873" s="466"/>
      <c r="S873" s="466"/>
      <c r="T873" s="466"/>
    </row>
    <row r="874">
      <c r="R874" s="466"/>
      <c r="S874" s="466"/>
      <c r="T874" s="466"/>
    </row>
    <row r="875">
      <c r="R875" s="466"/>
      <c r="S875" s="466"/>
      <c r="T875" s="466"/>
    </row>
    <row r="876">
      <c r="R876" s="466"/>
      <c r="S876" s="466"/>
      <c r="T876" s="466"/>
    </row>
    <row r="877">
      <c r="R877" s="466"/>
      <c r="S877" s="466"/>
      <c r="T877" s="466"/>
    </row>
    <row r="878">
      <c r="R878" s="466"/>
      <c r="S878" s="466"/>
      <c r="T878" s="466"/>
    </row>
    <row r="879">
      <c r="R879" s="466"/>
      <c r="S879" s="466"/>
      <c r="T879" s="466"/>
    </row>
    <row r="880">
      <c r="R880" s="466"/>
      <c r="S880" s="466"/>
      <c r="T880" s="466"/>
    </row>
    <row r="881">
      <c r="R881" s="466"/>
      <c r="S881" s="466"/>
      <c r="T881" s="466"/>
    </row>
    <row r="882">
      <c r="R882" s="466"/>
      <c r="S882" s="466"/>
      <c r="T882" s="466"/>
    </row>
    <row r="883">
      <c r="R883" s="466"/>
      <c r="S883" s="466"/>
      <c r="T883" s="466"/>
    </row>
    <row r="884">
      <c r="R884" s="466"/>
      <c r="S884" s="466"/>
      <c r="T884" s="466"/>
    </row>
    <row r="885">
      <c r="R885" s="466"/>
      <c r="S885" s="466"/>
      <c r="T885" s="466"/>
    </row>
    <row r="886">
      <c r="R886" s="466"/>
      <c r="S886" s="466"/>
      <c r="T886" s="466"/>
    </row>
    <row r="887">
      <c r="R887" s="466"/>
      <c r="S887" s="466"/>
      <c r="T887" s="466"/>
    </row>
    <row r="888">
      <c r="R888" s="466"/>
      <c r="S888" s="466"/>
      <c r="T888" s="466"/>
    </row>
    <row r="889">
      <c r="R889" s="466"/>
      <c r="S889" s="466"/>
      <c r="T889" s="466"/>
    </row>
    <row r="890">
      <c r="R890" s="466"/>
      <c r="S890" s="466"/>
      <c r="T890" s="466"/>
    </row>
    <row r="891">
      <c r="R891" s="466"/>
      <c r="S891" s="466"/>
      <c r="T891" s="466"/>
    </row>
    <row r="892">
      <c r="R892" s="466"/>
      <c r="S892" s="466"/>
      <c r="T892" s="466"/>
    </row>
    <row r="893">
      <c r="R893" s="466"/>
      <c r="S893" s="466"/>
      <c r="T893" s="466"/>
    </row>
    <row r="894">
      <c r="R894" s="466"/>
      <c r="S894" s="466"/>
      <c r="T894" s="466"/>
    </row>
    <row r="895">
      <c r="R895" s="466"/>
      <c r="S895" s="466"/>
      <c r="T895" s="466"/>
    </row>
    <row r="896">
      <c r="R896" s="466"/>
      <c r="S896" s="466"/>
      <c r="T896" s="466"/>
    </row>
    <row r="897">
      <c r="R897" s="466"/>
      <c r="S897" s="466"/>
      <c r="T897" s="466"/>
    </row>
    <row r="898">
      <c r="R898" s="466"/>
      <c r="S898" s="466"/>
      <c r="T898" s="466"/>
    </row>
    <row r="899">
      <c r="R899" s="466"/>
      <c r="S899" s="466"/>
      <c r="T899" s="466"/>
    </row>
    <row r="900">
      <c r="R900" s="466"/>
      <c r="S900" s="466"/>
      <c r="T900" s="466"/>
    </row>
    <row r="901">
      <c r="R901" s="466"/>
      <c r="S901" s="466"/>
      <c r="T901" s="466"/>
    </row>
    <row r="902">
      <c r="R902" s="466"/>
      <c r="S902" s="466"/>
      <c r="T902" s="466"/>
    </row>
    <row r="903">
      <c r="R903" s="466"/>
      <c r="S903" s="466"/>
      <c r="T903" s="466"/>
    </row>
    <row r="904">
      <c r="R904" s="466"/>
      <c r="S904" s="466"/>
      <c r="T904" s="466"/>
    </row>
    <row r="905">
      <c r="R905" s="466"/>
      <c r="S905" s="466"/>
      <c r="T905" s="466"/>
    </row>
    <row r="906">
      <c r="R906" s="466"/>
      <c r="S906" s="466"/>
      <c r="T906" s="466"/>
    </row>
    <row r="907">
      <c r="R907" s="466"/>
      <c r="S907" s="466"/>
      <c r="T907" s="466"/>
    </row>
    <row r="908">
      <c r="R908" s="466"/>
      <c r="S908" s="466"/>
      <c r="T908" s="466"/>
    </row>
    <row r="909">
      <c r="R909" s="466"/>
      <c r="S909" s="466"/>
      <c r="T909" s="466"/>
    </row>
    <row r="910">
      <c r="R910" s="466"/>
      <c r="S910" s="466"/>
      <c r="T910" s="466"/>
    </row>
    <row r="911">
      <c r="R911" s="466"/>
      <c r="S911" s="466"/>
      <c r="T911" s="466"/>
    </row>
    <row r="912">
      <c r="R912" s="466"/>
      <c r="S912" s="466"/>
      <c r="T912" s="466"/>
    </row>
    <row r="913">
      <c r="R913" s="466"/>
      <c r="S913" s="466"/>
      <c r="T913" s="466"/>
    </row>
    <row r="914">
      <c r="R914" s="466"/>
      <c r="S914" s="466"/>
      <c r="T914" s="466"/>
    </row>
    <row r="915">
      <c r="R915" s="466"/>
      <c r="S915" s="466"/>
      <c r="T915" s="466"/>
    </row>
    <row r="916">
      <c r="R916" s="466"/>
      <c r="S916" s="466"/>
      <c r="T916" s="466"/>
    </row>
    <row r="917">
      <c r="R917" s="466"/>
      <c r="S917" s="466"/>
      <c r="T917" s="466"/>
    </row>
    <row r="918">
      <c r="R918" s="466"/>
      <c r="S918" s="466"/>
      <c r="T918" s="466"/>
    </row>
    <row r="919">
      <c r="R919" s="466"/>
      <c r="S919" s="466"/>
      <c r="T919" s="466"/>
    </row>
    <row r="920">
      <c r="R920" s="466"/>
      <c r="S920" s="466"/>
      <c r="T920" s="466"/>
    </row>
    <row r="921">
      <c r="R921" s="466"/>
      <c r="S921" s="466"/>
      <c r="T921" s="466"/>
    </row>
    <row r="922">
      <c r="R922" s="466"/>
      <c r="S922" s="466"/>
      <c r="T922" s="466"/>
    </row>
    <row r="923">
      <c r="R923" s="466"/>
      <c r="S923" s="466"/>
      <c r="T923" s="466"/>
    </row>
    <row r="924">
      <c r="R924" s="466"/>
      <c r="S924" s="466"/>
      <c r="T924" s="466"/>
    </row>
    <row r="925">
      <c r="R925" s="466"/>
      <c r="S925" s="466"/>
      <c r="T925" s="466"/>
    </row>
    <row r="926">
      <c r="R926" s="466"/>
      <c r="S926" s="466"/>
      <c r="T926" s="466"/>
    </row>
    <row r="927">
      <c r="R927" s="466"/>
      <c r="S927" s="466"/>
      <c r="T927" s="466"/>
    </row>
    <row r="928">
      <c r="R928" s="466"/>
      <c r="S928" s="466"/>
      <c r="T928" s="466"/>
    </row>
    <row r="929">
      <c r="R929" s="466"/>
      <c r="S929" s="466"/>
      <c r="T929" s="466"/>
    </row>
    <row r="930">
      <c r="R930" s="466"/>
      <c r="S930" s="466"/>
      <c r="T930" s="466"/>
    </row>
    <row r="931">
      <c r="R931" s="466"/>
      <c r="S931" s="466"/>
      <c r="T931" s="466"/>
    </row>
    <row r="932">
      <c r="R932" s="466"/>
      <c r="S932" s="466"/>
      <c r="T932" s="466"/>
    </row>
    <row r="933">
      <c r="R933" s="466"/>
      <c r="S933" s="466"/>
      <c r="T933" s="466"/>
    </row>
    <row r="934">
      <c r="R934" s="466"/>
      <c r="S934" s="466"/>
      <c r="T934" s="466"/>
    </row>
    <row r="935">
      <c r="R935" s="466"/>
      <c r="S935" s="466"/>
      <c r="T935" s="466"/>
    </row>
    <row r="936">
      <c r="R936" s="466"/>
      <c r="S936" s="466"/>
      <c r="T936" s="466"/>
    </row>
    <row r="937">
      <c r="R937" s="466"/>
      <c r="S937" s="466"/>
      <c r="T937" s="466"/>
    </row>
    <row r="938">
      <c r="R938" s="466"/>
      <c r="S938" s="466"/>
      <c r="T938" s="466"/>
    </row>
    <row r="939">
      <c r="R939" s="466"/>
      <c r="S939" s="466"/>
      <c r="T939" s="466"/>
    </row>
    <row r="940">
      <c r="R940" s="466"/>
      <c r="S940" s="466"/>
      <c r="T940" s="466"/>
    </row>
    <row r="941">
      <c r="R941" s="466"/>
      <c r="S941" s="466"/>
      <c r="T941" s="466"/>
    </row>
    <row r="942">
      <c r="R942" s="466"/>
      <c r="S942" s="466"/>
      <c r="T942" s="466"/>
    </row>
    <row r="943">
      <c r="R943" s="466"/>
      <c r="S943" s="466"/>
      <c r="T943" s="466"/>
    </row>
    <row r="944">
      <c r="R944" s="466"/>
      <c r="S944" s="466"/>
      <c r="T944" s="466"/>
    </row>
    <row r="945">
      <c r="R945" s="466"/>
      <c r="S945" s="466"/>
      <c r="T945" s="466"/>
    </row>
    <row r="946">
      <c r="R946" s="466"/>
      <c r="S946" s="466"/>
      <c r="T946" s="466"/>
    </row>
    <row r="947">
      <c r="R947" s="466"/>
      <c r="S947" s="466"/>
      <c r="T947" s="466"/>
    </row>
    <row r="948">
      <c r="R948" s="466"/>
      <c r="S948" s="466"/>
      <c r="T948" s="466"/>
    </row>
    <row r="949">
      <c r="R949" s="466"/>
      <c r="S949" s="466"/>
      <c r="T949" s="466"/>
    </row>
    <row r="950">
      <c r="R950" s="466"/>
      <c r="S950" s="466"/>
      <c r="T950" s="466"/>
    </row>
    <row r="951">
      <c r="R951" s="466"/>
      <c r="S951" s="466"/>
      <c r="T951" s="466"/>
    </row>
    <row r="952">
      <c r="R952" s="466"/>
      <c r="S952" s="466"/>
      <c r="T952" s="466"/>
    </row>
    <row r="953">
      <c r="R953" s="466"/>
      <c r="S953" s="466"/>
      <c r="T953" s="466"/>
    </row>
    <row r="954">
      <c r="R954" s="466"/>
      <c r="S954" s="466"/>
      <c r="T954" s="466"/>
    </row>
    <row r="955">
      <c r="R955" s="466"/>
      <c r="S955" s="466"/>
      <c r="T955" s="466"/>
    </row>
    <row r="956">
      <c r="R956" s="466"/>
      <c r="S956" s="466"/>
      <c r="T956" s="466"/>
    </row>
    <row r="957">
      <c r="R957" s="466"/>
      <c r="S957" s="466"/>
      <c r="T957" s="466"/>
    </row>
    <row r="958">
      <c r="R958" s="466"/>
      <c r="S958" s="466"/>
      <c r="T958" s="466"/>
    </row>
    <row r="959">
      <c r="R959" s="466"/>
      <c r="S959" s="466"/>
      <c r="T959" s="466"/>
    </row>
    <row r="960">
      <c r="R960" s="466"/>
      <c r="S960" s="466"/>
      <c r="T960" s="466"/>
    </row>
    <row r="961">
      <c r="R961" s="466"/>
      <c r="S961" s="466"/>
      <c r="T961" s="466"/>
    </row>
    <row r="962">
      <c r="R962" s="466"/>
      <c r="S962" s="466"/>
      <c r="T962" s="466"/>
    </row>
  </sheetData>
  <mergeCells count="4">
    <mergeCell ref="A2:U2"/>
    <mergeCell ref="K10:R10"/>
    <mergeCell ref="A12:U12"/>
    <mergeCell ref="A45:U4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hidden="1" min="2" max="2" width="17.29"/>
    <col customWidth="1" min="3" max="3" width="20.0"/>
    <col customWidth="1" min="4" max="4" width="17.57"/>
    <col customWidth="1" min="5" max="5" width="18.43"/>
    <col customWidth="1" min="6" max="6" width="8.71"/>
    <col customWidth="1" min="7" max="7" width="14.29"/>
    <col customWidth="1" min="8" max="8" width="16.57"/>
    <col customWidth="1" min="9" max="9" width="12.71"/>
    <col customWidth="1" min="10" max="10" width="12.43"/>
    <col customWidth="1" min="11" max="11" width="8.71"/>
  </cols>
  <sheetData>
    <row r="1" ht="14.25" customHeight="1">
      <c r="A1" s="191" t="s">
        <v>544</v>
      </c>
      <c r="B1" s="191" t="s">
        <v>548</v>
      </c>
      <c r="C1" s="191" t="s">
        <v>550</v>
      </c>
      <c r="D1" s="191"/>
      <c r="E1" s="191" t="s">
        <v>375</v>
      </c>
      <c r="F1" s="191" t="s">
        <v>553</v>
      </c>
      <c r="G1" s="192" t="s">
        <v>555</v>
      </c>
      <c r="H1" s="194" t="s">
        <v>557</v>
      </c>
      <c r="I1" s="194" t="s">
        <v>559</v>
      </c>
      <c r="J1" s="194" t="s">
        <v>562</v>
      </c>
    </row>
    <row r="2" ht="14.25" customHeight="1">
      <c r="A2" s="195">
        <v>45015.0</v>
      </c>
      <c r="B2" s="196"/>
      <c r="C2" s="196" t="s">
        <v>565</v>
      </c>
      <c r="D2" s="196" t="s">
        <v>566</v>
      </c>
      <c r="E2" s="196" t="s">
        <v>567</v>
      </c>
      <c r="F2" s="196">
        <v>114762.0</v>
      </c>
      <c r="G2" s="197">
        <f t="shared" ref="G2:G7" si="1">F2*0.1</f>
        <v>11476.2</v>
      </c>
      <c r="H2" s="198"/>
      <c r="I2" s="198"/>
      <c r="K2" s="199">
        <f t="shared" ref="K2:K3" si="2">F2-G2</f>
        <v>103285.8</v>
      </c>
    </row>
    <row r="3" ht="14.25" customHeight="1">
      <c r="A3" s="195">
        <v>45015.0</v>
      </c>
      <c r="B3" s="196"/>
      <c r="C3" s="196"/>
      <c r="D3" s="196" t="s">
        <v>577</v>
      </c>
      <c r="E3" s="196" t="s">
        <v>578</v>
      </c>
      <c r="F3" s="200">
        <v>71520.0</v>
      </c>
      <c r="G3" s="196">
        <f t="shared" si="1"/>
        <v>7152</v>
      </c>
      <c r="H3" s="198"/>
      <c r="I3" s="198"/>
      <c r="K3" s="202">
        <f t="shared" si="2"/>
        <v>64368</v>
      </c>
    </row>
    <row r="4" ht="14.25" customHeight="1">
      <c r="A4" s="204">
        <v>45027.0</v>
      </c>
      <c r="B4" s="205"/>
      <c r="C4" s="205"/>
      <c r="D4" s="198" t="s">
        <v>566</v>
      </c>
      <c r="E4" s="198" t="s">
        <v>567</v>
      </c>
      <c r="F4" s="206">
        <v>54703.0</v>
      </c>
      <c r="G4" s="198">
        <f t="shared" si="1"/>
        <v>5470.3</v>
      </c>
      <c r="H4" s="205">
        <f>G4+G5</f>
        <v>8879.4</v>
      </c>
      <c r="I4" s="205"/>
      <c r="J4" s="205"/>
    </row>
    <row r="5" ht="14.25" customHeight="1">
      <c r="A5" s="204">
        <v>45027.0</v>
      </c>
      <c r="B5" s="205"/>
      <c r="C5" s="205"/>
      <c r="D5" s="198" t="s">
        <v>577</v>
      </c>
      <c r="E5" s="198" t="s">
        <v>578</v>
      </c>
      <c r="F5" s="206">
        <v>34091.0</v>
      </c>
      <c r="G5" s="198">
        <f t="shared" si="1"/>
        <v>3409.1</v>
      </c>
    </row>
    <row r="6" ht="14.25" customHeight="1">
      <c r="A6" s="204">
        <v>45028.0</v>
      </c>
      <c r="B6" s="205"/>
      <c r="C6" s="205"/>
      <c r="D6" s="198" t="s">
        <v>566</v>
      </c>
      <c r="E6" s="198" t="s">
        <v>567</v>
      </c>
      <c r="F6" s="198">
        <v>57381.0</v>
      </c>
      <c r="G6" s="210">
        <f t="shared" si="1"/>
        <v>5738.1</v>
      </c>
      <c r="H6" s="199">
        <f>G6+G7</f>
        <v>9314.1</v>
      </c>
      <c r="I6" s="205"/>
      <c r="J6" s="205"/>
    </row>
    <row r="7" ht="14.25" customHeight="1">
      <c r="A7" s="204">
        <v>45028.0</v>
      </c>
      <c r="B7" s="205"/>
      <c r="C7" s="205"/>
      <c r="D7" s="198" t="s">
        <v>577</v>
      </c>
      <c r="E7" s="198" t="s">
        <v>578</v>
      </c>
      <c r="F7" s="198">
        <v>35760.0</v>
      </c>
      <c r="G7" s="210">
        <f t="shared" si="1"/>
        <v>3576</v>
      </c>
    </row>
    <row r="8" ht="14.25" hidden="1" customHeight="1"/>
    <row r="9" ht="14.25" hidden="1" customHeight="1"/>
    <row r="10" ht="14.25" customHeight="1">
      <c r="A10" s="204">
        <v>45029.0</v>
      </c>
      <c r="B10" s="205"/>
      <c r="C10" s="205"/>
      <c r="D10" s="198" t="s">
        <v>566</v>
      </c>
      <c r="E10" s="198" t="s">
        <v>567</v>
      </c>
      <c r="F10" s="198">
        <v>57381.0</v>
      </c>
      <c r="G10" s="210">
        <f t="shared" ref="G10:G11" si="3">F10*0.1</f>
        <v>5738.1</v>
      </c>
      <c r="H10" s="199">
        <f>G10+G11</f>
        <v>9314.1</v>
      </c>
      <c r="I10" s="205"/>
      <c r="J10" s="205"/>
    </row>
    <row r="11" ht="14.25" customHeight="1">
      <c r="A11" s="204">
        <v>45029.0</v>
      </c>
      <c r="B11" s="205"/>
      <c r="C11" s="205"/>
      <c r="D11" s="198" t="s">
        <v>577</v>
      </c>
      <c r="E11" s="198" t="s">
        <v>578</v>
      </c>
      <c r="F11" s="198">
        <v>35760.0</v>
      </c>
      <c r="G11" s="210">
        <f t="shared" si="3"/>
        <v>3576</v>
      </c>
    </row>
    <row r="12" ht="14.25" hidden="1" customHeight="1"/>
    <row r="13" ht="14.25" customHeight="1">
      <c r="A13" s="204">
        <v>45030.0</v>
      </c>
      <c r="B13" s="205"/>
      <c r="C13" s="205"/>
      <c r="D13" s="198" t="s">
        <v>566</v>
      </c>
      <c r="E13" s="198" t="s">
        <v>567</v>
      </c>
      <c r="F13" s="198">
        <v>57381.0</v>
      </c>
      <c r="G13" s="210">
        <f t="shared" ref="G13:G14" si="4">F13*0.1</f>
        <v>5738.1</v>
      </c>
      <c r="H13" s="199">
        <f>G13+G14</f>
        <v>9314.1</v>
      </c>
    </row>
    <row r="14" ht="14.25" customHeight="1">
      <c r="A14" s="204">
        <v>45030.0</v>
      </c>
      <c r="B14" s="205"/>
      <c r="C14" s="205"/>
      <c r="D14" s="198" t="s">
        <v>577</v>
      </c>
      <c r="E14" s="198" t="s">
        <v>578</v>
      </c>
      <c r="F14" s="198">
        <v>35760.0</v>
      </c>
      <c r="G14" s="210">
        <f t="shared" si="4"/>
        <v>3576</v>
      </c>
    </row>
    <row r="15" ht="14.25" hidden="1" customHeight="1"/>
    <row r="16" ht="14.25" customHeight="1">
      <c r="A16" s="204">
        <v>45031.0</v>
      </c>
      <c r="B16" s="205"/>
      <c r="C16" s="205"/>
      <c r="D16" s="198" t="s">
        <v>566</v>
      </c>
      <c r="E16" s="198" t="s">
        <v>567</v>
      </c>
      <c r="F16" s="198">
        <v>57381.0</v>
      </c>
      <c r="G16" s="210">
        <f t="shared" ref="G16:G17" si="5">F16*0.1</f>
        <v>5738.1</v>
      </c>
      <c r="H16" s="199">
        <f>G16+G17</f>
        <v>9314.1</v>
      </c>
    </row>
    <row r="17" ht="14.25" customHeight="1">
      <c r="A17" s="204">
        <v>45031.0</v>
      </c>
      <c r="B17" s="205"/>
      <c r="C17" s="205"/>
      <c r="D17" s="198" t="s">
        <v>577</v>
      </c>
      <c r="E17" s="198" t="s">
        <v>578</v>
      </c>
      <c r="F17" s="198">
        <v>35760.0</v>
      </c>
      <c r="G17" s="210">
        <f t="shared" si="5"/>
        <v>3576</v>
      </c>
    </row>
    <row r="18" ht="14.25" hidden="1" customHeight="1"/>
    <row r="19" ht="14.25" customHeight="1">
      <c r="A19" s="204">
        <v>45032.0</v>
      </c>
      <c r="B19" s="205"/>
      <c r="C19" s="205"/>
      <c r="D19" s="198" t="s">
        <v>566</v>
      </c>
      <c r="E19" s="198" t="s">
        <v>567</v>
      </c>
      <c r="F19" s="198">
        <v>57381.0</v>
      </c>
      <c r="G19" s="210">
        <f t="shared" ref="G19:G20" si="6">F19*0.1</f>
        <v>5738.1</v>
      </c>
      <c r="H19" s="199">
        <f>G19+G20</f>
        <v>9314.1</v>
      </c>
    </row>
    <row r="20" ht="14.25" customHeight="1">
      <c r="A20" s="204">
        <v>45032.0</v>
      </c>
      <c r="B20" s="205"/>
      <c r="C20" s="205"/>
      <c r="D20" s="198" t="s">
        <v>577</v>
      </c>
      <c r="E20" s="198" t="s">
        <v>578</v>
      </c>
      <c r="F20" s="198">
        <v>35760.0</v>
      </c>
      <c r="G20" s="210">
        <f t="shared" si="6"/>
        <v>3576</v>
      </c>
    </row>
    <row r="21" ht="14.25" hidden="1" customHeight="1"/>
    <row r="22" ht="14.25" hidden="1" customHeight="1"/>
    <row r="23" ht="14.25" customHeight="1">
      <c r="A23" s="204">
        <v>45033.0</v>
      </c>
      <c r="B23" s="205"/>
      <c r="C23" s="205"/>
      <c r="D23" s="198" t="s">
        <v>566</v>
      </c>
      <c r="E23" s="198" t="s">
        <v>567</v>
      </c>
      <c r="F23" s="198">
        <v>57381.0</v>
      </c>
      <c r="G23" s="210">
        <f t="shared" ref="G23:G24" si="7">F23*0.1</f>
        <v>5738.1</v>
      </c>
      <c r="H23" s="199">
        <f>G23+G24</f>
        <v>9314.1</v>
      </c>
    </row>
    <row r="24" ht="14.25" customHeight="1">
      <c r="A24" s="204">
        <v>45033.0</v>
      </c>
      <c r="B24" s="205"/>
      <c r="C24" s="205"/>
      <c r="D24" s="198" t="s">
        <v>577</v>
      </c>
      <c r="E24" s="198" t="s">
        <v>578</v>
      </c>
      <c r="F24" s="198">
        <v>35760.0</v>
      </c>
      <c r="G24" s="210">
        <f t="shared" si="7"/>
        <v>3576</v>
      </c>
    </row>
    <row r="25" ht="14.25" hidden="1" customHeight="1"/>
    <row r="26" ht="14.25" hidden="1" customHeight="1"/>
    <row r="27" ht="14.25" customHeight="1">
      <c r="A27" s="204">
        <v>45034.0</v>
      </c>
      <c r="B27" s="205"/>
      <c r="C27" s="205"/>
      <c r="D27" s="198" t="s">
        <v>566</v>
      </c>
      <c r="E27" s="198" t="s">
        <v>567</v>
      </c>
      <c r="F27" s="198">
        <v>57381.0</v>
      </c>
      <c r="G27" s="210">
        <f t="shared" ref="G27:G28" si="8">F27*0.1</f>
        <v>5738.1</v>
      </c>
      <c r="H27" s="199">
        <f>G27+G28</f>
        <v>9314.1</v>
      </c>
    </row>
    <row r="28" ht="14.25" customHeight="1">
      <c r="A28" s="204">
        <v>45034.0</v>
      </c>
      <c r="B28" s="205"/>
      <c r="C28" s="205"/>
      <c r="D28" s="198" t="s">
        <v>577</v>
      </c>
      <c r="E28" s="198" t="s">
        <v>578</v>
      </c>
      <c r="F28" s="198">
        <v>35760.0</v>
      </c>
      <c r="G28" s="210">
        <f t="shared" si="8"/>
        <v>3576</v>
      </c>
    </row>
    <row r="29" ht="14.25" hidden="1" customHeight="1"/>
    <row r="30" ht="14.25" hidden="1" customHeight="1"/>
    <row r="31" ht="14.25" customHeight="1">
      <c r="A31" s="204">
        <v>45035.0</v>
      </c>
      <c r="B31" s="205"/>
      <c r="C31" s="205"/>
      <c r="D31" s="198" t="s">
        <v>566</v>
      </c>
      <c r="E31" s="198" t="s">
        <v>567</v>
      </c>
      <c r="F31" s="198">
        <v>57381.0</v>
      </c>
      <c r="G31" s="210">
        <f t="shared" ref="G31:G32" si="9">F31*0.1</f>
        <v>5738.1</v>
      </c>
      <c r="H31" s="199">
        <f>G31+G32</f>
        <v>9314.1</v>
      </c>
    </row>
    <row r="32" ht="14.25" customHeight="1">
      <c r="A32" s="204">
        <v>45035.0</v>
      </c>
      <c r="B32" s="205"/>
      <c r="C32" s="205"/>
      <c r="D32" s="198" t="s">
        <v>577</v>
      </c>
      <c r="E32" s="198" t="s">
        <v>578</v>
      </c>
      <c r="F32" s="198">
        <v>35760.0</v>
      </c>
      <c r="G32" s="210">
        <f t="shared" si="9"/>
        <v>3576</v>
      </c>
    </row>
    <row r="33" ht="14.25" hidden="1" customHeight="1"/>
    <row r="34" ht="14.25" hidden="1" customHeight="1"/>
    <row r="35" ht="14.25" customHeight="1">
      <c r="A35" s="204">
        <v>45036.0</v>
      </c>
      <c r="B35" s="205"/>
      <c r="C35" s="205"/>
      <c r="D35" s="198" t="s">
        <v>566</v>
      </c>
      <c r="E35" s="198" t="s">
        <v>567</v>
      </c>
      <c r="F35" s="198">
        <v>76508.0</v>
      </c>
      <c r="G35" s="210">
        <v>7650.8</v>
      </c>
      <c r="H35" s="199">
        <f>G35+G36</f>
        <v>12418.8</v>
      </c>
    </row>
    <row r="36" ht="14.25" customHeight="1">
      <c r="A36" s="204">
        <v>45036.0</v>
      </c>
      <c r="B36" s="205"/>
      <c r="C36" s="205"/>
      <c r="D36" s="198" t="s">
        <v>577</v>
      </c>
      <c r="E36" s="198" t="s">
        <v>578</v>
      </c>
      <c r="F36" s="198">
        <v>47680.0</v>
      </c>
      <c r="G36" s="210">
        <v>4768.0</v>
      </c>
    </row>
    <row r="37" ht="14.25" hidden="1" customHeight="1"/>
    <row r="38" ht="14.25" hidden="1" customHeight="1"/>
    <row r="39" ht="14.25" hidden="1" customHeight="1"/>
    <row r="40" ht="14.25" hidden="1" customHeight="1"/>
    <row r="41" ht="14.25" hidden="1" customHeight="1"/>
    <row r="42" ht="14.25" hidden="1" customHeight="1"/>
    <row r="43" ht="14.25" hidden="1" customHeight="1"/>
    <row r="44" ht="14.25" hidden="1" customHeight="1"/>
    <row r="45" ht="14.25" hidden="1" customHeight="1"/>
    <row r="46" ht="14.25" hidden="1" customHeight="1"/>
    <row r="47" ht="14.25" hidden="1" customHeight="1"/>
    <row r="48" ht="14.25" hidden="1" customHeight="1"/>
    <row r="49" ht="14.25" hidden="1" customHeight="1"/>
    <row r="50" ht="14.25" hidden="1" customHeight="1"/>
    <row r="51" ht="14.25" hidden="1" customHeight="1"/>
    <row r="52" ht="14.25" hidden="1" customHeight="1"/>
    <row r="53" ht="14.25" hidden="1" customHeight="1"/>
    <row r="54" ht="14.25" hidden="1" customHeight="1"/>
    <row r="55" ht="14.25" hidden="1" customHeight="1"/>
    <row r="56" ht="14.25" hidden="1" customHeight="1"/>
    <row r="57" ht="14.25" hidden="1" customHeight="1"/>
    <row r="58" ht="14.25" hidden="1" customHeight="1"/>
    <row r="59" ht="14.25" hidden="1" customHeight="1"/>
    <row r="60" ht="14.25" hidden="1" customHeight="1"/>
    <row r="61" ht="14.25" hidden="1" customHeight="1"/>
    <row r="62" ht="14.25" hidden="1" customHeight="1"/>
    <row r="63" ht="14.25" hidden="1" customHeight="1"/>
    <row r="64" ht="14.25" hidden="1" customHeight="1"/>
    <row r="65" ht="14.25" hidden="1" customHeight="1"/>
    <row r="66" ht="14.25" hidden="1" customHeight="1"/>
    <row r="67" ht="14.25" hidden="1" customHeight="1"/>
    <row r="68" ht="14.25" hidden="1" customHeight="1"/>
    <row r="69" ht="14.25" hidden="1" customHeight="1"/>
    <row r="70" ht="14.25" hidden="1" customHeight="1"/>
    <row r="71" ht="14.25" hidden="1" customHeight="1"/>
    <row r="72" ht="14.25" hidden="1" customHeight="1"/>
    <row r="73" ht="14.25" hidden="1" customHeight="1"/>
    <row r="74" ht="14.25" hidden="1" customHeight="1"/>
    <row r="75" ht="14.25" hidden="1" customHeight="1"/>
    <row r="76" ht="14.25" hidden="1" customHeight="1"/>
    <row r="77" ht="14.25" hidden="1" customHeight="1"/>
    <row r="78" ht="14.25" hidden="1" customHeight="1"/>
    <row r="79" ht="14.25" hidden="1" customHeight="1"/>
    <row r="80" ht="14.25" hidden="1" customHeight="1"/>
    <row r="81" ht="14.25" hidden="1" customHeight="1"/>
    <row r="82" ht="14.25" hidden="1" customHeight="1"/>
    <row r="83" ht="14.25" hidden="1" customHeight="1"/>
    <row r="84" ht="14.25" hidden="1" customHeight="1"/>
    <row r="85" ht="14.25" hidden="1" customHeight="1"/>
    <row r="86" ht="14.25" hidden="1" customHeight="1"/>
    <row r="87" ht="14.25" hidden="1" customHeight="1"/>
    <row r="88" ht="14.25" hidden="1" customHeight="1"/>
    <row r="89" ht="14.25" hidden="1" customHeight="1"/>
    <row r="90" ht="14.25" hidden="1" customHeight="1"/>
    <row r="91" ht="14.25" hidden="1" customHeight="1"/>
    <row r="92" ht="14.25" hidden="1" customHeight="1"/>
    <row r="93" ht="14.25" hidden="1" customHeight="1"/>
    <row r="94" ht="14.25" hidden="1" customHeight="1"/>
    <row r="95" ht="14.25" hidden="1" customHeight="1"/>
    <row r="96" ht="14.25" hidden="1" customHeight="1"/>
    <row r="97" ht="14.25" hidden="1" customHeight="1"/>
    <row r="98" ht="14.25" hidden="1" customHeight="1"/>
    <row r="99" ht="14.25" hidden="1" customHeight="1"/>
    <row r="100" ht="14.25" hidden="1" customHeight="1"/>
    <row r="101" ht="14.25" hidden="1" customHeight="1"/>
    <row r="102" ht="14.25" hidden="1" customHeight="1"/>
    <row r="103" ht="14.25" hidden="1" customHeight="1"/>
    <row r="104" ht="14.25" hidden="1" customHeight="1"/>
    <row r="105" ht="14.25" hidden="1" customHeight="1"/>
    <row r="106" ht="14.25" hidden="1" customHeight="1"/>
    <row r="107" ht="14.25" hidden="1" customHeight="1"/>
    <row r="108" ht="14.25" hidden="1" customHeight="1"/>
    <row r="109" ht="14.25" hidden="1" customHeight="1"/>
    <row r="110" ht="14.25" hidden="1" customHeight="1"/>
    <row r="111" ht="14.25" hidden="1" customHeight="1"/>
    <row r="112" ht="14.25" hidden="1" customHeight="1"/>
    <row r="113" ht="14.25" hidden="1" customHeight="1"/>
    <row r="114" ht="14.25" hidden="1" customHeight="1"/>
    <row r="115" ht="14.25" hidden="1" customHeight="1"/>
    <row r="116" ht="14.25" hidden="1" customHeight="1"/>
    <row r="117" ht="14.25" hidden="1" customHeight="1"/>
    <row r="118" ht="14.25" hidden="1" customHeight="1"/>
    <row r="119" ht="14.25" hidden="1" customHeight="1"/>
    <row r="120" ht="14.25" hidden="1" customHeight="1"/>
    <row r="121" ht="14.25" hidden="1" customHeight="1"/>
    <row r="122" ht="14.25" hidden="1" customHeight="1"/>
    <row r="123" ht="14.25" hidden="1" customHeight="1"/>
    <row r="124" ht="14.25" hidden="1" customHeight="1"/>
    <row r="125" ht="14.25" hidden="1" customHeight="1"/>
    <row r="126" ht="14.25" hidden="1" customHeight="1"/>
    <row r="127" ht="14.25" hidden="1" customHeight="1"/>
    <row r="128" ht="14.25" hidden="1" customHeight="1"/>
    <row r="129" ht="14.25" hidden="1" customHeight="1"/>
    <row r="130" ht="14.25" hidden="1" customHeight="1"/>
    <row r="131" ht="14.25" hidden="1" customHeight="1"/>
    <row r="132" ht="14.25" hidden="1" customHeight="1"/>
    <row r="133" ht="14.25" hidden="1" customHeight="1"/>
    <row r="134" ht="14.25" hidden="1" customHeight="1"/>
    <row r="135" ht="14.25" hidden="1" customHeight="1"/>
    <row r="136" ht="14.25" hidden="1" customHeight="1"/>
    <row r="137" ht="14.25" hidden="1" customHeight="1"/>
    <row r="138" ht="14.25" hidden="1" customHeight="1"/>
    <row r="139" ht="14.25" hidden="1" customHeight="1"/>
    <row r="140" ht="14.25" hidden="1" customHeight="1"/>
    <row r="141" ht="14.25" hidden="1" customHeight="1"/>
    <row r="142" ht="14.25" hidden="1" customHeight="1"/>
    <row r="143" ht="14.25" hidden="1" customHeight="1"/>
    <row r="144" ht="14.25" hidden="1" customHeight="1"/>
    <row r="145" ht="14.25" hidden="1" customHeight="1"/>
    <row r="146" ht="14.25" hidden="1" customHeight="1"/>
    <row r="147" ht="14.25" hidden="1" customHeight="1"/>
    <row r="148" ht="14.25" hidden="1" customHeight="1"/>
    <row r="149" ht="14.25" hidden="1" customHeight="1"/>
    <row r="150" ht="14.25" hidden="1" customHeight="1"/>
    <row r="151" ht="14.25" hidden="1" customHeight="1"/>
    <row r="152" ht="14.25" hidden="1" customHeight="1"/>
    <row r="153" ht="14.25" hidden="1" customHeight="1"/>
    <row r="154" ht="14.25" hidden="1" customHeight="1"/>
    <row r="155" ht="14.25" hidden="1" customHeight="1"/>
    <row r="156" ht="14.25" hidden="1" customHeight="1"/>
    <row r="157" ht="14.25" hidden="1" customHeight="1"/>
    <row r="158" ht="14.25" hidden="1" customHeight="1"/>
    <row r="159" ht="14.25" hidden="1" customHeight="1"/>
    <row r="160" ht="14.25" hidden="1" customHeight="1"/>
    <row r="161" ht="14.25" hidden="1" customHeight="1"/>
    <row r="162" ht="14.25" hidden="1" customHeight="1"/>
    <row r="163" ht="14.25" hidden="1" customHeight="1"/>
    <row r="164" ht="14.25" hidden="1" customHeight="1"/>
    <row r="165" ht="14.25" hidden="1" customHeight="1"/>
    <row r="166" ht="14.25" hidden="1" customHeight="1"/>
    <row r="167" ht="14.25" hidden="1" customHeight="1"/>
    <row r="168" ht="14.25" hidden="1" customHeight="1"/>
    <row r="169" ht="14.25" hidden="1" customHeight="1"/>
    <row r="170" ht="14.25" hidden="1" customHeight="1"/>
    <row r="171" ht="14.25" hidden="1" customHeight="1"/>
    <row r="172" ht="14.25" hidden="1" customHeight="1"/>
    <row r="173" ht="14.25" hidden="1" customHeight="1"/>
    <row r="174" ht="14.25" hidden="1" customHeight="1"/>
    <row r="175" ht="14.25" hidden="1" customHeight="1"/>
    <row r="176" ht="14.25" hidden="1" customHeight="1"/>
    <row r="177" ht="14.25" hidden="1" customHeight="1"/>
    <row r="178" ht="14.25" hidden="1" customHeight="1"/>
    <row r="179" ht="14.25" hidden="1" customHeight="1"/>
    <row r="180" ht="14.25" hidden="1" customHeight="1"/>
    <row r="181" ht="14.25" hidden="1" customHeight="1"/>
    <row r="182" ht="14.25" hidden="1" customHeight="1"/>
    <row r="183" ht="14.25" hidden="1" customHeight="1"/>
    <row r="184" ht="14.25" hidden="1" customHeight="1"/>
    <row r="185" ht="14.25" hidden="1" customHeight="1"/>
    <row r="186" ht="14.25" hidden="1" customHeight="1"/>
    <row r="187" ht="14.25" hidden="1" customHeight="1"/>
    <row r="188" ht="14.25" hidden="1" customHeight="1"/>
    <row r="189" ht="14.25" hidden="1" customHeight="1"/>
    <row r="190" ht="14.25" hidden="1" customHeight="1"/>
    <row r="191" ht="14.25" hidden="1" customHeight="1"/>
    <row r="192" ht="14.25" hidden="1" customHeight="1"/>
    <row r="193" ht="14.25" hidden="1" customHeight="1"/>
    <row r="194" ht="14.25" hidden="1" customHeight="1"/>
    <row r="195" ht="14.25" hidden="1" customHeight="1"/>
    <row r="196" ht="14.25" hidden="1" customHeight="1"/>
    <row r="197" ht="14.25" hidden="1" customHeight="1"/>
    <row r="198" ht="14.25" hidden="1" customHeight="1"/>
    <row r="199" ht="14.25" hidden="1" customHeight="1"/>
    <row r="200" ht="14.25" hidden="1" customHeight="1"/>
    <row r="201" ht="14.25" hidden="1" customHeight="1"/>
    <row r="202" ht="14.25" hidden="1" customHeight="1"/>
    <row r="203" ht="14.25" hidden="1" customHeight="1"/>
    <row r="204" ht="14.25" hidden="1" customHeight="1"/>
    <row r="205" ht="14.25" hidden="1" customHeight="1"/>
    <row r="206" ht="14.25" hidden="1" customHeight="1"/>
    <row r="207" ht="14.25" hidden="1" customHeight="1"/>
    <row r="208" ht="14.25" hidden="1" customHeight="1"/>
    <row r="209" ht="14.25" hidden="1" customHeight="1"/>
    <row r="210" ht="14.25" hidden="1" customHeight="1"/>
    <row r="211" ht="14.25" hidden="1" customHeight="1"/>
    <row r="212" ht="14.25" hidden="1" customHeight="1"/>
    <row r="213" ht="14.25" hidden="1" customHeight="1"/>
    <row r="214" ht="14.25" hidden="1" customHeight="1"/>
    <row r="215" ht="14.25" hidden="1" customHeight="1"/>
    <row r="216" ht="14.25" hidden="1" customHeight="1"/>
    <row r="217" ht="14.25" hidden="1" customHeight="1"/>
    <row r="218" ht="14.25" hidden="1" customHeight="1"/>
    <row r="219" ht="14.25" hidden="1" customHeight="1"/>
    <row r="220" ht="14.25" hidden="1" customHeight="1"/>
    <row r="221" ht="14.25" hidden="1" customHeight="1"/>
    <row r="222" ht="14.25" hidden="1" customHeight="1"/>
    <row r="223" ht="14.25" hidden="1" customHeight="1"/>
    <row r="224" ht="14.25" hidden="1" customHeight="1"/>
    <row r="225" ht="14.25" hidden="1" customHeight="1"/>
    <row r="226" ht="14.25" hidden="1" customHeight="1"/>
    <row r="227" ht="14.25" hidden="1" customHeight="1"/>
    <row r="228" ht="14.25" hidden="1" customHeight="1"/>
    <row r="229" ht="14.25" hidden="1" customHeight="1"/>
    <row r="230" ht="14.25" hidden="1" customHeight="1"/>
    <row r="231" ht="14.25" hidden="1" customHeight="1"/>
    <row r="232" ht="14.25" hidden="1" customHeight="1"/>
    <row r="233" ht="14.25" hidden="1" customHeight="1"/>
    <row r="234" ht="14.25" hidden="1" customHeight="1"/>
    <row r="235" ht="14.25" hidden="1" customHeight="1"/>
    <row r="236" ht="14.2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994">
    <filterColumn colId="0">
      <filters>
        <filter val="14/4/2023"/>
        <filter val="15/4/2023"/>
        <filter val="16/4/2023"/>
        <filter val="13/4/2023"/>
        <filter val="11/4/2023"/>
        <filter val="30/3/2023"/>
        <filter val="12/4/2023"/>
        <filter val="17/4/2023"/>
        <filter val="18/4/2023"/>
        <filter val="19/4/2023"/>
        <filter val="20/4/2023"/>
      </filters>
    </filterColumn>
  </autoFilter>
  <mergeCells count="16">
    <mergeCell ref="I10:I11"/>
    <mergeCell ref="J10:J11"/>
    <mergeCell ref="H13:H14"/>
    <mergeCell ref="H16:H17"/>
    <mergeCell ref="H19:H20"/>
    <mergeCell ref="H23:H24"/>
    <mergeCell ref="H27:H28"/>
    <mergeCell ref="H31:H32"/>
    <mergeCell ref="H35:H36"/>
    <mergeCell ref="H4:H5"/>
    <mergeCell ref="I4:I5"/>
    <mergeCell ref="J4:J5"/>
    <mergeCell ref="H6:H7"/>
    <mergeCell ref="I6:I7"/>
    <mergeCell ref="J6:J7"/>
    <mergeCell ref="H10:H1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8.29"/>
    <col customWidth="1" min="3" max="3" width="21.29"/>
    <col customWidth="1" min="4" max="6" width="8.71"/>
  </cols>
  <sheetData>
    <row r="1" ht="14.25" customHeight="1">
      <c r="A1" s="277" t="s">
        <v>771</v>
      </c>
      <c r="B1" s="277"/>
      <c r="C1" s="277" t="s">
        <v>778</v>
      </c>
    </row>
    <row r="2" ht="14.25" customHeight="1">
      <c r="A2" s="277" t="s">
        <v>779</v>
      </c>
      <c r="B2" s="277"/>
      <c r="C2" s="277" t="s">
        <v>780</v>
      </c>
    </row>
    <row r="3" ht="14.25" customHeight="1">
      <c r="A3" s="277" t="s">
        <v>781</v>
      </c>
      <c r="B3" s="277"/>
      <c r="C3" s="277" t="s">
        <v>784</v>
      </c>
    </row>
    <row r="4" ht="14.25" customHeight="1">
      <c r="A4" s="277" t="s">
        <v>786</v>
      </c>
      <c r="B4" s="277"/>
      <c r="C4" s="277" t="s">
        <v>789</v>
      </c>
    </row>
    <row r="5" ht="14.25" customHeight="1">
      <c r="A5" s="277" t="s">
        <v>791</v>
      </c>
      <c r="B5" s="277"/>
      <c r="C5" s="277" t="s">
        <v>794</v>
      </c>
    </row>
    <row r="6" ht="14.25" customHeight="1">
      <c r="A6" s="277" t="s">
        <v>797</v>
      </c>
      <c r="B6" s="277"/>
      <c r="C6" s="277" t="s">
        <v>799</v>
      </c>
    </row>
    <row r="7" ht="14.25" customHeight="1">
      <c r="A7" s="277" t="s">
        <v>802</v>
      </c>
      <c r="B7" s="277"/>
      <c r="C7" s="277" t="s">
        <v>803</v>
      </c>
    </row>
    <row r="8" ht="14.25" customHeight="1">
      <c r="A8" s="277" t="s">
        <v>806</v>
      </c>
      <c r="B8" s="277" t="s">
        <v>807</v>
      </c>
      <c r="C8" s="277"/>
    </row>
    <row r="9" ht="14.25" customHeight="1">
      <c r="A9" s="277">
        <v>1.0</v>
      </c>
      <c r="B9" s="277" t="s">
        <v>808</v>
      </c>
      <c r="C9" s="277">
        <v>0.0</v>
      </c>
    </row>
    <row r="10" ht="14.25" customHeight="1">
      <c r="A10" s="277">
        <v>2.0</v>
      </c>
      <c r="B10" s="277" t="s">
        <v>811</v>
      </c>
      <c r="C10" s="277">
        <v>0.0</v>
      </c>
    </row>
    <row r="11" ht="14.25" customHeight="1">
      <c r="A11" s="277">
        <v>3.0</v>
      </c>
      <c r="B11" s="277" t="s">
        <v>812</v>
      </c>
      <c r="C11" s="277">
        <v>0.0</v>
      </c>
    </row>
    <row r="12" ht="14.25" customHeight="1">
      <c r="A12" s="277">
        <v>4.0</v>
      </c>
      <c r="B12" s="277" t="s">
        <v>813</v>
      </c>
      <c r="C12" s="277">
        <v>0.0</v>
      </c>
    </row>
    <row r="13" ht="14.25" customHeight="1">
      <c r="A13" s="277">
        <v>5.0</v>
      </c>
      <c r="B13" s="277" t="s">
        <v>815</v>
      </c>
      <c r="C13" s="277">
        <v>0.0</v>
      </c>
    </row>
    <row r="14" ht="14.25" customHeight="1">
      <c r="A14" s="277">
        <v>6.0</v>
      </c>
      <c r="B14" s="277" t="s">
        <v>817</v>
      </c>
      <c r="C14" s="277">
        <v>0.0</v>
      </c>
    </row>
    <row r="15" ht="14.25" customHeight="1">
      <c r="A15" s="277">
        <v>7.0</v>
      </c>
      <c r="B15" s="277" t="s">
        <v>819</v>
      </c>
      <c r="C15" s="277">
        <v>0.0</v>
      </c>
    </row>
    <row r="16" ht="14.25" customHeight="1">
      <c r="A16" s="277">
        <v>8.0</v>
      </c>
      <c r="B16" s="277" t="s">
        <v>820</v>
      </c>
      <c r="C16" s="277">
        <v>0.0</v>
      </c>
    </row>
    <row r="17" ht="14.25" customHeight="1">
      <c r="A17" s="277">
        <v>9.0</v>
      </c>
      <c r="B17" s="277" t="s">
        <v>823</v>
      </c>
      <c r="C17" s="277">
        <v>0.0</v>
      </c>
    </row>
    <row r="18" ht="14.25" customHeight="1">
      <c r="A18" s="277">
        <v>10.0</v>
      </c>
      <c r="B18" s="277" t="s">
        <v>825</v>
      </c>
      <c r="C18" s="277">
        <v>0.0</v>
      </c>
    </row>
    <row r="19" ht="14.25" customHeight="1">
      <c r="A19" s="277">
        <v>11.0</v>
      </c>
      <c r="B19" s="277" t="s">
        <v>828</v>
      </c>
      <c r="C19" s="277">
        <v>0.0</v>
      </c>
    </row>
    <row r="20" ht="14.25" customHeight="1">
      <c r="A20" s="277">
        <v>12.0</v>
      </c>
      <c r="B20" s="277" t="s">
        <v>829</v>
      </c>
      <c r="C20" s="277">
        <v>0.0</v>
      </c>
    </row>
    <row r="21" ht="14.25" customHeight="1">
      <c r="A21" s="277">
        <v>13.0</v>
      </c>
      <c r="B21" s="277" t="s">
        <v>830</v>
      </c>
      <c r="C21" s="277">
        <v>0.0</v>
      </c>
    </row>
    <row r="22" ht="14.25" customHeight="1">
      <c r="A22" s="277">
        <v>14.0</v>
      </c>
      <c r="B22" s="277" t="s">
        <v>831</v>
      </c>
      <c r="C22" s="277">
        <v>0.0</v>
      </c>
    </row>
    <row r="23" ht="14.25" customHeight="1">
      <c r="A23" s="277">
        <v>15.0</v>
      </c>
      <c r="B23" s="277" t="s">
        <v>833</v>
      </c>
      <c r="C23" s="277">
        <v>0.0</v>
      </c>
    </row>
    <row r="24" ht="14.25" customHeight="1">
      <c r="A24" s="277">
        <v>16.0</v>
      </c>
      <c r="B24" s="277" t="s">
        <v>837</v>
      </c>
      <c r="C24" s="277">
        <v>0.0</v>
      </c>
    </row>
    <row r="25" ht="14.25" customHeight="1">
      <c r="A25" s="277">
        <v>17.0</v>
      </c>
      <c r="B25" s="277" t="s">
        <v>840</v>
      </c>
      <c r="C25" s="277">
        <v>0.0</v>
      </c>
    </row>
    <row r="26" ht="14.25" customHeight="1">
      <c r="A26" s="277">
        <v>18.0</v>
      </c>
      <c r="B26" s="277" t="s">
        <v>844</v>
      </c>
      <c r="C26" s="277">
        <v>0.0</v>
      </c>
    </row>
    <row r="27" ht="14.25" customHeight="1">
      <c r="A27" s="277">
        <v>19.0</v>
      </c>
      <c r="B27" s="277" t="s">
        <v>847</v>
      </c>
      <c r="C27" s="277">
        <v>0.0</v>
      </c>
    </row>
    <row r="28" ht="14.25" customHeight="1">
      <c r="A28" s="277">
        <v>20.0</v>
      </c>
      <c r="B28" s="277" t="s">
        <v>851</v>
      </c>
      <c r="C28" s="277">
        <v>0.0</v>
      </c>
    </row>
    <row r="29" ht="14.25" customHeight="1">
      <c r="A29" s="277">
        <v>21.0</v>
      </c>
      <c r="B29" s="277" t="s">
        <v>853</v>
      </c>
      <c r="C29" s="277">
        <v>0.0</v>
      </c>
    </row>
    <row r="30" ht="14.25" customHeight="1">
      <c r="A30" s="277">
        <v>22.0</v>
      </c>
      <c r="B30" s="277" t="s">
        <v>855</v>
      </c>
      <c r="C30" s="277">
        <v>0.0</v>
      </c>
    </row>
    <row r="31" ht="14.25" customHeight="1">
      <c r="A31" s="277">
        <v>23.0</v>
      </c>
      <c r="B31" s="277" t="s">
        <v>856</v>
      </c>
      <c r="C31" s="277">
        <v>0.0</v>
      </c>
    </row>
    <row r="32" ht="14.25" customHeight="1">
      <c r="A32" s="277">
        <v>24.0</v>
      </c>
      <c r="B32" s="277" t="s">
        <v>858</v>
      </c>
      <c r="C32" s="277">
        <v>0.0</v>
      </c>
    </row>
    <row r="33" ht="14.25" customHeight="1">
      <c r="A33" s="277">
        <v>25.0</v>
      </c>
      <c r="B33" s="277" t="s">
        <v>860</v>
      </c>
      <c r="C33" s="277">
        <v>0.0</v>
      </c>
    </row>
    <row r="34" ht="14.25" customHeight="1">
      <c r="A34" s="277">
        <v>26.0</v>
      </c>
      <c r="B34" s="277" t="s">
        <v>862</v>
      </c>
      <c r="C34" s="277">
        <v>0.0</v>
      </c>
    </row>
    <row r="35" ht="14.25" customHeight="1">
      <c r="A35" s="277">
        <v>27.0</v>
      </c>
      <c r="B35" s="277" t="s">
        <v>863</v>
      </c>
      <c r="C35" s="277">
        <v>0.0</v>
      </c>
    </row>
    <row r="36" ht="14.25" customHeight="1">
      <c r="A36" s="277">
        <v>28.0</v>
      </c>
      <c r="B36" s="277" t="s">
        <v>867</v>
      </c>
      <c r="C36" s="277">
        <v>0.0</v>
      </c>
    </row>
    <row r="37" ht="14.25" customHeight="1">
      <c r="A37" s="277">
        <v>29.0</v>
      </c>
      <c r="B37" s="277" t="s">
        <v>869</v>
      </c>
      <c r="C37" s="277">
        <v>0.0</v>
      </c>
    </row>
    <row r="38" ht="14.25" customHeight="1">
      <c r="A38" s="277">
        <v>30.0</v>
      </c>
      <c r="B38" s="277" t="s">
        <v>872</v>
      </c>
      <c r="C38" s="277">
        <v>0.0</v>
      </c>
    </row>
    <row r="39" ht="14.25" customHeight="1">
      <c r="A39" s="277">
        <v>31.0</v>
      </c>
      <c r="B39" s="277" t="s">
        <v>875</v>
      </c>
      <c r="C39" s="277">
        <v>0.0</v>
      </c>
    </row>
    <row r="40" ht="14.25" customHeight="1">
      <c r="A40" s="277">
        <v>32.0</v>
      </c>
      <c r="B40" s="277" t="s">
        <v>877</v>
      </c>
      <c r="C40" s="277">
        <v>0.0</v>
      </c>
    </row>
    <row r="41" ht="14.25" customHeight="1">
      <c r="A41" s="277">
        <v>33.0</v>
      </c>
      <c r="B41" s="277" t="s">
        <v>879</v>
      </c>
      <c r="C41" s="277">
        <v>0.0</v>
      </c>
    </row>
    <row r="42" ht="14.25" customHeight="1">
      <c r="A42" s="277">
        <v>34.0</v>
      </c>
      <c r="B42" s="277" t="s">
        <v>883</v>
      </c>
      <c r="C42" s="277">
        <v>0.0</v>
      </c>
    </row>
    <row r="43" ht="14.25" customHeight="1">
      <c r="A43" s="277">
        <v>35.0</v>
      </c>
      <c r="B43" s="277" t="s">
        <v>885</v>
      </c>
      <c r="C43" s="277">
        <v>30.0</v>
      </c>
    </row>
    <row r="44" ht="14.25" customHeight="1">
      <c r="A44" s="277">
        <v>36.0</v>
      </c>
      <c r="B44" s="277" t="s">
        <v>888</v>
      </c>
      <c r="C44" s="277">
        <v>30.0</v>
      </c>
    </row>
    <row r="45" ht="14.25" customHeight="1">
      <c r="A45" s="277">
        <v>37.0</v>
      </c>
      <c r="B45" s="277" t="s">
        <v>891</v>
      </c>
      <c r="C45" s="277">
        <v>30.0</v>
      </c>
    </row>
    <row r="46" ht="14.25" customHeight="1">
      <c r="A46" s="277">
        <v>38.0</v>
      </c>
      <c r="B46" s="277" t="s">
        <v>892</v>
      </c>
      <c r="C46" s="277">
        <v>30.0</v>
      </c>
    </row>
    <row r="47" ht="14.25" customHeight="1">
      <c r="A47" s="277">
        <v>39.0</v>
      </c>
      <c r="B47" s="277" t="s">
        <v>897</v>
      </c>
      <c r="C47" s="277">
        <v>30.0</v>
      </c>
    </row>
    <row r="48" ht="14.25" customHeight="1">
      <c r="A48" s="277">
        <v>40.0</v>
      </c>
      <c r="B48" s="277" t="s">
        <v>898</v>
      </c>
      <c r="C48" s="277">
        <v>30.0</v>
      </c>
    </row>
    <row r="49" ht="14.25" customHeight="1">
      <c r="A49" s="277">
        <v>41.0</v>
      </c>
      <c r="B49" s="277" t="s">
        <v>904</v>
      </c>
      <c r="C49" s="277">
        <v>30.0</v>
      </c>
    </row>
    <row r="50" ht="14.25" customHeight="1">
      <c r="A50" s="277">
        <v>42.0</v>
      </c>
      <c r="B50" s="277" t="s">
        <v>907</v>
      </c>
      <c r="C50" s="277">
        <v>30.0</v>
      </c>
    </row>
    <row r="51" ht="14.25" customHeight="1">
      <c r="A51" s="277">
        <v>43.0</v>
      </c>
      <c r="B51" s="277" t="s">
        <v>910</v>
      </c>
      <c r="C51" s="277">
        <v>30.0</v>
      </c>
    </row>
    <row r="52" ht="14.25" customHeight="1">
      <c r="A52" s="277">
        <v>44.0</v>
      </c>
      <c r="B52" s="277" t="s">
        <v>913</v>
      </c>
      <c r="C52" s="277">
        <v>30.0</v>
      </c>
    </row>
    <row r="53" ht="14.25" customHeight="1">
      <c r="A53" s="277">
        <v>45.0</v>
      </c>
      <c r="B53" s="277" t="s">
        <v>916</v>
      </c>
      <c r="C53" s="277">
        <v>30.0</v>
      </c>
    </row>
    <row r="54" ht="14.25" customHeight="1">
      <c r="A54" s="277">
        <v>46.0</v>
      </c>
      <c r="B54" s="277" t="s">
        <v>919</v>
      </c>
      <c r="C54" s="277">
        <v>30.0</v>
      </c>
    </row>
    <row r="55" ht="14.25" customHeight="1">
      <c r="A55" s="277">
        <v>47.0</v>
      </c>
      <c r="B55" s="277" t="s">
        <v>923</v>
      </c>
      <c r="C55" s="277">
        <v>30.0</v>
      </c>
    </row>
    <row r="56" ht="14.25" customHeight="1">
      <c r="A56" s="277">
        <v>48.0</v>
      </c>
      <c r="B56" s="277" t="s">
        <v>926</v>
      </c>
      <c r="C56" s="277">
        <v>30.0</v>
      </c>
    </row>
    <row r="57" ht="14.25" customHeight="1">
      <c r="A57" s="277">
        <v>49.0</v>
      </c>
      <c r="B57" s="277" t="s">
        <v>929</v>
      </c>
      <c r="C57" s="277">
        <v>40.0</v>
      </c>
    </row>
    <row r="58" ht="14.25" customHeight="1">
      <c r="A58" s="277">
        <v>50.0</v>
      </c>
      <c r="B58" s="277" t="s">
        <v>933</v>
      </c>
      <c r="C58" s="277">
        <v>40.0</v>
      </c>
    </row>
    <row r="59" ht="14.25" customHeight="1">
      <c r="A59" s="277">
        <v>51.0</v>
      </c>
      <c r="B59" s="277" t="s">
        <v>935</v>
      </c>
      <c r="C59" s="277">
        <v>40.0</v>
      </c>
    </row>
    <row r="60" ht="14.25" customHeight="1">
      <c r="A60" s="277">
        <v>52.0</v>
      </c>
      <c r="B60" s="277" t="s">
        <v>937</v>
      </c>
      <c r="C60" s="277">
        <v>40.0</v>
      </c>
    </row>
    <row r="61" ht="14.25" customHeight="1">
      <c r="A61" s="277">
        <v>53.0</v>
      </c>
      <c r="B61" s="277" t="s">
        <v>940</v>
      </c>
      <c r="C61" s="277">
        <v>40.0</v>
      </c>
    </row>
    <row r="62" ht="14.25" customHeight="1">
      <c r="A62" s="277">
        <v>54.0</v>
      </c>
      <c r="B62" s="277" t="s">
        <v>944</v>
      </c>
      <c r="C62" s="277">
        <v>40.0</v>
      </c>
    </row>
    <row r="63" ht="14.25" customHeight="1">
      <c r="A63" s="277">
        <v>55.0</v>
      </c>
      <c r="B63" s="277" t="s">
        <v>946</v>
      </c>
      <c r="C63" s="277">
        <v>40.0</v>
      </c>
    </row>
    <row r="64" ht="14.25" customHeight="1">
      <c r="A64" s="277">
        <v>56.0</v>
      </c>
      <c r="B64" s="277" t="s">
        <v>948</v>
      </c>
      <c r="C64" s="277">
        <v>40.0</v>
      </c>
    </row>
    <row r="65" ht="14.25" customHeight="1">
      <c r="A65" s="277">
        <v>57.0</v>
      </c>
      <c r="B65" s="277" t="s">
        <v>952</v>
      </c>
      <c r="C65" s="277">
        <v>40.0</v>
      </c>
    </row>
    <row r="66" ht="14.25" customHeight="1">
      <c r="A66" s="277">
        <v>58.0</v>
      </c>
      <c r="B66" s="277" t="s">
        <v>953</v>
      </c>
      <c r="C66" s="277">
        <v>40.0</v>
      </c>
    </row>
    <row r="67" ht="14.25" customHeight="1">
      <c r="A67" s="277">
        <v>59.0</v>
      </c>
      <c r="B67" s="277" t="s">
        <v>954</v>
      </c>
      <c r="C67" s="277">
        <v>40.0</v>
      </c>
    </row>
    <row r="68" ht="14.25" customHeight="1">
      <c r="A68" s="277">
        <v>60.0</v>
      </c>
      <c r="B68" s="277" t="s">
        <v>959</v>
      </c>
      <c r="C68" s="277">
        <v>40.0</v>
      </c>
    </row>
    <row r="69" ht="14.25" customHeight="1">
      <c r="A69" s="277">
        <v>61.0</v>
      </c>
      <c r="B69" s="277" t="s">
        <v>963</v>
      </c>
      <c r="C69" s="277">
        <v>30.0</v>
      </c>
    </row>
    <row r="70" ht="14.25" customHeight="1">
      <c r="A70" s="277">
        <v>62.0</v>
      </c>
      <c r="B70" s="277" t="s">
        <v>967</v>
      </c>
      <c r="C70" s="277">
        <v>30.0</v>
      </c>
    </row>
    <row r="71" ht="14.25" customHeight="1">
      <c r="A71" s="277">
        <v>63.0</v>
      </c>
      <c r="B71" s="277" t="s">
        <v>970</v>
      </c>
      <c r="C71" s="277">
        <v>30.0</v>
      </c>
    </row>
    <row r="72" ht="14.25" customHeight="1">
      <c r="A72" s="277">
        <v>64.0</v>
      </c>
      <c r="B72" s="277" t="s">
        <v>972</v>
      </c>
      <c r="C72" s="277">
        <v>30.0</v>
      </c>
    </row>
    <row r="73" ht="14.25" customHeight="1">
      <c r="A73" s="277">
        <v>65.0</v>
      </c>
      <c r="B73" s="277" t="s">
        <v>976</v>
      </c>
      <c r="C73" s="277">
        <v>30.0</v>
      </c>
    </row>
    <row r="74" ht="14.25" customHeight="1">
      <c r="A74" s="277">
        <v>66.0</v>
      </c>
      <c r="B74" s="277" t="s">
        <v>980</v>
      </c>
      <c r="C74" s="277">
        <v>30.0</v>
      </c>
    </row>
    <row r="75" ht="14.25" customHeight="1">
      <c r="A75" s="277">
        <v>67.0</v>
      </c>
      <c r="B75" s="277" t="s">
        <v>982</v>
      </c>
      <c r="C75" s="277">
        <v>30.0</v>
      </c>
    </row>
    <row r="76" ht="14.25" customHeight="1">
      <c r="A76" s="277">
        <v>68.0</v>
      </c>
      <c r="B76" s="277" t="s">
        <v>983</v>
      </c>
      <c r="C76" s="277">
        <v>30.0</v>
      </c>
    </row>
    <row r="77" ht="14.25" customHeight="1">
      <c r="A77" s="277">
        <v>69.0</v>
      </c>
      <c r="B77" s="277" t="s">
        <v>984</v>
      </c>
      <c r="C77" s="277">
        <v>30.0</v>
      </c>
    </row>
    <row r="78" ht="14.25" customHeight="1">
      <c r="A78" s="277">
        <v>70.0</v>
      </c>
      <c r="B78" s="277" t="s">
        <v>1089</v>
      </c>
      <c r="C78" s="277">
        <v>30.0</v>
      </c>
    </row>
    <row r="79" ht="14.25" customHeight="1">
      <c r="A79" s="277">
        <v>71.0</v>
      </c>
      <c r="B79" s="277" t="s">
        <v>1095</v>
      </c>
      <c r="C79" s="277">
        <v>0.0</v>
      </c>
    </row>
    <row r="80" ht="14.25" customHeight="1">
      <c r="A80" s="277">
        <v>72.0</v>
      </c>
      <c r="B80" s="277" t="s">
        <v>1099</v>
      </c>
      <c r="C80" s="277">
        <v>0.0</v>
      </c>
    </row>
    <row r="81" ht="14.25" customHeight="1">
      <c r="A81" s="277">
        <v>73.0</v>
      </c>
      <c r="B81" s="277" t="s">
        <v>1102</v>
      </c>
      <c r="C81" s="277">
        <v>0.0</v>
      </c>
    </row>
    <row r="82" ht="14.25" customHeight="1">
      <c r="A82" s="277">
        <v>74.0</v>
      </c>
      <c r="B82" s="277" t="s">
        <v>1108</v>
      </c>
      <c r="C82" s="277">
        <v>0.0</v>
      </c>
    </row>
    <row r="83" ht="14.25" customHeight="1">
      <c r="A83" s="277">
        <v>75.0</v>
      </c>
      <c r="B83" s="277" t="s">
        <v>1110</v>
      </c>
      <c r="C83" s="277">
        <v>0.0</v>
      </c>
    </row>
    <row r="84" ht="14.25" customHeight="1">
      <c r="A84" s="277">
        <v>76.0</v>
      </c>
      <c r="B84" s="277" t="s">
        <v>1112</v>
      </c>
      <c r="C84" s="277">
        <v>0.0</v>
      </c>
    </row>
    <row r="85" ht="14.25" customHeight="1">
      <c r="A85" s="277">
        <v>77.0</v>
      </c>
      <c r="B85" s="277" t="s">
        <v>1115</v>
      </c>
      <c r="C85" s="277">
        <v>0.0</v>
      </c>
    </row>
    <row r="86" ht="14.25" customHeight="1">
      <c r="A86" s="277">
        <v>78.0</v>
      </c>
      <c r="B86" s="277" t="s">
        <v>1118</v>
      </c>
      <c r="C86" s="277">
        <v>0.0</v>
      </c>
    </row>
    <row r="87" ht="14.25" customHeight="1">
      <c r="A87" s="277">
        <v>79.0</v>
      </c>
      <c r="B87" s="277" t="s">
        <v>1121</v>
      </c>
      <c r="C87" s="277">
        <v>0.0</v>
      </c>
    </row>
    <row r="88" ht="14.25" customHeight="1">
      <c r="A88" s="277">
        <v>80.0</v>
      </c>
      <c r="B88" s="277" t="s">
        <v>1125</v>
      </c>
      <c r="C88" s="277">
        <v>0.0</v>
      </c>
    </row>
    <row r="89" ht="14.25" customHeight="1">
      <c r="A89" s="277">
        <v>81.0</v>
      </c>
      <c r="B89" s="277" t="s">
        <v>1126</v>
      </c>
      <c r="C89" s="277">
        <v>0.0</v>
      </c>
    </row>
    <row r="90" ht="14.25" customHeight="1">
      <c r="A90" s="277">
        <v>82.0</v>
      </c>
      <c r="B90" s="277" t="s">
        <v>1127</v>
      </c>
      <c r="C90" s="277">
        <v>0.0</v>
      </c>
    </row>
    <row r="91" ht="14.25" customHeight="1">
      <c r="A91" s="277">
        <v>83.0</v>
      </c>
      <c r="B91" s="277" t="s">
        <v>1128</v>
      </c>
      <c r="C91" s="277">
        <v>0.0</v>
      </c>
    </row>
    <row r="92" ht="14.25" customHeight="1">
      <c r="A92" s="277">
        <v>84.0</v>
      </c>
      <c r="B92" s="277" t="s">
        <v>1133</v>
      </c>
      <c r="C92" s="277">
        <v>0.0</v>
      </c>
    </row>
    <row r="93" ht="14.25" customHeight="1">
      <c r="A93" s="277">
        <v>85.0</v>
      </c>
      <c r="B93" s="277" t="s">
        <v>1140</v>
      </c>
      <c r="C93" s="277">
        <v>0.0</v>
      </c>
    </row>
    <row r="94" ht="14.25" customHeight="1">
      <c r="A94" s="277">
        <v>86.0</v>
      </c>
      <c r="B94" s="277" t="s">
        <v>1142</v>
      </c>
      <c r="C94" s="277">
        <v>0.0</v>
      </c>
    </row>
    <row r="95" ht="14.25" customHeight="1">
      <c r="A95" s="277">
        <v>87.0</v>
      </c>
      <c r="B95" s="277" t="s">
        <v>1178</v>
      </c>
      <c r="C95" s="277">
        <v>0.0</v>
      </c>
    </row>
    <row r="96" ht="14.25" customHeight="1">
      <c r="A96" s="277">
        <v>88.0</v>
      </c>
      <c r="B96" s="277" t="s">
        <v>1180</v>
      </c>
      <c r="C96" s="277">
        <v>0.0</v>
      </c>
    </row>
    <row r="97" ht="14.25" customHeight="1">
      <c r="A97" s="277">
        <v>89.0</v>
      </c>
      <c r="B97" s="277" t="s">
        <v>1182</v>
      </c>
      <c r="C97" s="277">
        <v>0.0</v>
      </c>
    </row>
    <row r="98" ht="14.25" customHeight="1">
      <c r="A98" s="277">
        <v>90.0</v>
      </c>
      <c r="B98" s="277" t="s">
        <v>1184</v>
      </c>
      <c r="C98" s="277">
        <v>0.0</v>
      </c>
    </row>
    <row r="99" ht="14.25" customHeight="1">
      <c r="A99" s="277">
        <v>91.0</v>
      </c>
      <c r="B99" s="277" t="s">
        <v>1187</v>
      </c>
      <c r="C99" s="277">
        <v>0.0</v>
      </c>
    </row>
    <row r="100" ht="14.25" customHeight="1">
      <c r="A100" s="277">
        <v>92.0</v>
      </c>
      <c r="B100" s="277" t="s">
        <v>1191</v>
      </c>
      <c r="C100" s="277">
        <v>0.0</v>
      </c>
    </row>
    <row r="101" ht="14.25" customHeight="1">
      <c r="A101" s="277">
        <v>93.0</v>
      </c>
      <c r="B101" s="277" t="s">
        <v>1193</v>
      </c>
      <c r="C101" s="277">
        <v>0.0</v>
      </c>
    </row>
    <row r="102" ht="14.25" customHeight="1">
      <c r="A102" s="277">
        <v>94.0</v>
      </c>
      <c r="B102" s="277" t="s">
        <v>1196</v>
      </c>
      <c r="C102" s="277">
        <v>0.0</v>
      </c>
    </row>
    <row r="103" ht="14.25" customHeight="1">
      <c r="A103" s="277">
        <v>95.0</v>
      </c>
      <c r="B103" s="277" t="s">
        <v>1199</v>
      </c>
      <c r="C103" s="277">
        <v>0.0</v>
      </c>
    </row>
    <row r="104" ht="14.25" customHeight="1">
      <c r="A104" s="277">
        <v>96.0</v>
      </c>
      <c r="B104" s="277" t="s">
        <v>1201</v>
      </c>
      <c r="C104" s="277">
        <v>0.0</v>
      </c>
    </row>
    <row r="105" ht="14.25" customHeight="1">
      <c r="A105" s="277" t="s">
        <v>1202</v>
      </c>
      <c r="B105" s="277" t="s">
        <v>1203</v>
      </c>
      <c r="C105" s="277">
        <f>SUM(C9:C104)*15/60</f>
        <v>300</v>
      </c>
    </row>
    <row r="106" ht="14.25" customHeight="1">
      <c r="A106" s="277" t="s">
        <v>1202</v>
      </c>
      <c r="B106" s="277" t="s">
        <v>1215</v>
      </c>
      <c r="C106" s="277">
        <f>MAX(C9:C104)</f>
        <v>40</v>
      </c>
    </row>
    <row r="107" ht="14.25" customHeight="1">
      <c r="A107" s="277" t="s">
        <v>1202</v>
      </c>
      <c r="B107" s="277" t="s">
        <v>1220</v>
      </c>
      <c r="C107" s="277">
        <f>MIN(C9:C104)</f>
        <v>0</v>
      </c>
    </row>
    <row r="108" ht="14.25" customHeight="1">
      <c r="A108" s="277" t="s">
        <v>1202</v>
      </c>
      <c r="B108" s="277" t="s">
        <v>1225</v>
      </c>
      <c r="C108" s="277">
        <f>AVERAGE(C9:C104)</f>
        <v>12.5</v>
      </c>
    </row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5.86"/>
    <col customWidth="1" min="3" max="5" width="21.57"/>
    <col customWidth="1" min="6" max="6" width="11.86"/>
    <col customWidth="1" min="7" max="15" width="12.71"/>
    <col customWidth="1" min="16" max="17" width="8.71"/>
  </cols>
  <sheetData>
    <row r="1" ht="14.25" customHeight="1"/>
    <row r="2" ht="14.25" customHeight="1">
      <c r="A2" s="361" t="s">
        <v>1300</v>
      </c>
    </row>
    <row r="3" ht="14.25" customHeight="1">
      <c r="L3" s="362"/>
      <c r="M3" s="363"/>
      <c r="N3" s="363"/>
    </row>
    <row r="4" ht="15.0" customHeight="1">
      <c r="A4" s="364" t="s">
        <v>1306</v>
      </c>
      <c r="B4" s="364" t="s">
        <v>1309</v>
      </c>
      <c r="C4" s="364" t="s">
        <v>1311</v>
      </c>
      <c r="D4" s="364" t="s">
        <v>1313</v>
      </c>
      <c r="E4" s="364" t="s">
        <v>1317</v>
      </c>
      <c r="F4" s="366" t="s">
        <v>1320</v>
      </c>
      <c r="G4" s="11"/>
      <c r="H4" s="366" t="s">
        <v>1321</v>
      </c>
      <c r="I4" s="11"/>
      <c r="J4" s="366" t="s">
        <v>1324</v>
      </c>
      <c r="K4" s="9"/>
      <c r="L4" s="9"/>
      <c r="M4" s="11"/>
      <c r="N4" s="364"/>
      <c r="O4" s="369" t="s">
        <v>1330</v>
      </c>
      <c r="P4" s="9"/>
      <c r="Q4" s="11"/>
    </row>
    <row r="5" ht="14.25" customHeight="1">
      <c r="A5" s="370"/>
      <c r="B5" s="370"/>
      <c r="C5" s="370"/>
      <c r="D5" s="370"/>
      <c r="E5" s="370" t="s">
        <v>1339</v>
      </c>
      <c r="F5" s="371" t="s">
        <v>1340</v>
      </c>
      <c r="G5" s="373" t="s">
        <v>1344</v>
      </c>
      <c r="H5" s="375" t="s">
        <v>577</v>
      </c>
      <c r="I5" s="377" t="s">
        <v>566</v>
      </c>
      <c r="J5" s="375" t="s">
        <v>1348</v>
      </c>
      <c r="K5" s="377" t="s">
        <v>1349</v>
      </c>
      <c r="L5" s="375" t="s">
        <v>1351</v>
      </c>
      <c r="M5" s="377" t="s">
        <v>1353</v>
      </c>
      <c r="N5" s="377" t="s">
        <v>1355</v>
      </c>
      <c r="O5" s="380" t="s">
        <v>1330</v>
      </c>
      <c r="P5" s="381" t="s">
        <v>1359</v>
      </c>
      <c r="Q5" s="383" t="s">
        <v>1362</v>
      </c>
    </row>
    <row r="6" ht="14.25" customHeight="1">
      <c r="F6" s="385">
        <v>0.0</v>
      </c>
      <c r="G6" s="388">
        <v>0.0</v>
      </c>
      <c r="H6" s="389">
        <v>238.4</v>
      </c>
      <c r="I6" s="390">
        <v>382.54</v>
      </c>
      <c r="J6" s="391">
        <v>1000.0</v>
      </c>
      <c r="K6" s="388">
        <v>1000.0</v>
      </c>
      <c r="L6" s="391">
        <v>1000.0</v>
      </c>
      <c r="M6" s="388">
        <v>1000.0</v>
      </c>
      <c r="N6" s="388">
        <v>5000.0</v>
      </c>
      <c r="O6" s="392"/>
      <c r="P6" s="393"/>
      <c r="Q6" s="394"/>
    </row>
    <row r="7" ht="14.25" customHeight="1">
      <c r="A7" s="395"/>
      <c r="B7" s="395"/>
      <c r="C7" s="395"/>
      <c r="D7" s="395"/>
      <c r="E7" s="396"/>
      <c r="F7" s="398" t="s">
        <v>1394</v>
      </c>
      <c r="G7" s="399" t="s">
        <v>1394</v>
      </c>
      <c r="H7" s="400" t="s">
        <v>1394</v>
      </c>
      <c r="I7" s="399" t="s">
        <v>1394</v>
      </c>
      <c r="J7" s="400" t="s">
        <v>1408</v>
      </c>
      <c r="K7" s="399" t="s">
        <v>1408</v>
      </c>
      <c r="L7" s="400" t="s">
        <v>1408</v>
      </c>
      <c r="M7" s="399" t="s">
        <v>1408</v>
      </c>
      <c r="N7" s="399"/>
      <c r="O7" s="392"/>
      <c r="P7" s="393"/>
      <c r="Q7" s="394"/>
    </row>
    <row r="8" ht="14.25" customHeight="1">
      <c r="A8" s="402">
        <v>45016.0</v>
      </c>
      <c r="B8" s="402">
        <v>45016.0</v>
      </c>
      <c r="C8" s="402" t="s">
        <v>1415</v>
      </c>
      <c r="D8" s="402" t="s">
        <v>803</v>
      </c>
      <c r="E8" s="403">
        <v>300.0</v>
      </c>
      <c r="F8" s="404">
        <f t="shared" ref="F8:I8" si="1">F$6*$E8</f>
        <v>0</v>
      </c>
      <c r="G8" s="404">
        <f t="shared" si="1"/>
        <v>0</v>
      </c>
      <c r="H8" s="404">
        <f t="shared" si="1"/>
        <v>71520</v>
      </c>
      <c r="I8" s="405">
        <f t="shared" si="1"/>
        <v>114762</v>
      </c>
      <c r="J8" s="406">
        <f t="shared" ref="J8:J9" si="4">$J$6</f>
        <v>1000</v>
      </c>
      <c r="K8" s="407">
        <f t="shared" ref="K8:K9" si="5">$K$6</f>
        <v>1000</v>
      </c>
      <c r="L8" s="406">
        <f t="shared" ref="L8:L9" si="6">$L$6</f>
        <v>1000</v>
      </c>
      <c r="M8" s="407">
        <f t="shared" ref="M8:M9" si="7">$M$6</f>
        <v>1000</v>
      </c>
      <c r="N8" s="407">
        <f t="shared" ref="N8:N9" si="8">$N$6</f>
        <v>5000</v>
      </c>
      <c r="O8" s="408">
        <f t="shared" ref="O8:O10" si="9">SUM(F8:N8)</f>
        <v>195282</v>
      </c>
      <c r="P8" s="409">
        <f t="shared" ref="P8:P10" si="10">N8+M8+K8+I8+G8</f>
        <v>121762</v>
      </c>
      <c r="Q8" s="410">
        <f t="shared" ref="Q8:Q10" si="11">L8+J8+H8+F8</f>
        <v>73520</v>
      </c>
    </row>
    <row r="9" ht="14.25" customHeight="1">
      <c r="A9" s="411">
        <v>45234.0</v>
      </c>
      <c r="B9" s="411">
        <v>45234.0</v>
      </c>
      <c r="C9" s="392" t="str">
        <f t="shared" ref="C9:E9" si="2">#REF!</f>
        <v>#REF!</v>
      </c>
      <c r="D9" s="392" t="str">
        <f t="shared" si="2"/>
        <v>#REF!</v>
      </c>
      <c r="E9" s="392" t="str">
        <f t="shared" si="2"/>
        <v>#REF!</v>
      </c>
      <c r="F9" s="404" t="str">
        <f t="shared" ref="F9:I9" si="3">F$6*$E9</f>
        <v>#REF!</v>
      </c>
      <c r="G9" s="404" t="str">
        <f t="shared" si="3"/>
        <v>#REF!</v>
      </c>
      <c r="H9" s="404" t="str">
        <f t="shared" si="3"/>
        <v>#REF!</v>
      </c>
      <c r="I9" s="405" t="str">
        <f t="shared" si="3"/>
        <v>#REF!</v>
      </c>
      <c r="J9" s="406">
        <f t="shared" si="4"/>
        <v>1000</v>
      </c>
      <c r="K9" s="407">
        <f t="shared" si="5"/>
        <v>1000</v>
      </c>
      <c r="L9" s="406">
        <f t="shared" si="6"/>
        <v>1000</v>
      </c>
      <c r="M9" s="407">
        <f t="shared" si="7"/>
        <v>1000</v>
      </c>
      <c r="N9" s="407">
        <f t="shared" si="8"/>
        <v>5000</v>
      </c>
      <c r="O9" s="408" t="str">
        <f t="shared" si="9"/>
        <v>#REF!</v>
      </c>
      <c r="P9" s="409" t="str">
        <f t="shared" si="10"/>
        <v>#REF!</v>
      </c>
      <c r="Q9" s="410" t="str">
        <f t="shared" si="11"/>
        <v>#REF!</v>
      </c>
    </row>
    <row r="10" ht="14.25" customHeight="1">
      <c r="A10" s="392" t="str">
        <f t="shared" ref="A10:E10" si="12">#REF!</f>
        <v>#REF!</v>
      </c>
      <c r="B10" s="392" t="str">
        <f t="shared" si="12"/>
        <v>#REF!</v>
      </c>
      <c r="C10" s="392" t="str">
        <f t="shared" si="12"/>
        <v>#REF!</v>
      </c>
      <c r="D10" s="392" t="str">
        <f t="shared" si="12"/>
        <v>#REF!</v>
      </c>
      <c r="E10" s="392" t="str">
        <f t="shared" si="12"/>
        <v>#REF!</v>
      </c>
      <c r="F10" s="404" t="str">
        <f t="shared" ref="F10:I10" si="13">F$6*$E10</f>
        <v>#REF!</v>
      </c>
      <c r="G10" s="404" t="str">
        <f t="shared" si="13"/>
        <v>#REF!</v>
      </c>
      <c r="H10" s="404" t="str">
        <f t="shared" si="13"/>
        <v>#REF!</v>
      </c>
      <c r="I10" s="404" t="str">
        <f t="shared" si="13"/>
        <v>#REF!</v>
      </c>
      <c r="J10" s="415">
        <f t="shared" ref="J10:N10" si="14">J6</f>
        <v>1000</v>
      </c>
      <c r="K10" s="415">
        <f t="shared" si="14"/>
        <v>1000</v>
      </c>
      <c r="L10" s="415">
        <f t="shared" si="14"/>
        <v>1000</v>
      </c>
      <c r="M10" s="415">
        <f t="shared" si="14"/>
        <v>1000</v>
      </c>
      <c r="N10" s="415">
        <f t="shared" si="14"/>
        <v>5000</v>
      </c>
      <c r="O10" s="408" t="str">
        <f t="shared" si="9"/>
        <v>#REF!</v>
      </c>
      <c r="P10" s="409" t="str">
        <f t="shared" si="10"/>
        <v>#REF!</v>
      </c>
      <c r="Q10" s="410" t="str">
        <f t="shared" si="11"/>
        <v>#REF!</v>
      </c>
    </row>
    <row r="11" ht="14.25" customHeight="1">
      <c r="F11" s="394"/>
      <c r="G11" s="393"/>
      <c r="H11" s="394"/>
      <c r="I11" s="393"/>
      <c r="J11" s="394"/>
      <c r="K11" s="393"/>
      <c r="L11" s="394"/>
      <c r="M11" s="393"/>
      <c r="N11" s="393"/>
      <c r="P11" s="393"/>
      <c r="Q11" s="394"/>
    </row>
    <row r="12" ht="14.25" customHeight="1">
      <c r="F12" s="394"/>
      <c r="G12" s="393"/>
      <c r="H12" s="394"/>
      <c r="I12" s="393"/>
      <c r="J12" s="394"/>
      <c r="K12" s="393"/>
      <c r="L12" s="394"/>
      <c r="M12" s="393"/>
      <c r="N12" s="393"/>
      <c r="P12" s="393"/>
      <c r="Q12" s="394"/>
    </row>
    <row r="13" ht="14.25" customHeight="1">
      <c r="F13" s="394"/>
      <c r="G13" s="393"/>
      <c r="H13" s="394"/>
      <c r="I13" s="393"/>
      <c r="J13" s="394"/>
      <c r="K13" s="393"/>
      <c r="L13" s="394"/>
      <c r="M13" s="393"/>
      <c r="N13" s="393"/>
      <c r="P13" s="393"/>
      <c r="Q13" s="394"/>
    </row>
    <row r="14" ht="14.25" customHeight="1">
      <c r="D14" s="205" t="s">
        <v>1492</v>
      </c>
      <c r="F14" s="394"/>
      <c r="G14" s="393"/>
      <c r="H14" s="394"/>
      <c r="I14" s="393"/>
      <c r="J14" s="394"/>
      <c r="K14" s="393"/>
      <c r="L14" s="394"/>
      <c r="M14" s="393"/>
      <c r="N14" s="393"/>
      <c r="P14" s="393"/>
      <c r="Q14" s="394"/>
    </row>
    <row r="15" ht="24.0" customHeight="1">
      <c r="B15" s="420"/>
      <c r="C15" s="420"/>
      <c r="F15" s="394"/>
      <c r="G15" s="393"/>
      <c r="H15" s="394"/>
      <c r="I15" s="393"/>
      <c r="J15" s="394"/>
      <c r="K15" s="393"/>
      <c r="L15" s="394"/>
      <c r="M15" s="393"/>
      <c r="N15" s="393"/>
      <c r="P15" s="393"/>
      <c r="Q15" s="394"/>
    </row>
    <row r="16" ht="14.25" customHeight="1">
      <c r="B16" s="420"/>
      <c r="C16" s="420"/>
    </row>
    <row r="17" ht="14.25" customHeight="1">
      <c r="B17" s="420"/>
      <c r="C17" s="420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O2"/>
    <mergeCell ref="L3:N3"/>
    <mergeCell ref="F4:G4"/>
    <mergeCell ref="H4:I4"/>
    <mergeCell ref="J4:M4"/>
    <mergeCell ref="O4:Q4"/>
  </mergeCells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1.57"/>
    <col customWidth="1" min="3" max="3" width="18.14"/>
    <col customWidth="1" min="4" max="4" width="19.86"/>
    <col customWidth="1" min="5" max="5" width="21.14"/>
    <col customWidth="1" min="6" max="6" width="17.57"/>
    <col customWidth="1" hidden="1" min="7" max="7" width="14.43"/>
    <col customWidth="1" min="8" max="8" width="17.43"/>
    <col customWidth="1" min="9" max="9" width="25.57"/>
  </cols>
  <sheetData>
    <row r="1">
      <c r="A1" s="427" t="s">
        <v>1546</v>
      </c>
      <c r="B1" s="429" t="s">
        <v>372</v>
      </c>
      <c r="C1" s="429" t="s">
        <v>373</v>
      </c>
      <c r="D1" s="429" t="s">
        <v>1547</v>
      </c>
      <c r="E1" s="432" t="s">
        <v>375</v>
      </c>
      <c r="F1" s="433" t="s">
        <v>1548</v>
      </c>
      <c r="G1" s="205" t="s">
        <v>1549</v>
      </c>
    </row>
    <row r="2">
      <c r="A2" s="434">
        <v>38199.0</v>
      </c>
      <c r="B2" s="434" t="s">
        <v>1550</v>
      </c>
      <c r="C2" s="434" t="s">
        <v>1551</v>
      </c>
      <c r="D2" s="434" t="s">
        <v>385</v>
      </c>
      <c r="E2" s="435" t="s">
        <v>386</v>
      </c>
      <c r="F2" s="436">
        <v>0.0</v>
      </c>
    </row>
    <row r="3">
      <c r="A3" s="434">
        <v>38199.0</v>
      </c>
      <c r="B3" s="434" t="s">
        <v>1550</v>
      </c>
      <c r="C3" s="434" t="s">
        <v>1551</v>
      </c>
      <c r="D3" s="434" t="s">
        <v>1353</v>
      </c>
      <c r="E3" s="435" t="s">
        <v>567</v>
      </c>
      <c r="F3" s="436">
        <v>0.0</v>
      </c>
    </row>
    <row r="4">
      <c r="A4" s="434">
        <v>38199.0</v>
      </c>
      <c r="B4" s="434" t="s">
        <v>1550</v>
      </c>
      <c r="C4" s="434" t="s">
        <v>1551</v>
      </c>
      <c r="D4" s="434" t="s">
        <v>1556</v>
      </c>
      <c r="E4" s="435" t="s">
        <v>578</v>
      </c>
      <c r="F4" s="436">
        <v>0.0</v>
      </c>
    </row>
    <row r="5">
      <c r="A5" s="434">
        <v>38199.0</v>
      </c>
      <c r="B5" s="434" t="s">
        <v>1550</v>
      </c>
      <c r="C5" s="434" t="s">
        <v>1551</v>
      </c>
      <c r="D5" s="434" t="s">
        <v>566</v>
      </c>
      <c r="E5" s="435" t="s">
        <v>567</v>
      </c>
      <c r="F5" s="436">
        <v>5738.0</v>
      </c>
      <c r="G5" s="449">
        <v>57381.0</v>
      </c>
    </row>
    <row r="6">
      <c r="A6" s="434">
        <v>38199.0</v>
      </c>
      <c r="B6" s="434" t="s">
        <v>1550</v>
      </c>
      <c r="C6" s="434" t="s">
        <v>1551</v>
      </c>
      <c r="D6" s="434" t="s">
        <v>577</v>
      </c>
      <c r="E6" s="435" t="s">
        <v>578</v>
      </c>
      <c r="F6" s="436">
        <v>3576.0</v>
      </c>
      <c r="G6" s="205">
        <v>35760.0</v>
      </c>
    </row>
    <row r="7">
      <c r="A7" s="434">
        <v>38308.0</v>
      </c>
      <c r="B7" s="434" t="s">
        <v>1558</v>
      </c>
      <c r="C7" s="434" t="s">
        <v>1559</v>
      </c>
      <c r="D7" s="434" t="s">
        <v>385</v>
      </c>
      <c r="E7" s="451" t="s">
        <v>386</v>
      </c>
      <c r="F7" s="436">
        <v>0.0</v>
      </c>
    </row>
    <row r="8">
      <c r="A8" s="434">
        <v>38308.0</v>
      </c>
      <c r="B8" s="434" t="s">
        <v>1558</v>
      </c>
      <c r="C8" s="434" t="s">
        <v>1559</v>
      </c>
      <c r="D8" s="434" t="s">
        <v>1353</v>
      </c>
      <c r="E8" s="435" t="s">
        <v>567</v>
      </c>
      <c r="F8" s="436">
        <v>0.0</v>
      </c>
    </row>
    <row r="9">
      <c r="A9" s="434">
        <v>38308.0</v>
      </c>
      <c r="B9" s="434" t="s">
        <v>1558</v>
      </c>
      <c r="C9" s="434" t="s">
        <v>1559</v>
      </c>
      <c r="D9" s="434" t="s">
        <v>1556</v>
      </c>
      <c r="E9" s="435" t="s">
        <v>578</v>
      </c>
      <c r="F9" s="436">
        <v>0.0</v>
      </c>
    </row>
    <row r="10">
      <c r="A10" s="434">
        <v>38308.0</v>
      </c>
      <c r="B10" s="434" t="s">
        <v>1558</v>
      </c>
      <c r="C10" s="434" t="s">
        <v>1559</v>
      </c>
      <c r="D10" s="434" t="s">
        <v>566</v>
      </c>
      <c r="E10" s="435" t="s">
        <v>567</v>
      </c>
      <c r="F10" s="436">
        <v>5738.0</v>
      </c>
      <c r="G10" s="205">
        <v>57381.0</v>
      </c>
    </row>
    <row r="11">
      <c r="A11" s="434">
        <v>38308.0</v>
      </c>
      <c r="B11" s="434" t="s">
        <v>1558</v>
      </c>
      <c r="C11" s="434" t="s">
        <v>1559</v>
      </c>
      <c r="D11" s="434" t="s">
        <v>577</v>
      </c>
      <c r="E11" s="435" t="s">
        <v>578</v>
      </c>
      <c r="F11" s="436">
        <v>3576.0</v>
      </c>
      <c r="G11" s="205">
        <v>35760.0</v>
      </c>
    </row>
    <row r="12">
      <c r="A12" s="434">
        <v>38429.0</v>
      </c>
      <c r="B12" s="434" t="s">
        <v>1561</v>
      </c>
      <c r="C12" s="434" t="s">
        <v>1562</v>
      </c>
      <c r="D12" s="434" t="s">
        <v>385</v>
      </c>
      <c r="E12" s="451" t="s">
        <v>386</v>
      </c>
      <c r="F12" s="436">
        <v>0.0</v>
      </c>
    </row>
    <row r="13">
      <c r="A13" s="434">
        <v>38429.0</v>
      </c>
      <c r="B13" s="434" t="s">
        <v>1561</v>
      </c>
      <c r="C13" s="434" t="s">
        <v>1562</v>
      </c>
      <c r="D13" s="434" t="s">
        <v>1353</v>
      </c>
      <c r="E13" s="435" t="s">
        <v>567</v>
      </c>
      <c r="F13" s="436">
        <v>0.0</v>
      </c>
    </row>
    <row r="14">
      <c r="A14" s="434">
        <v>38429.0</v>
      </c>
      <c r="B14" s="434" t="s">
        <v>1561</v>
      </c>
      <c r="C14" s="434" t="s">
        <v>1562</v>
      </c>
      <c r="D14" s="434" t="s">
        <v>1556</v>
      </c>
      <c r="E14" s="435" t="s">
        <v>578</v>
      </c>
      <c r="F14" s="436">
        <v>0.0</v>
      </c>
    </row>
    <row r="15">
      <c r="A15" s="434">
        <v>38429.0</v>
      </c>
      <c r="B15" s="434" t="s">
        <v>1561</v>
      </c>
      <c r="C15" s="434" t="s">
        <v>1562</v>
      </c>
      <c r="D15" s="434" t="s">
        <v>566</v>
      </c>
      <c r="E15" s="435" t="s">
        <v>567</v>
      </c>
      <c r="F15" s="436">
        <v>5738.0</v>
      </c>
      <c r="G15" s="205">
        <v>57381.0</v>
      </c>
    </row>
    <row r="16">
      <c r="A16" s="434">
        <v>38429.0</v>
      </c>
      <c r="B16" s="434" t="s">
        <v>1561</v>
      </c>
      <c r="C16" s="434" t="s">
        <v>1562</v>
      </c>
      <c r="D16" s="434" t="s">
        <v>577</v>
      </c>
      <c r="E16" s="435" t="s">
        <v>578</v>
      </c>
      <c r="F16" s="436">
        <v>3576.0</v>
      </c>
      <c r="G16" s="205">
        <v>35760.0</v>
      </c>
    </row>
    <row r="17">
      <c r="A17" s="434">
        <v>38567.0</v>
      </c>
      <c r="B17" s="434" t="s">
        <v>1564</v>
      </c>
      <c r="C17" s="434" t="s">
        <v>1565</v>
      </c>
      <c r="D17" s="434" t="s">
        <v>385</v>
      </c>
      <c r="E17" s="451" t="s">
        <v>386</v>
      </c>
      <c r="F17" s="436">
        <v>0.0</v>
      </c>
    </row>
    <row r="18">
      <c r="A18" s="434">
        <v>38567.0</v>
      </c>
      <c r="B18" s="434" t="s">
        <v>1564</v>
      </c>
      <c r="C18" s="434" t="s">
        <v>1565</v>
      </c>
      <c r="D18" s="434" t="s">
        <v>1353</v>
      </c>
      <c r="E18" s="435" t="s">
        <v>567</v>
      </c>
      <c r="F18" s="436">
        <v>0.0</v>
      </c>
    </row>
    <row r="19">
      <c r="A19" s="434">
        <v>38567.0</v>
      </c>
      <c r="B19" s="434" t="s">
        <v>1564</v>
      </c>
      <c r="C19" s="434" t="s">
        <v>1565</v>
      </c>
      <c r="D19" s="434" t="s">
        <v>1556</v>
      </c>
      <c r="E19" s="435" t="s">
        <v>578</v>
      </c>
      <c r="F19" s="436">
        <v>0.0</v>
      </c>
    </row>
    <row r="20">
      <c r="A20" s="434">
        <v>38567.0</v>
      </c>
      <c r="B20" s="434" t="s">
        <v>1564</v>
      </c>
      <c r="C20" s="434" t="s">
        <v>1565</v>
      </c>
      <c r="D20" s="434" t="s">
        <v>566</v>
      </c>
      <c r="E20" s="435" t="s">
        <v>567</v>
      </c>
      <c r="F20" s="436">
        <v>5738.0</v>
      </c>
      <c r="G20" s="205">
        <v>57381.0</v>
      </c>
    </row>
    <row r="21" ht="15.75" customHeight="1">
      <c r="A21" s="434">
        <v>38567.0</v>
      </c>
      <c r="B21" s="434" t="s">
        <v>1564</v>
      </c>
      <c r="C21" s="434" t="s">
        <v>1565</v>
      </c>
      <c r="D21" s="434" t="s">
        <v>577</v>
      </c>
      <c r="E21" s="435" t="s">
        <v>578</v>
      </c>
      <c r="F21" s="436">
        <v>3576.0</v>
      </c>
      <c r="G21" s="205">
        <v>35760.0</v>
      </c>
    </row>
    <row r="22" ht="15.75" customHeight="1">
      <c r="A22" s="434">
        <v>39168.0</v>
      </c>
      <c r="B22" s="434" t="s">
        <v>1566</v>
      </c>
      <c r="C22" s="434" t="s">
        <v>1567</v>
      </c>
      <c r="D22" s="434" t="s">
        <v>385</v>
      </c>
      <c r="E22" s="451" t="s">
        <v>386</v>
      </c>
      <c r="F22" s="436">
        <v>200.0</v>
      </c>
      <c r="G22" s="205">
        <v>2000.0</v>
      </c>
    </row>
    <row r="23" ht="15.75" customHeight="1">
      <c r="A23" s="434">
        <v>39168.0</v>
      </c>
      <c r="B23" s="434" t="s">
        <v>1566</v>
      </c>
      <c r="C23" s="434" t="s">
        <v>1567</v>
      </c>
      <c r="D23" s="434" t="s">
        <v>1353</v>
      </c>
      <c r="E23" s="435" t="s">
        <v>567</v>
      </c>
      <c r="F23" s="436">
        <v>100.0</v>
      </c>
      <c r="G23" s="205">
        <v>1000.0</v>
      </c>
    </row>
    <row r="24" ht="15.75" customHeight="1">
      <c r="A24" s="434">
        <v>39168.0</v>
      </c>
      <c r="B24" s="434" t="s">
        <v>1566</v>
      </c>
      <c r="C24" s="434" t="s">
        <v>1567</v>
      </c>
      <c r="D24" s="434" t="s">
        <v>1556</v>
      </c>
      <c r="E24" s="435" t="s">
        <v>578</v>
      </c>
      <c r="F24" s="436">
        <v>100.0</v>
      </c>
      <c r="G24" s="205">
        <v>1000.0</v>
      </c>
    </row>
    <row r="25" ht="15.75" customHeight="1">
      <c r="A25" s="434">
        <v>39168.0</v>
      </c>
      <c r="B25" s="434" t="s">
        <v>1566</v>
      </c>
      <c r="C25" s="434" t="s">
        <v>1567</v>
      </c>
      <c r="D25" s="434" t="s">
        <v>566</v>
      </c>
      <c r="E25" s="435" t="s">
        <v>567</v>
      </c>
      <c r="F25" s="436">
        <v>5738.0</v>
      </c>
      <c r="G25" s="205">
        <v>57381.0</v>
      </c>
    </row>
    <row r="26" ht="15.75" customHeight="1">
      <c r="A26" s="434">
        <v>39168.0</v>
      </c>
      <c r="B26" s="434" t="s">
        <v>1566</v>
      </c>
      <c r="C26" s="434" t="s">
        <v>1567</v>
      </c>
      <c r="D26" s="434" t="s">
        <v>577</v>
      </c>
      <c r="E26" s="435" t="s">
        <v>578</v>
      </c>
      <c r="F26" s="436">
        <v>3576.0</v>
      </c>
      <c r="G26" s="205">
        <v>35760.0</v>
      </c>
    </row>
    <row r="27" ht="15.75" customHeight="1">
      <c r="A27" s="434">
        <v>39357.0</v>
      </c>
      <c r="B27" s="434" t="s">
        <v>1569</v>
      </c>
      <c r="C27" s="434" t="s">
        <v>1570</v>
      </c>
      <c r="D27" s="434" t="s">
        <v>385</v>
      </c>
      <c r="E27" s="451" t="s">
        <v>386</v>
      </c>
      <c r="F27" s="436">
        <v>700.0</v>
      </c>
      <c r="G27" s="205">
        <v>7000.0</v>
      </c>
    </row>
    <row r="28" ht="15.75" customHeight="1">
      <c r="A28" s="434">
        <v>39357.0</v>
      </c>
      <c r="B28" s="434" t="s">
        <v>1569</v>
      </c>
      <c r="C28" s="434" t="s">
        <v>1570</v>
      </c>
      <c r="D28" s="434" t="s">
        <v>1353</v>
      </c>
      <c r="E28" s="435" t="s">
        <v>567</v>
      </c>
      <c r="F28" s="436">
        <v>100.0</v>
      </c>
      <c r="G28" s="205">
        <v>1000.0</v>
      </c>
    </row>
    <row r="29" ht="15.75" customHeight="1">
      <c r="A29" s="434">
        <v>39357.0</v>
      </c>
      <c r="B29" s="434" t="s">
        <v>1569</v>
      </c>
      <c r="C29" s="434" t="s">
        <v>1570</v>
      </c>
      <c r="D29" s="434" t="s">
        <v>1556</v>
      </c>
      <c r="E29" s="435" t="s">
        <v>578</v>
      </c>
      <c r="F29" s="436">
        <v>100.0</v>
      </c>
      <c r="G29" s="205">
        <v>1000.0</v>
      </c>
    </row>
    <row r="30" ht="15.75" customHeight="1">
      <c r="A30" s="434">
        <v>39357.0</v>
      </c>
      <c r="B30" s="434" t="s">
        <v>1569</v>
      </c>
      <c r="C30" s="434" t="s">
        <v>1570</v>
      </c>
      <c r="D30" s="434" t="s">
        <v>566</v>
      </c>
      <c r="E30" s="435" t="s">
        <v>567</v>
      </c>
      <c r="F30" s="436">
        <v>7651.0</v>
      </c>
      <c r="G30" s="205">
        <v>76508.0</v>
      </c>
    </row>
    <row r="31" ht="15.75" customHeight="1">
      <c r="A31" s="434">
        <v>39357.0</v>
      </c>
      <c r="B31" s="434" t="s">
        <v>1569</v>
      </c>
      <c r="C31" s="434" t="s">
        <v>1570</v>
      </c>
      <c r="D31" s="434" t="s">
        <v>577</v>
      </c>
      <c r="E31" s="435" t="s">
        <v>578</v>
      </c>
      <c r="F31" s="436">
        <v>4768.0</v>
      </c>
      <c r="G31" s="205">
        <v>47680.0</v>
      </c>
    </row>
    <row r="32" ht="15.75" customHeight="1">
      <c r="A32" s="434">
        <v>38091.0</v>
      </c>
      <c r="B32" s="434" t="s">
        <v>1572</v>
      </c>
      <c r="C32" s="434" t="s">
        <v>1573</v>
      </c>
      <c r="D32" s="434" t="s">
        <v>385</v>
      </c>
      <c r="E32" s="451" t="s">
        <v>386</v>
      </c>
      <c r="F32" s="436">
        <v>0.0</v>
      </c>
    </row>
    <row r="33" ht="15.75" customHeight="1">
      <c r="A33" s="434">
        <v>38091.0</v>
      </c>
      <c r="B33" s="434" t="s">
        <v>1572</v>
      </c>
      <c r="C33" s="434" t="s">
        <v>1573</v>
      </c>
      <c r="D33" s="434" t="s">
        <v>1353</v>
      </c>
      <c r="E33" s="435" t="s">
        <v>567</v>
      </c>
      <c r="F33" s="436">
        <v>0.0</v>
      </c>
    </row>
    <row r="34" ht="15.75" customHeight="1">
      <c r="A34" s="434">
        <v>38091.0</v>
      </c>
      <c r="B34" s="434" t="s">
        <v>1572</v>
      </c>
      <c r="C34" s="434" t="s">
        <v>1573</v>
      </c>
      <c r="D34" s="434" t="s">
        <v>1556</v>
      </c>
      <c r="E34" s="435" t="s">
        <v>578</v>
      </c>
      <c r="F34" s="436">
        <v>0.0</v>
      </c>
    </row>
    <row r="35" ht="15.75" customHeight="1">
      <c r="A35" s="434">
        <v>38091.0</v>
      </c>
      <c r="B35" s="434" t="s">
        <v>1572</v>
      </c>
      <c r="C35" s="434" t="s">
        <v>1573</v>
      </c>
      <c r="D35" s="434" t="s">
        <v>566</v>
      </c>
      <c r="E35" s="435" t="s">
        <v>567</v>
      </c>
      <c r="F35" s="436">
        <v>5470.0</v>
      </c>
      <c r="G35" s="205">
        <v>54703.0</v>
      </c>
    </row>
    <row r="36" ht="15.75" customHeight="1">
      <c r="A36" s="434">
        <v>38091.0</v>
      </c>
      <c r="B36" s="434" t="s">
        <v>1572</v>
      </c>
      <c r="C36" s="434" t="s">
        <v>1573</v>
      </c>
      <c r="D36" s="434" t="s">
        <v>577</v>
      </c>
      <c r="E36" s="435" t="s">
        <v>578</v>
      </c>
      <c r="F36" s="436">
        <v>3409.0</v>
      </c>
      <c r="G36" s="205">
        <v>34091.0</v>
      </c>
    </row>
    <row r="37" ht="15.75" customHeight="1">
      <c r="A37" s="434">
        <v>39648.0</v>
      </c>
      <c r="B37" s="434" t="s">
        <v>1574</v>
      </c>
      <c r="C37" s="434" t="s">
        <v>1575</v>
      </c>
      <c r="D37" s="434" t="s">
        <v>385</v>
      </c>
      <c r="E37" s="451" t="s">
        <v>386</v>
      </c>
      <c r="F37" s="436">
        <v>700.0</v>
      </c>
      <c r="G37" s="205">
        <v>7000.0</v>
      </c>
    </row>
    <row r="38" ht="15.75" customHeight="1">
      <c r="A38" s="434">
        <v>39648.0</v>
      </c>
      <c r="B38" s="434" t="s">
        <v>1574</v>
      </c>
      <c r="C38" s="434" t="s">
        <v>1575</v>
      </c>
      <c r="D38" s="434" t="s">
        <v>1353</v>
      </c>
      <c r="E38" s="435" t="s">
        <v>567</v>
      </c>
      <c r="F38" s="436">
        <v>100.0</v>
      </c>
      <c r="G38" s="205">
        <v>1000.0</v>
      </c>
    </row>
    <row r="39" ht="15.75" customHeight="1">
      <c r="A39" s="434">
        <v>39648.0</v>
      </c>
      <c r="B39" s="434" t="s">
        <v>1574</v>
      </c>
      <c r="C39" s="434" t="s">
        <v>1575</v>
      </c>
      <c r="D39" s="434" t="s">
        <v>1556</v>
      </c>
      <c r="E39" s="435" t="s">
        <v>578</v>
      </c>
      <c r="F39" s="436">
        <v>100.0</v>
      </c>
      <c r="G39" s="205">
        <v>1000.0</v>
      </c>
    </row>
    <row r="40" ht="15.75" customHeight="1">
      <c r="A40" s="434">
        <v>39648.0</v>
      </c>
      <c r="B40" s="434" t="s">
        <v>1574</v>
      </c>
      <c r="C40" s="434" t="s">
        <v>1575</v>
      </c>
      <c r="D40" s="434" t="s">
        <v>566</v>
      </c>
      <c r="E40" s="435" t="s">
        <v>567</v>
      </c>
      <c r="F40" s="436">
        <v>7651.0</v>
      </c>
      <c r="G40" s="205">
        <v>76508.0</v>
      </c>
    </row>
    <row r="41" ht="15.75" customHeight="1">
      <c r="A41" s="434">
        <v>39648.0</v>
      </c>
      <c r="B41" s="434" t="s">
        <v>1574</v>
      </c>
      <c r="C41" s="434" t="s">
        <v>1575</v>
      </c>
      <c r="D41" s="434" t="s">
        <v>577</v>
      </c>
      <c r="E41" s="435" t="s">
        <v>578</v>
      </c>
      <c r="F41" s="436">
        <v>4768.0</v>
      </c>
      <c r="G41" s="205">
        <v>47680.0</v>
      </c>
    </row>
    <row r="42" ht="15.75" customHeight="1">
      <c r="A42" s="434">
        <v>39835.0</v>
      </c>
      <c r="B42" s="434" t="s">
        <v>1577</v>
      </c>
      <c r="C42" s="434" t="s">
        <v>1578</v>
      </c>
      <c r="D42" s="434" t="s">
        <v>385</v>
      </c>
      <c r="E42" s="451" t="s">
        <v>386</v>
      </c>
      <c r="F42" s="436">
        <v>700.0</v>
      </c>
      <c r="G42" s="205">
        <v>7000.0</v>
      </c>
    </row>
    <row r="43" ht="15.75" customHeight="1">
      <c r="A43" s="434">
        <v>39835.0</v>
      </c>
      <c r="B43" s="434" t="s">
        <v>1577</v>
      </c>
      <c r="C43" s="434" t="s">
        <v>1578</v>
      </c>
      <c r="D43" s="434" t="s">
        <v>1353</v>
      </c>
      <c r="E43" s="435" t="s">
        <v>567</v>
      </c>
      <c r="F43" s="436">
        <v>100.0</v>
      </c>
      <c r="G43" s="205">
        <v>1000.0</v>
      </c>
    </row>
    <row r="44" ht="15.75" customHeight="1">
      <c r="A44" s="434">
        <v>39835.0</v>
      </c>
      <c r="B44" s="434" t="s">
        <v>1577</v>
      </c>
      <c r="C44" s="434" t="s">
        <v>1578</v>
      </c>
      <c r="D44" s="434" t="s">
        <v>1556</v>
      </c>
      <c r="E44" s="435" t="s">
        <v>578</v>
      </c>
      <c r="F44" s="436">
        <v>100.0</v>
      </c>
      <c r="G44" s="205">
        <v>1000.0</v>
      </c>
    </row>
    <row r="45" ht="15.75" customHeight="1">
      <c r="A45" s="434">
        <v>39835.0</v>
      </c>
      <c r="B45" s="434" t="s">
        <v>1577</v>
      </c>
      <c r="C45" s="434" t="s">
        <v>1578</v>
      </c>
      <c r="D45" s="434" t="s">
        <v>566</v>
      </c>
      <c r="E45" s="435" t="s">
        <v>567</v>
      </c>
      <c r="F45" s="436">
        <v>7651.0</v>
      </c>
      <c r="G45" s="205">
        <v>76508.0</v>
      </c>
    </row>
    <row r="46" ht="15.75" customHeight="1">
      <c r="A46" s="434">
        <v>39835.0</v>
      </c>
      <c r="B46" s="434" t="s">
        <v>1577</v>
      </c>
      <c r="C46" s="434" t="s">
        <v>1578</v>
      </c>
      <c r="D46" s="434" t="s">
        <v>577</v>
      </c>
      <c r="E46" s="435" t="s">
        <v>578</v>
      </c>
      <c r="F46" s="436">
        <v>4768.0</v>
      </c>
      <c r="G46" s="205">
        <v>47680.0</v>
      </c>
    </row>
    <row r="47" ht="15.75" customHeight="1">
      <c r="A47" s="434">
        <v>39506.0</v>
      </c>
      <c r="B47" s="434" t="s">
        <v>1580</v>
      </c>
      <c r="C47" s="434" t="s">
        <v>1581</v>
      </c>
      <c r="D47" s="434" t="s">
        <v>385</v>
      </c>
      <c r="E47" s="451" t="s">
        <v>386</v>
      </c>
      <c r="F47" s="436">
        <v>1500.0</v>
      </c>
      <c r="G47" s="205">
        <v>15000.0</v>
      </c>
    </row>
    <row r="48" ht="15.75" customHeight="1">
      <c r="A48" s="434">
        <v>39506.0</v>
      </c>
      <c r="B48" s="434" t="s">
        <v>1580</v>
      </c>
      <c r="C48" s="434" t="s">
        <v>1581</v>
      </c>
      <c r="D48" s="434" t="s">
        <v>1353</v>
      </c>
      <c r="E48" s="435" t="s">
        <v>567</v>
      </c>
      <c r="F48" s="436">
        <v>500.0</v>
      </c>
      <c r="G48" s="205">
        <v>5000.0</v>
      </c>
    </row>
    <row r="49" ht="15.75" customHeight="1">
      <c r="A49" s="434">
        <v>39506.0</v>
      </c>
      <c r="B49" s="434" t="s">
        <v>1580</v>
      </c>
      <c r="C49" s="434" t="s">
        <v>1581</v>
      </c>
      <c r="D49" s="434" t="s">
        <v>1556</v>
      </c>
      <c r="E49" s="435" t="s">
        <v>578</v>
      </c>
      <c r="F49" s="436">
        <v>500.0</v>
      </c>
      <c r="G49" s="205">
        <v>5000.0</v>
      </c>
    </row>
    <row r="50" ht="15.75" customHeight="1">
      <c r="A50" s="434">
        <v>39506.0</v>
      </c>
      <c r="B50" s="434" t="s">
        <v>1580</v>
      </c>
      <c r="C50" s="434" t="s">
        <v>1581</v>
      </c>
      <c r="D50" s="434" t="s">
        <v>566</v>
      </c>
      <c r="E50" s="435" t="s">
        <v>567</v>
      </c>
      <c r="F50" s="436">
        <v>38254.0</v>
      </c>
      <c r="G50" s="205">
        <v>382540.0</v>
      </c>
    </row>
    <row r="51" ht="15.75" customHeight="1">
      <c r="A51" s="434">
        <v>39506.0</v>
      </c>
      <c r="B51" s="434" t="s">
        <v>1580</v>
      </c>
      <c r="C51" s="434" t="s">
        <v>1581</v>
      </c>
      <c r="D51" s="434" t="s">
        <v>577</v>
      </c>
      <c r="E51" s="435" t="s">
        <v>578</v>
      </c>
      <c r="F51" s="436">
        <v>23840.0</v>
      </c>
      <c r="G51" s="205">
        <v>238400.0</v>
      </c>
    </row>
    <row r="52" ht="15.75" customHeight="1">
      <c r="A52" s="434">
        <v>40512.0</v>
      </c>
      <c r="B52" s="434" t="s">
        <v>1584</v>
      </c>
      <c r="C52" s="434" t="s">
        <v>1585</v>
      </c>
      <c r="D52" s="434" t="s">
        <v>385</v>
      </c>
      <c r="E52" s="451" t="s">
        <v>386</v>
      </c>
      <c r="F52" s="436">
        <v>700.0</v>
      </c>
      <c r="G52" s="205">
        <v>7000.0</v>
      </c>
    </row>
    <row r="53" ht="15.75" customHeight="1">
      <c r="A53" s="434">
        <v>40512.0</v>
      </c>
      <c r="B53" s="434" t="s">
        <v>1584</v>
      </c>
      <c r="C53" s="434" t="s">
        <v>1585</v>
      </c>
      <c r="D53" s="434" t="s">
        <v>1353</v>
      </c>
      <c r="E53" s="435" t="s">
        <v>567</v>
      </c>
      <c r="F53" s="436">
        <v>100.0</v>
      </c>
      <c r="G53" s="205">
        <v>1000.0</v>
      </c>
    </row>
    <row r="54" ht="15.75" customHeight="1">
      <c r="A54" s="434">
        <v>40512.0</v>
      </c>
      <c r="B54" s="434" t="s">
        <v>1584</v>
      </c>
      <c r="C54" s="434" t="s">
        <v>1585</v>
      </c>
      <c r="D54" s="434" t="s">
        <v>1556</v>
      </c>
      <c r="E54" s="435" t="s">
        <v>578</v>
      </c>
      <c r="F54" s="436">
        <v>100.0</v>
      </c>
      <c r="G54" s="205">
        <v>1000.0</v>
      </c>
    </row>
    <row r="55" ht="15.75" customHeight="1">
      <c r="A55" s="434">
        <v>40512.0</v>
      </c>
      <c r="B55" s="434" t="s">
        <v>1584</v>
      </c>
      <c r="C55" s="434" t="s">
        <v>1585</v>
      </c>
      <c r="D55" s="434" t="s">
        <v>566</v>
      </c>
      <c r="E55" s="435" t="s">
        <v>567</v>
      </c>
      <c r="F55" s="436">
        <v>6733.0</v>
      </c>
      <c r="G55" s="205">
        <v>67327.0</v>
      </c>
    </row>
    <row r="56" ht="15.75" customHeight="1">
      <c r="A56" s="434">
        <v>40512.0</v>
      </c>
      <c r="B56" s="434" t="s">
        <v>1584</v>
      </c>
      <c r="C56" s="434" t="s">
        <v>1585</v>
      </c>
      <c r="D56" s="434" t="s">
        <v>577</v>
      </c>
      <c r="E56" s="435" t="s">
        <v>578</v>
      </c>
      <c r="F56" s="436">
        <v>4196.0</v>
      </c>
      <c r="G56" s="205">
        <v>41958.0</v>
      </c>
    </row>
    <row r="57" ht="15.75" customHeight="1">
      <c r="A57" s="434">
        <v>40557.0</v>
      </c>
      <c r="B57" s="434" t="s">
        <v>1586</v>
      </c>
      <c r="C57" s="434" t="s">
        <v>1587</v>
      </c>
      <c r="D57" s="434" t="s">
        <v>385</v>
      </c>
      <c r="E57" s="451" t="s">
        <v>386</v>
      </c>
      <c r="F57" s="436">
        <v>700.0</v>
      </c>
      <c r="G57" s="205">
        <v>7000.0</v>
      </c>
    </row>
    <row r="58" ht="15.75" customHeight="1">
      <c r="A58" s="434">
        <v>40557.0</v>
      </c>
      <c r="B58" s="434" t="s">
        <v>1586</v>
      </c>
      <c r="C58" s="434" t="s">
        <v>1587</v>
      </c>
      <c r="D58" s="434" t="s">
        <v>1353</v>
      </c>
      <c r="E58" s="435" t="s">
        <v>567</v>
      </c>
      <c r="F58" s="436">
        <v>100.0</v>
      </c>
      <c r="G58" s="205">
        <v>1000.0</v>
      </c>
    </row>
    <row r="59" ht="15.75" customHeight="1">
      <c r="A59" s="434">
        <v>40557.0</v>
      </c>
      <c r="B59" s="434" t="s">
        <v>1586</v>
      </c>
      <c r="C59" s="434" t="s">
        <v>1587</v>
      </c>
      <c r="D59" s="434" t="s">
        <v>1556</v>
      </c>
      <c r="E59" s="435" t="s">
        <v>578</v>
      </c>
      <c r="F59" s="436">
        <v>100.0</v>
      </c>
      <c r="G59" s="205">
        <v>1000.0</v>
      </c>
    </row>
    <row r="60" ht="15.75" customHeight="1">
      <c r="A60" s="434">
        <v>40557.0</v>
      </c>
      <c r="B60" s="434" t="s">
        <v>1586</v>
      </c>
      <c r="C60" s="434" t="s">
        <v>1587</v>
      </c>
      <c r="D60" s="434" t="s">
        <v>566</v>
      </c>
      <c r="E60" s="435" t="s">
        <v>567</v>
      </c>
      <c r="F60" s="436">
        <v>2965.0</v>
      </c>
      <c r="G60" s="205">
        <v>29647.0</v>
      </c>
    </row>
    <row r="61" ht="15.75" customHeight="1">
      <c r="A61" s="434">
        <v>40557.0</v>
      </c>
      <c r="B61" s="434" t="s">
        <v>1586</v>
      </c>
      <c r="C61" s="434" t="s">
        <v>1587</v>
      </c>
      <c r="D61" s="434" t="s">
        <v>577</v>
      </c>
      <c r="E61" s="435" t="s">
        <v>578</v>
      </c>
      <c r="F61" s="436">
        <v>1848.0</v>
      </c>
      <c r="G61" s="205">
        <v>18476.0</v>
      </c>
    </row>
    <row r="62" ht="15.75" customHeight="1">
      <c r="A62" s="468"/>
      <c r="B62" s="469">
        <v>45047.0</v>
      </c>
      <c r="C62" s="468"/>
      <c r="D62" s="468"/>
      <c r="E62" s="470"/>
      <c r="F62" s="471"/>
    </row>
    <row r="63" ht="15.75" customHeight="1">
      <c r="A63" s="434">
        <v>43092.0</v>
      </c>
      <c r="B63" s="434" t="s">
        <v>1595</v>
      </c>
      <c r="C63" s="434" t="s">
        <v>1596</v>
      </c>
      <c r="D63" s="434" t="s">
        <v>385</v>
      </c>
      <c r="E63" s="451" t="s">
        <v>386</v>
      </c>
      <c r="F63" s="436">
        <v>700.0</v>
      </c>
    </row>
    <row r="64" ht="15.75" customHeight="1">
      <c r="A64" s="434">
        <v>43092.0</v>
      </c>
      <c r="B64" s="434" t="s">
        <v>1595</v>
      </c>
      <c r="C64" s="434" t="s">
        <v>1596</v>
      </c>
      <c r="D64" s="434" t="s">
        <v>1353</v>
      </c>
      <c r="E64" s="435" t="s">
        <v>567</v>
      </c>
      <c r="F64" s="436">
        <v>100.0</v>
      </c>
    </row>
    <row r="65" ht="15.75" customHeight="1">
      <c r="A65" s="434">
        <v>43092.0</v>
      </c>
      <c r="B65" s="434" t="s">
        <v>1595</v>
      </c>
      <c r="C65" s="434" t="s">
        <v>1596</v>
      </c>
      <c r="D65" s="434" t="s">
        <v>1556</v>
      </c>
      <c r="E65" s="435" t="s">
        <v>578</v>
      </c>
      <c r="F65" s="436">
        <v>100.0</v>
      </c>
    </row>
    <row r="66" ht="15.75" customHeight="1">
      <c r="A66" s="434">
        <v>43092.0</v>
      </c>
      <c r="B66" s="434" t="s">
        <v>1595</v>
      </c>
      <c r="C66" s="434" t="s">
        <v>1596</v>
      </c>
      <c r="D66" s="434" t="s">
        <v>566</v>
      </c>
      <c r="E66" s="435" t="s">
        <v>567</v>
      </c>
      <c r="F66" s="436">
        <v>6694.0</v>
      </c>
    </row>
    <row r="67" ht="15.75" customHeight="1">
      <c r="A67" s="434">
        <v>43092.0</v>
      </c>
      <c r="B67" s="434" t="s">
        <v>1595</v>
      </c>
      <c r="C67" s="434" t="s">
        <v>1596</v>
      </c>
      <c r="D67" s="434" t="s">
        <v>577</v>
      </c>
      <c r="E67" s="435" t="s">
        <v>578</v>
      </c>
      <c r="F67" s="436">
        <v>4172.0</v>
      </c>
    </row>
    <row r="68" ht="15.75" customHeight="1">
      <c r="A68" s="434">
        <v>43216.0</v>
      </c>
      <c r="B68" s="434" t="s">
        <v>1597</v>
      </c>
      <c r="C68" s="434" t="s">
        <v>1599</v>
      </c>
      <c r="D68" s="434" t="s">
        <v>385</v>
      </c>
      <c r="E68" s="451" t="s">
        <v>386</v>
      </c>
      <c r="F68" s="436">
        <v>700.0</v>
      </c>
    </row>
    <row r="69" ht="15.75" customHeight="1">
      <c r="A69" s="434">
        <v>43216.0</v>
      </c>
      <c r="B69" s="434" t="s">
        <v>1597</v>
      </c>
      <c r="C69" s="434" t="s">
        <v>1599</v>
      </c>
      <c r="D69" s="434" t="s">
        <v>1353</v>
      </c>
      <c r="E69" s="435" t="s">
        <v>567</v>
      </c>
      <c r="F69" s="436">
        <v>100.0</v>
      </c>
    </row>
    <row r="70" ht="15.75" customHeight="1">
      <c r="A70" s="434">
        <v>43216.0</v>
      </c>
      <c r="B70" s="434" t="s">
        <v>1597</v>
      </c>
      <c r="C70" s="434" t="s">
        <v>1599</v>
      </c>
      <c r="D70" s="434" t="s">
        <v>1556</v>
      </c>
      <c r="E70" s="435" t="s">
        <v>578</v>
      </c>
      <c r="F70" s="436">
        <v>100.0</v>
      </c>
    </row>
    <row r="71" ht="15.75" customHeight="1">
      <c r="A71" s="434">
        <v>43216.0</v>
      </c>
      <c r="B71" s="434" t="s">
        <v>1597</v>
      </c>
      <c r="C71" s="434" t="s">
        <v>1599</v>
      </c>
      <c r="D71" s="434" t="s">
        <v>566</v>
      </c>
      <c r="E71" s="435" t="s">
        <v>567</v>
      </c>
      <c r="F71" s="436">
        <v>7077.0</v>
      </c>
    </row>
    <row r="72" ht="15.75" customHeight="1">
      <c r="A72" s="434">
        <v>43216.0</v>
      </c>
      <c r="B72" s="434" t="s">
        <v>1597</v>
      </c>
      <c r="C72" s="434" t="s">
        <v>1599</v>
      </c>
      <c r="D72" s="434" t="s">
        <v>577</v>
      </c>
      <c r="E72" s="435" t="s">
        <v>578</v>
      </c>
      <c r="F72" s="436">
        <v>4410.0</v>
      </c>
    </row>
    <row r="73" ht="15.75" customHeight="1">
      <c r="A73" s="434">
        <v>43491.0</v>
      </c>
      <c r="B73" s="434" t="s">
        <v>1600</v>
      </c>
      <c r="C73" s="434" t="s">
        <v>1601</v>
      </c>
      <c r="D73" s="434" t="s">
        <v>385</v>
      </c>
      <c r="E73" s="451" t="s">
        <v>386</v>
      </c>
      <c r="F73" s="436">
        <v>700.0</v>
      </c>
    </row>
    <row r="74" ht="15.75" customHeight="1">
      <c r="A74" s="434">
        <v>43491.0</v>
      </c>
      <c r="B74" s="434" t="s">
        <v>1600</v>
      </c>
      <c r="C74" s="434" t="s">
        <v>1601</v>
      </c>
      <c r="D74" s="434" t="s">
        <v>1353</v>
      </c>
      <c r="E74" s="435" t="s">
        <v>567</v>
      </c>
      <c r="F74" s="436">
        <v>100.0</v>
      </c>
    </row>
    <row r="75" ht="15.75" customHeight="1">
      <c r="A75" s="434">
        <v>43491.0</v>
      </c>
      <c r="B75" s="434" t="s">
        <v>1600</v>
      </c>
      <c r="C75" s="434" t="s">
        <v>1601</v>
      </c>
      <c r="D75" s="434" t="s">
        <v>1556</v>
      </c>
      <c r="E75" s="435" t="s">
        <v>578</v>
      </c>
      <c r="F75" s="436">
        <v>100.0</v>
      </c>
    </row>
    <row r="76" ht="15.75" customHeight="1">
      <c r="A76" s="434">
        <v>43491.0</v>
      </c>
      <c r="B76" s="434" t="s">
        <v>1600</v>
      </c>
      <c r="C76" s="434" t="s">
        <v>1601</v>
      </c>
      <c r="D76" s="434" t="s">
        <v>566</v>
      </c>
      <c r="E76" s="435" t="s">
        <v>567</v>
      </c>
      <c r="F76" s="436">
        <v>7278.0</v>
      </c>
    </row>
    <row r="77" ht="15.75" customHeight="1">
      <c r="A77" s="434">
        <v>43491.0</v>
      </c>
      <c r="B77" s="434" t="s">
        <v>1600</v>
      </c>
      <c r="C77" s="434" t="s">
        <v>1601</v>
      </c>
      <c r="D77" s="434" t="s">
        <v>577</v>
      </c>
      <c r="E77" s="435" t="s">
        <v>578</v>
      </c>
      <c r="F77" s="436">
        <v>4536.0</v>
      </c>
    </row>
    <row r="78" ht="15.75" customHeight="1">
      <c r="A78" s="434">
        <v>43377.0</v>
      </c>
      <c r="B78" s="434" t="s">
        <v>1602</v>
      </c>
      <c r="C78" s="434" t="s">
        <v>1603</v>
      </c>
      <c r="D78" s="434" t="s">
        <v>385</v>
      </c>
      <c r="E78" s="451" t="s">
        <v>386</v>
      </c>
      <c r="F78" s="436">
        <v>900.0</v>
      </c>
    </row>
    <row r="79" ht="15.75" customHeight="1">
      <c r="A79" s="434">
        <v>43377.0</v>
      </c>
      <c r="B79" s="434" t="s">
        <v>1602</v>
      </c>
      <c r="C79" s="434" t="s">
        <v>1603</v>
      </c>
      <c r="D79" s="434" t="s">
        <v>1353</v>
      </c>
      <c r="E79" s="435" t="s">
        <v>567</v>
      </c>
      <c r="F79" s="436">
        <v>200.0</v>
      </c>
    </row>
    <row r="80" ht="15.75" customHeight="1">
      <c r="A80" s="434">
        <v>43377.0</v>
      </c>
      <c r="B80" s="434" t="s">
        <v>1602</v>
      </c>
      <c r="C80" s="434" t="s">
        <v>1603</v>
      </c>
      <c r="D80" s="434" t="s">
        <v>1556</v>
      </c>
      <c r="E80" s="435" t="s">
        <v>578</v>
      </c>
      <c r="F80" s="436">
        <v>200.0</v>
      </c>
    </row>
    <row r="81" ht="15.75" customHeight="1">
      <c r="A81" s="434">
        <v>43377.0</v>
      </c>
      <c r="B81" s="434" t="s">
        <v>1602</v>
      </c>
      <c r="C81" s="434" t="s">
        <v>1603</v>
      </c>
      <c r="D81" s="434" t="s">
        <v>566</v>
      </c>
      <c r="E81" s="435" t="s">
        <v>567</v>
      </c>
      <c r="F81" s="436">
        <v>15302.0</v>
      </c>
    </row>
    <row r="82" ht="15.75" customHeight="1">
      <c r="A82" s="434">
        <v>43377.0</v>
      </c>
      <c r="B82" s="434" t="s">
        <v>1602</v>
      </c>
      <c r="C82" s="434" t="s">
        <v>1603</v>
      </c>
      <c r="D82" s="434" t="s">
        <v>577</v>
      </c>
      <c r="E82" s="435" t="s">
        <v>578</v>
      </c>
      <c r="F82" s="436">
        <v>9536.0</v>
      </c>
    </row>
    <row r="83" ht="15.75" customHeight="1">
      <c r="A83" s="434">
        <v>43629.0</v>
      </c>
      <c r="B83" s="434" t="s">
        <v>1605</v>
      </c>
      <c r="C83" s="434" t="s">
        <v>1606</v>
      </c>
      <c r="D83" s="434" t="s">
        <v>385</v>
      </c>
      <c r="E83" s="451" t="s">
        <v>386</v>
      </c>
      <c r="F83" s="436">
        <v>700.0</v>
      </c>
    </row>
    <row r="84" ht="15.75" customHeight="1">
      <c r="A84" s="434">
        <v>43629.0</v>
      </c>
      <c r="B84" s="434" t="s">
        <v>1605</v>
      </c>
      <c r="C84" s="434" t="s">
        <v>1606</v>
      </c>
      <c r="D84" s="434" t="s">
        <v>1353</v>
      </c>
      <c r="E84" s="435" t="s">
        <v>567</v>
      </c>
      <c r="F84" s="436">
        <v>100.0</v>
      </c>
    </row>
    <row r="85" ht="15.75" customHeight="1">
      <c r="A85" s="434">
        <v>43629.0</v>
      </c>
      <c r="B85" s="434" t="s">
        <v>1605</v>
      </c>
      <c r="C85" s="434" t="s">
        <v>1606</v>
      </c>
      <c r="D85" s="434" t="s">
        <v>1556</v>
      </c>
      <c r="E85" s="435" t="s">
        <v>578</v>
      </c>
      <c r="F85" s="436">
        <v>100.0</v>
      </c>
    </row>
    <row r="86" ht="15.75" customHeight="1">
      <c r="A86" s="434">
        <v>43629.0</v>
      </c>
      <c r="B86" s="434" t="s">
        <v>1605</v>
      </c>
      <c r="C86" s="434" t="s">
        <v>1606</v>
      </c>
      <c r="D86" s="434" t="s">
        <v>566</v>
      </c>
      <c r="E86" s="435" t="s">
        <v>567</v>
      </c>
      <c r="F86" s="436">
        <v>7651.0</v>
      </c>
    </row>
    <row r="87" ht="15.75" customHeight="1">
      <c r="A87" s="434">
        <v>43629.0</v>
      </c>
      <c r="B87" s="434" t="s">
        <v>1605</v>
      </c>
      <c r="C87" s="434" t="s">
        <v>1606</v>
      </c>
      <c r="D87" s="434" t="s">
        <v>577</v>
      </c>
      <c r="E87" s="435" t="s">
        <v>578</v>
      </c>
      <c r="F87" s="436">
        <v>4768.0</v>
      </c>
    </row>
    <row r="88" ht="15.75" customHeight="1">
      <c r="A88" s="434">
        <v>43756.0</v>
      </c>
      <c r="B88" s="434" t="s">
        <v>1607</v>
      </c>
      <c r="C88" s="434" t="s">
        <v>1608</v>
      </c>
      <c r="D88" s="434" t="s">
        <v>385</v>
      </c>
      <c r="E88" s="451" t="s">
        <v>386</v>
      </c>
      <c r="F88" s="436">
        <v>700.0</v>
      </c>
    </row>
    <row r="89" ht="15.75" customHeight="1">
      <c r="A89" s="434">
        <v>43756.0</v>
      </c>
      <c r="B89" s="434" t="s">
        <v>1607</v>
      </c>
      <c r="C89" s="434" t="s">
        <v>1608</v>
      </c>
      <c r="D89" s="434" t="s">
        <v>1353</v>
      </c>
      <c r="E89" s="435" t="s">
        <v>567</v>
      </c>
      <c r="F89" s="436">
        <v>100.0</v>
      </c>
    </row>
    <row r="90" ht="15.75" customHeight="1">
      <c r="A90" s="434">
        <v>43756.0</v>
      </c>
      <c r="B90" s="434" t="s">
        <v>1607</v>
      </c>
      <c r="C90" s="434" t="s">
        <v>1608</v>
      </c>
      <c r="D90" s="434" t="s">
        <v>1556</v>
      </c>
      <c r="E90" s="435" t="s">
        <v>578</v>
      </c>
      <c r="F90" s="436">
        <v>100.0</v>
      </c>
    </row>
    <row r="91" ht="15.75" customHeight="1">
      <c r="A91" s="434">
        <v>43756.0</v>
      </c>
      <c r="B91" s="434" t="s">
        <v>1607</v>
      </c>
      <c r="C91" s="434" t="s">
        <v>1608</v>
      </c>
      <c r="D91" s="434" t="s">
        <v>566</v>
      </c>
      <c r="E91" s="435" t="s">
        <v>567</v>
      </c>
      <c r="F91" s="436">
        <v>7651.0</v>
      </c>
    </row>
    <row r="92" ht="15.75" customHeight="1">
      <c r="A92" s="434">
        <v>43756.0</v>
      </c>
      <c r="B92" s="434" t="s">
        <v>1607</v>
      </c>
      <c r="C92" s="434" t="s">
        <v>1608</v>
      </c>
      <c r="D92" s="434" t="s">
        <v>577</v>
      </c>
      <c r="E92" s="435" t="s">
        <v>578</v>
      </c>
      <c r="F92" s="436">
        <v>4768.0</v>
      </c>
    </row>
    <row r="93" ht="15.75" customHeight="1">
      <c r="A93" s="434">
        <v>43869.0</v>
      </c>
      <c r="B93" s="434" t="s">
        <v>1610</v>
      </c>
      <c r="C93" s="434" t="s">
        <v>1611</v>
      </c>
      <c r="D93" s="434" t="s">
        <v>385</v>
      </c>
      <c r="E93" s="451" t="s">
        <v>386</v>
      </c>
      <c r="F93" s="436">
        <v>700.0</v>
      </c>
    </row>
    <row r="94" ht="15.75" customHeight="1">
      <c r="A94" s="434">
        <v>43869.0</v>
      </c>
      <c r="B94" s="434" t="s">
        <v>1610</v>
      </c>
      <c r="C94" s="434" t="s">
        <v>1611</v>
      </c>
      <c r="D94" s="434" t="s">
        <v>1353</v>
      </c>
      <c r="E94" s="435" t="s">
        <v>567</v>
      </c>
      <c r="F94" s="436">
        <v>100.0</v>
      </c>
    </row>
    <row r="95" ht="15.75" customHeight="1">
      <c r="A95" s="434">
        <v>43869.0</v>
      </c>
      <c r="B95" s="434" t="s">
        <v>1610</v>
      </c>
      <c r="C95" s="434" t="s">
        <v>1611</v>
      </c>
      <c r="D95" s="434" t="s">
        <v>1556</v>
      </c>
      <c r="E95" s="435" t="s">
        <v>578</v>
      </c>
      <c r="F95" s="436">
        <v>100.0</v>
      </c>
    </row>
    <row r="96" ht="15.75" customHeight="1">
      <c r="A96" s="434">
        <v>43869.0</v>
      </c>
      <c r="B96" s="434" t="s">
        <v>1610</v>
      </c>
      <c r="C96" s="434" t="s">
        <v>1611</v>
      </c>
      <c r="D96" s="434" t="s">
        <v>566</v>
      </c>
      <c r="E96" s="435" t="s">
        <v>567</v>
      </c>
      <c r="F96" s="436">
        <v>7651.0</v>
      </c>
    </row>
    <row r="97" ht="15.75" customHeight="1">
      <c r="A97" s="434">
        <v>43869.0</v>
      </c>
      <c r="B97" s="434" t="s">
        <v>1610</v>
      </c>
      <c r="C97" s="434" t="s">
        <v>1611</v>
      </c>
      <c r="D97" s="434" t="s">
        <v>577</v>
      </c>
      <c r="E97" s="435" t="s">
        <v>578</v>
      </c>
      <c r="F97" s="436">
        <v>4768.0</v>
      </c>
    </row>
    <row r="98" ht="15.75" customHeight="1">
      <c r="A98" s="434">
        <v>43952.0</v>
      </c>
      <c r="B98" s="434" t="s">
        <v>1614</v>
      </c>
      <c r="C98" s="434" t="s">
        <v>1616</v>
      </c>
      <c r="D98" s="434" t="s">
        <v>385</v>
      </c>
      <c r="E98" s="451" t="s">
        <v>386</v>
      </c>
      <c r="F98" s="436">
        <v>700.0</v>
      </c>
    </row>
    <row r="99" ht="15.75" customHeight="1">
      <c r="A99" s="434">
        <v>43952.0</v>
      </c>
      <c r="B99" s="434" t="s">
        <v>1614</v>
      </c>
      <c r="C99" s="434" t="s">
        <v>1616</v>
      </c>
      <c r="D99" s="434" t="s">
        <v>1353</v>
      </c>
      <c r="E99" s="435" t="s">
        <v>567</v>
      </c>
      <c r="F99" s="436">
        <v>100.0</v>
      </c>
    </row>
    <row r="100" ht="15.75" customHeight="1">
      <c r="A100" s="434">
        <v>43952.0</v>
      </c>
      <c r="B100" s="434" t="s">
        <v>1614</v>
      </c>
      <c r="C100" s="434" t="s">
        <v>1616</v>
      </c>
      <c r="D100" s="434" t="s">
        <v>1556</v>
      </c>
      <c r="E100" s="435" t="s">
        <v>578</v>
      </c>
      <c r="F100" s="436">
        <v>100.0</v>
      </c>
    </row>
    <row r="101" ht="15.75" customHeight="1">
      <c r="A101" s="434">
        <v>43952.0</v>
      </c>
      <c r="B101" s="434" t="s">
        <v>1614</v>
      </c>
      <c r="C101" s="434" t="s">
        <v>1616</v>
      </c>
      <c r="D101" s="434" t="s">
        <v>566</v>
      </c>
      <c r="E101" s="435" t="s">
        <v>567</v>
      </c>
      <c r="F101" s="436">
        <v>7651.0</v>
      </c>
    </row>
    <row r="102" ht="15.75" customHeight="1">
      <c r="A102" s="434">
        <v>43952.0</v>
      </c>
      <c r="B102" s="434" t="s">
        <v>1614</v>
      </c>
      <c r="C102" s="434" t="s">
        <v>1616</v>
      </c>
      <c r="D102" s="434" t="s">
        <v>577</v>
      </c>
      <c r="E102" s="435" t="s">
        <v>578</v>
      </c>
      <c r="F102" s="436">
        <v>4768.0</v>
      </c>
    </row>
    <row r="103" ht="15.75" customHeight="1">
      <c r="A103" s="468"/>
      <c r="B103" s="469">
        <v>45078.0</v>
      </c>
      <c r="C103" s="468"/>
      <c r="D103" s="468"/>
      <c r="E103" s="470"/>
      <c r="F103" s="471"/>
    </row>
    <row r="104" ht="15.75" customHeight="1">
      <c r="A104" s="434">
        <v>45588.0</v>
      </c>
      <c r="B104" s="434" t="s">
        <v>1629</v>
      </c>
      <c r="C104" s="434" t="s">
        <v>1630</v>
      </c>
      <c r="D104" s="434" t="s">
        <v>385</v>
      </c>
      <c r="E104" s="451" t="s">
        <v>386</v>
      </c>
      <c r="F104" s="436">
        <v>540.0</v>
      </c>
    </row>
    <row r="105" ht="15.75" customHeight="1">
      <c r="A105" s="434">
        <v>45588.0</v>
      </c>
      <c r="B105" s="434" t="s">
        <v>1629</v>
      </c>
      <c r="C105" s="434" t="s">
        <v>1630</v>
      </c>
      <c r="D105" s="434" t="s">
        <v>1353</v>
      </c>
      <c r="E105" s="435" t="s">
        <v>567</v>
      </c>
      <c r="F105" s="436">
        <v>100.0</v>
      </c>
    </row>
    <row r="106" ht="15.75" customHeight="1">
      <c r="A106" s="434">
        <v>45588.0</v>
      </c>
      <c r="B106" s="434" t="s">
        <v>1629</v>
      </c>
      <c r="C106" s="434" t="s">
        <v>1630</v>
      </c>
      <c r="D106" s="434" t="s">
        <v>1556</v>
      </c>
      <c r="E106" s="435" t="s">
        <v>578</v>
      </c>
      <c r="F106" s="436">
        <v>100.0</v>
      </c>
    </row>
    <row r="107" ht="15.75" customHeight="1">
      <c r="A107" s="434">
        <v>45588.0</v>
      </c>
      <c r="B107" s="434" t="s">
        <v>1629</v>
      </c>
      <c r="C107" s="434" t="s">
        <v>1630</v>
      </c>
      <c r="D107" s="434" t="s">
        <v>566</v>
      </c>
      <c r="E107" s="435" t="s">
        <v>567</v>
      </c>
      <c r="F107" s="436">
        <v>7651.0</v>
      </c>
    </row>
    <row r="108" ht="15.75" customHeight="1">
      <c r="A108" s="434">
        <v>45588.0</v>
      </c>
      <c r="B108" s="434" t="s">
        <v>1629</v>
      </c>
      <c r="C108" s="434" t="s">
        <v>1630</v>
      </c>
      <c r="D108" s="434" t="s">
        <v>577</v>
      </c>
      <c r="E108" s="435" t="s">
        <v>578</v>
      </c>
      <c r="F108" s="436">
        <v>4768.0</v>
      </c>
    </row>
    <row r="109" ht="15.75" customHeight="1">
      <c r="A109" s="434">
        <v>43789.0</v>
      </c>
      <c r="B109" s="434" t="s">
        <v>1632</v>
      </c>
      <c r="C109" s="434" t="s">
        <v>1633</v>
      </c>
      <c r="D109" s="434" t="s">
        <v>385</v>
      </c>
      <c r="E109" s="451" t="s">
        <v>386</v>
      </c>
      <c r="F109" s="436">
        <v>900.0</v>
      </c>
    </row>
    <row r="110" ht="15.75" customHeight="1">
      <c r="A110" s="434">
        <v>43789.0</v>
      </c>
      <c r="B110" s="434" t="s">
        <v>1632</v>
      </c>
      <c r="C110" s="434" t="s">
        <v>1633</v>
      </c>
      <c r="D110" s="434" t="s">
        <v>1353</v>
      </c>
      <c r="E110" s="435" t="s">
        <v>567</v>
      </c>
      <c r="F110" s="436">
        <v>200.0</v>
      </c>
    </row>
    <row r="111" ht="15.75" customHeight="1">
      <c r="A111" s="434">
        <v>43789.0</v>
      </c>
      <c r="B111" s="434" t="s">
        <v>1632</v>
      </c>
      <c r="C111" s="434" t="s">
        <v>1633</v>
      </c>
      <c r="D111" s="434" t="s">
        <v>1556</v>
      </c>
      <c r="E111" s="435" t="s">
        <v>578</v>
      </c>
      <c r="F111" s="436">
        <v>200.0</v>
      </c>
    </row>
    <row r="112" ht="15.75" customHeight="1">
      <c r="A112" s="434">
        <v>43789.0</v>
      </c>
      <c r="B112" s="434" t="s">
        <v>1632</v>
      </c>
      <c r="C112" s="434" t="s">
        <v>1633</v>
      </c>
      <c r="D112" s="434" t="s">
        <v>566</v>
      </c>
      <c r="E112" s="435" t="s">
        <v>567</v>
      </c>
      <c r="F112" s="436">
        <v>15302.0</v>
      </c>
    </row>
    <row r="113" ht="15.75" customHeight="1">
      <c r="A113" s="434">
        <v>43789.0</v>
      </c>
      <c r="B113" s="434" t="s">
        <v>1632</v>
      </c>
      <c r="C113" s="434" t="s">
        <v>1633</v>
      </c>
      <c r="D113" s="434" t="s">
        <v>577</v>
      </c>
      <c r="E113" s="435" t="s">
        <v>578</v>
      </c>
      <c r="F113" s="436">
        <v>9536.0</v>
      </c>
    </row>
    <row r="114" ht="15.75" customHeight="1">
      <c r="A114" s="434">
        <v>43789.0</v>
      </c>
      <c r="B114" s="434" t="s">
        <v>1632</v>
      </c>
      <c r="C114" s="434" t="s">
        <v>1633</v>
      </c>
      <c r="D114" s="434" t="s">
        <v>1636</v>
      </c>
      <c r="E114" s="451"/>
      <c r="F114" s="436">
        <v>51.0</v>
      </c>
    </row>
    <row r="115" ht="15.75" customHeight="1">
      <c r="A115" s="434">
        <v>44602.0</v>
      </c>
      <c r="B115" s="434" t="s">
        <v>1637</v>
      </c>
      <c r="C115" s="434" t="s">
        <v>1638</v>
      </c>
      <c r="D115" s="434" t="s">
        <v>385</v>
      </c>
      <c r="E115" s="451" t="s">
        <v>386</v>
      </c>
      <c r="F115" s="436">
        <v>1100.0</v>
      </c>
    </row>
    <row r="116" ht="15.75" customHeight="1">
      <c r="A116" s="434">
        <v>44602.0</v>
      </c>
      <c r="B116" s="434" t="s">
        <v>1637</v>
      </c>
      <c r="C116" s="434" t="s">
        <v>1638</v>
      </c>
      <c r="D116" s="434" t="s">
        <v>1353</v>
      </c>
      <c r="E116" s="435" t="s">
        <v>567</v>
      </c>
      <c r="F116" s="436">
        <v>300.0</v>
      </c>
    </row>
    <row r="117" ht="15.75" customHeight="1">
      <c r="A117" s="434">
        <v>44602.0</v>
      </c>
      <c r="B117" s="434" t="s">
        <v>1637</v>
      </c>
      <c r="C117" s="434" t="s">
        <v>1638</v>
      </c>
      <c r="D117" s="434" t="s">
        <v>1556</v>
      </c>
      <c r="E117" s="435" t="s">
        <v>578</v>
      </c>
      <c r="F117" s="436">
        <v>300.0</v>
      </c>
    </row>
    <row r="118" ht="15.75" customHeight="1">
      <c r="A118" s="434">
        <v>44602.0</v>
      </c>
      <c r="B118" s="434" t="s">
        <v>1637</v>
      </c>
      <c r="C118" s="434" t="s">
        <v>1638</v>
      </c>
      <c r="D118" s="434" t="s">
        <v>566</v>
      </c>
      <c r="E118" s="435" t="s">
        <v>567</v>
      </c>
      <c r="F118" s="436">
        <v>22952.0</v>
      </c>
    </row>
    <row r="119" ht="15.75" customHeight="1">
      <c r="A119" s="434">
        <v>44602.0</v>
      </c>
      <c r="B119" s="434" t="s">
        <v>1637</v>
      </c>
      <c r="C119" s="434" t="s">
        <v>1638</v>
      </c>
      <c r="D119" s="434" t="s">
        <v>577</v>
      </c>
      <c r="E119" s="435" t="s">
        <v>578</v>
      </c>
      <c r="F119" s="436">
        <v>14304.0</v>
      </c>
    </row>
    <row r="120" ht="15.75" customHeight="1">
      <c r="A120" s="434">
        <v>44606.0</v>
      </c>
      <c r="B120" s="434" t="s">
        <v>1640</v>
      </c>
      <c r="C120" s="434" t="s">
        <v>1641</v>
      </c>
      <c r="D120" s="434" t="s">
        <v>385</v>
      </c>
      <c r="E120" s="451" t="s">
        <v>386</v>
      </c>
      <c r="F120" s="436">
        <v>700.0</v>
      </c>
    </row>
    <row r="121" ht="15.75" customHeight="1">
      <c r="A121" s="434">
        <v>44606.0</v>
      </c>
      <c r="B121" s="434" t="s">
        <v>1640</v>
      </c>
      <c r="C121" s="434" t="s">
        <v>1641</v>
      </c>
      <c r="D121" s="434" t="s">
        <v>1353</v>
      </c>
      <c r="E121" s="435" t="s">
        <v>567</v>
      </c>
      <c r="F121" s="436">
        <v>100.0</v>
      </c>
    </row>
    <row r="122" ht="15.75" customHeight="1">
      <c r="A122" s="434">
        <v>44606.0</v>
      </c>
      <c r="B122" s="434" t="s">
        <v>1640</v>
      </c>
      <c r="C122" s="434" t="s">
        <v>1641</v>
      </c>
      <c r="D122" s="434" t="s">
        <v>1556</v>
      </c>
      <c r="E122" s="435" t="s">
        <v>578</v>
      </c>
      <c r="F122" s="436">
        <v>100.0</v>
      </c>
    </row>
    <row r="123" ht="15.75" customHeight="1">
      <c r="A123" s="434">
        <v>44606.0</v>
      </c>
      <c r="B123" s="434" t="s">
        <v>1640</v>
      </c>
      <c r="C123" s="434" t="s">
        <v>1641</v>
      </c>
      <c r="D123" s="434" t="s">
        <v>566</v>
      </c>
      <c r="E123" s="435" t="s">
        <v>567</v>
      </c>
      <c r="F123" s="436">
        <v>7651.0</v>
      </c>
    </row>
    <row r="124" ht="15.75" customHeight="1">
      <c r="A124" s="434">
        <v>44606.0</v>
      </c>
      <c r="B124" s="434" t="s">
        <v>1640</v>
      </c>
      <c r="C124" s="434" t="s">
        <v>1641</v>
      </c>
      <c r="D124" s="434" t="s">
        <v>577</v>
      </c>
      <c r="E124" s="435" t="s">
        <v>578</v>
      </c>
      <c r="F124" s="436">
        <v>4768.0</v>
      </c>
    </row>
    <row r="125" ht="15.75" customHeight="1">
      <c r="A125" s="434">
        <v>44869.0</v>
      </c>
      <c r="B125" s="434" t="s">
        <v>1643</v>
      </c>
      <c r="C125" s="434" t="s">
        <v>1644</v>
      </c>
      <c r="D125" s="434" t="s">
        <v>385</v>
      </c>
      <c r="E125" s="451" t="s">
        <v>386</v>
      </c>
      <c r="F125" s="436">
        <v>700.0</v>
      </c>
    </row>
    <row r="126" ht="15.75" customHeight="1">
      <c r="A126" s="434">
        <v>44869.0</v>
      </c>
      <c r="B126" s="434" t="s">
        <v>1643</v>
      </c>
      <c r="C126" s="434" t="s">
        <v>1644</v>
      </c>
      <c r="D126" s="434" t="s">
        <v>1353</v>
      </c>
      <c r="E126" s="435" t="s">
        <v>567</v>
      </c>
      <c r="F126" s="436">
        <v>100.0</v>
      </c>
    </row>
    <row r="127" ht="15.75" customHeight="1">
      <c r="A127" s="434">
        <v>44869.0</v>
      </c>
      <c r="B127" s="434" t="s">
        <v>1643</v>
      </c>
      <c r="C127" s="434" t="s">
        <v>1644</v>
      </c>
      <c r="D127" s="434" t="s">
        <v>1556</v>
      </c>
      <c r="E127" s="435" t="s">
        <v>578</v>
      </c>
      <c r="F127" s="436">
        <v>100.0</v>
      </c>
    </row>
    <row r="128" ht="15.75" customHeight="1">
      <c r="A128" s="434">
        <v>44869.0</v>
      </c>
      <c r="B128" s="434" t="s">
        <v>1643</v>
      </c>
      <c r="C128" s="434" t="s">
        <v>1644</v>
      </c>
      <c r="D128" s="434" t="s">
        <v>566</v>
      </c>
      <c r="E128" s="435" t="s">
        <v>567</v>
      </c>
      <c r="F128" s="436">
        <v>7651.0</v>
      </c>
    </row>
    <row r="129" ht="15.75" customHeight="1">
      <c r="A129" s="434">
        <v>44869.0</v>
      </c>
      <c r="B129" s="434" t="s">
        <v>1643</v>
      </c>
      <c r="C129" s="434" t="s">
        <v>1644</v>
      </c>
      <c r="D129" s="434" t="s">
        <v>577</v>
      </c>
      <c r="E129" s="435" t="s">
        <v>578</v>
      </c>
      <c r="F129" s="436">
        <v>4768.0</v>
      </c>
    </row>
    <row r="130" ht="15.75" customHeight="1">
      <c r="A130" s="434">
        <v>45448.0</v>
      </c>
      <c r="B130" s="434" t="s">
        <v>1645</v>
      </c>
      <c r="C130" s="434" t="s">
        <v>1646</v>
      </c>
      <c r="D130" s="434" t="s">
        <v>385</v>
      </c>
      <c r="E130" s="451" t="s">
        <v>386</v>
      </c>
      <c r="F130" s="436">
        <v>1260.0</v>
      </c>
    </row>
    <row r="131" ht="15.75" customHeight="1">
      <c r="A131" s="434">
        <v>45448.0</v>
      </c>
      <c r="B131" s="434" t="s">
        <v>1645</v>
      </c>
      <c r="C131" s="434" t="s">
        <v>1646</v>
      </c>
      <c r="D131" s="434" t="s">
        <v>1353</v>
      </c>
      <c r="E131" s="435" t="s">
        <v>567</v>
      </c>
      <c r="F131" s="436">
        <v>1900.0</v>
      </c>
    </row>
    <row r="132" ht="15.75" customHeight="1">
      <c r="A132" s="434">
        <v>45448.0</v>
      </c>
      <c r="B132" s="434" t="s">
        <v>1645</v>
      </c>
      <c r="C132" s="434" t="s">
        <v>1646</v>
      </c>
      <c r="D132" s="434" t="s">
        <v>1556</v>
      </c>
      <c r="E132" s="435" t="s">
        <v>578</v>
      </c>
      <c r="F132" s="436">
        <v>1900.0</v>
      </c>
    </row>
    <row r="133" ht="15.75" customHeight="1">
      <c r="A133" s="434">
        <v>45448.0</v>
      </c>
      <c r="B133" s="434" t="s">
        <v>1645</v>
      </c>
      <c r="C133" s="434" t="s">
        <v>1646</v>
      </c>
      <c r="D133" s="434" t="s">
        <v>566</v>
      </c>
      <c r="E133" s="435" t="s">
        <v>567</v>
      </c>
      <c r="F133" s="436">
        <v>145365.0</v>
      </c>
    </row>
    <row r="134" ht="15.75" customHeight="1">
      <c r="A134" s="434">
        <v>45448.0</v>
      </c>
      <c r="B134" s="434" t="s">
        <v>1645</v>
      </c>
      <c r="C134" s="434" t="s">
        <v>1646</v>
      </c>
      <c r="D134" s="434" t="s">
        <v>577</v>
      </c>
      <c r="E134" s="435" t="s">
        <v>578</v>
      </c>
      <c r="F134" s="436">
        <v>90592.0</v>
      </c>
    </row>
    <row r="135" ht="15.75" customHeight="1">
      <c r="A135" s="434">
        <v>45451.0</v>
      </c>
      <c r="B135" s="434" t="s">
        <v>1648</v>
      </c>
      <c r="C135" s="434" t="s">
        <v>1649</v>
      </c>
      <c r="D135" s="434" t="s">
        <v>385</v>
      </c>
      <c r="E135" s="451" t="s">
        <v>386</v>
      </c>
      <c r="F135" s="436">
        <v>540.0</v>
      </c>
    </row>
    <row r="136" ht="15.75" customHeight="1">
      <c r="A136" s="434">
        <v>45451.0</v>
      </c>
      <c r="B136" s="434" t="s">
        <v>1648</v>
      </c>
      <c r="C136" s="434" t="s">
        <v>1649</v>
      </c>
      <c r="D136" s="434" t="s">
        <v>1353</v>
      </c>
      <c r="E136" s="435" t="s">
        <v>567</v>
      </c>
      <c r="F136" s="436">
        <v>100.0</v>
      </c>
    </row>
    <row r="137" ht="15.75" customHeight="1">
      <c r="A137" s="434">
        <v>45451.0</v>
      </c>
      <c r="B137" s="434" t="s">
        <v>1648</v>
      </c>
      <c r="C137" s="434" t="s">
        <v>1649</v>
      </c>
      <c r="D137" s="434" t="s">
        <v>1556</v>
      </c>
      <c r="E137" s="435" t="s">
        <v>578</v>
      </c>
      <c r="F137" s="436">
        <v>100.0</v>
      </c>
    </row>
    <row r="138" ht="15.75" customHeight="1">
      <c r="A138" s="434">
        <v>45451.0</v>
      </c>
      <c r="B138" s="434" t="s">
        <v>1648</v>
      </c>
      <c r="C138" s="434" t="s">
        <v>1649</v>
      </c>
      <c r="D138" s="434" t="s">
        <v>566</v>
      </c>
      <c r="E138" s="435" t="s">
        <v>567</v>
      </c>
      <c r="F138" s="436">
        <v>7651.0</v>
      </c>
    </row>
    <row r="139" ht="15.75" customHeight="1">
      <c r="A139" s="434">
        <v>45451.0</v>
      </c>
      <c r="B139" s="434" t="s">
        <v>1648</v>
      </c>
      <c r="C139" s="434" t="s">
        <v>1649</v>
      </c>
      <c r="D139" s="434" t="s">
        <v>577</v>
      </c>
      <c r="E139" s="435" t="s">
        <v>578</v>
      </c>
      <c r="F139" s="436">
        <v>4768.0</v>
      </c>
    </row>
    <row r="140" ht="15.75" customHeight="1">
      <c r="A140" s="434">
        <v>45589.0</v>
      </c>
      <c r="B140" s="434" t="s">
        <v>1650</v>
      </c>
      <c r="C140" s="434" t="s">
        <v>1651</v>
      </c>
      <c r="D140" s="434" t="s">
        <v>385</v>
      </c>
      <c r="E140" s="451" t="s">
        <v>386</v>
      </c>
      <c r="F140" s="436">
        <v>540.0</v>
      </c>
    </row>
    <row r="141" ht="15.75" customHeight="1">
      <c r="A141" s="434">
        <v>45589.0</v>
      </c>
      <c r="B141" s="434" t="s">
        <v>1650</v>
      </c>
      <c r="C141" s="434" t="s">
        <v>1651</v>
      </c>
      <c r="D141" s="434" t="s">
        <v>1353</v>
      </c>
      <c r="E141" s="435" t="s">
        <v>567</v>
      </c>
      <c r="F141" s="436">
        <v>100.0</v>
      </c>
    </row>
    <row r="142" ht="15.75" customHeight="1">
      <c r="A142" s="434">
        <v>45589.0</v>
      </c>
      <c r="B142" s="434" t="s">
        <v>1650</v>
      </c>
      <c r="C142" s="434" t="s">
        <v>1651</v>
      </c>
      <c r="D142" s="434" t="s">
        <v>1556</v>
      </c>
      <c r="E142" s="435" t="s">
        <v>578</v>
      </c>
      <c r="F142" s="436">
        <v>100.0</v>
      </c>
    </row>
    <row r="143" ht="15.75" customHeight="1">
      <c r="A143" s="434">
        <v>45589.0</v>
      </c>
      <c r="B143" s="434" t="s">
        <v>1650</v>
      </c>
      <c r="C143" s="434" t="s">
        <v>1651</v>
      </c>
      <c r="D143" s="434" t="s">
        <v>566</v>
      </c>
      <c r="E143" s="435" t="s">
        <v>567</v>
      </c>
      <c r="F143" s="436">
        <v>7651.0</v>
      </c>
    </row>
    <row r="144" ht="15.75" customHeight="1">
      <c r="A144" s="434">
        <v>45589.0</v>
      </c>
      <c r="B144" s="434" t="s">
        <v>1650</v>
      </c>
      <c r="C144" s="434" t="s">
        <v>1651</v>
      </c>
      <c r="D144" s="434" t="s">
        <v>577</v>
      </c>
      <c r="E144" s="435" t="s">
        <v>578</v>
      </c>
      <c r="F144" s="436">
        <v>4768.0</v>
      </c>
    </row>
    <row r="145" ht="15.75" customHeight="1">
      <c r="A145" s="434">
        <v>44741.0</v>
      </c>
      <c r="B145" s="434" t="s">
        <v>1653</v>
      </c>
      <c r="C145" s="434" t="s">
        <v>1654</v>
      </c>
      <c r="D145" s="434" t="s">
        <v>385</v>
      </c>
      <c r="E145" s="451" t="s">
        <v>386</v>
      </c>
      <c r="F145" s="436">
        <v>700.0</v>
      </c>
    </row>
    <row r="146" ht="15.75" customHeight="1">
      <c r="A146" s="434">
        <v>44741.0</v>
      </c>
      <c r="B146" s="434" t="s">
        <v>1653</v>
      </c>
      <c r="C146" s="434" t="s">
        <v>1654</v>
      </c>
      <c r="D146" s="434" t="s">
        <v>1353</v>
      </c>
      <c r="E146" s="435" t="s">
        <v>567</v>
      </c>
      <c r="F146" s="436">
        <v>100.0</v>
      </c>
    </row>
    <row r="147" ht="15.75" customHeight="1">
      <c r="A147" s="434">
        <v>44741.0</v>
      </c>
      <c r="B147" s="434" t="s">
        <v>1653</v>
      </c>
      <c r="C147" s="434" t="s">
        <v>1654</v>
      </c>
      <c r="D147" s="434" t="s">
        <v>1556</v>
      </c>
      <c r="E147" s="435" t="s">
        <v>578</v>
      </c>
      <c r="F147" s="436">
        <v>100.0</v>
      </c>
    </row>
    <row r="148" ht="15.75" customHeight="1">
      <c r="A148" s="434">
        <v>44741.0</v>
      </c>
      <c r="B148" s="434" t="s">
        <v>1653</v>
      </c>
      <c r="C148" s="434" t="s">
        <v>1654</v>
      </c>
      <c r="D148" s="434" t="s">
        <v>566</v>
      </c>
      <c r="E148" s="435" t="s">
        <v>567</v>
      </c>
      <c r="F148" s="436">
        <v>7651.0</v>
      </c>
    </row>
    <row r="149" ht="15.75" customHeight="1">
      <c r="A149" s="434">
        <v>44741.0</v>
      </c>
      <c r="B149" s="434" t="s">
        <v>1653</v>
      </c>
      <c r="C149" s="434" t="s">
        <v>1654</v>
      </c>
      <c r="D149" s="434" t="s">
        <v>577</v>
      </c>
      <c r="E149" s="435" t="s">
        <v>578</v>
      </c>
      <c r="F149" s="436">
        <v>4768.0</v>
      </c>
    </row>
    <row r="150" ht="15.75" customHeight="1">
      <c r="A150" s="434">
        <v>44741.0</v>
      </c>
      <c r="B150" s="434" t="s">
        <v>1653</v>
      </c>
      <c r="C150" s="434" t="s">
        <v>1654</v>
      </c>
      <c r="D150" s="434" t="s">
        <v>1636</v>
      </c>
      <c r="E150" s="451"/>
      <c r="F150" s="436">
        <v>5.0</v>
      </c>
    </row>
    <row r="151" ht="15.75" customHeight="1">
      <c r="E151" s="451"/>
      <c r="F151" s="485"/>
    </row>
    <row r="152" ht="15.75" customHeight="1">
      <c r="E152" s="451"/>
      <c r="F152" s="485"/>
    </row>
    <row r="153" ht="15.75" customHeight="1">
      <c r="E153" s="451"/>
      <c r="F153" s="485"/>
    </row>
    <row r="154" ht="15.75" customHeight="1">
      <c r="E154" s="451"/>
      <c r="F154" s="485"/>
    </row>
    <row r="155" ht="15.75" customHeight="1">
      <c r="E155" s="451"/>
      <c r="F155" s="485"/>
    </row>
    <row r="156" ht="15.75" customHeight="1">
      <c r="E156" s="451"/>
      <c r="F156" s="485"/>
    </row>
    <row r="157" ht="15.75" customHeight="1">
      <c r="E157" s="451"/>
      <c r="F157" s="485"/>
    </row>
    <row r="158" ht="15.75" customHeight="1">
      <c r="E158" s="451"/>
      <c r="F158" s="485"/>
    </row>
    <row r="159" ht="15.75" customHeight="1">
      <c r="E159" s="451"/>
      <c r="F159" s="485"/>
    </row>
    <row r="160" ht="15.75" customHeight="1">
      <c r="E160" s="451"/>
      <c r="F160" s="485"/>
    </row>
    <row r="161" ht="15.75" customHeight="1">
      <c r="E161" s="451"/>
      <c r="F161" s="485"/>
    </row>
    <row r="162" ht="15.75" customHeight="1">
      <c r="E162" s="451"/>
      <c r="F162" s="485"/>
    </row>
    <row r="163" ht="15.75" customHeight="1">
      <c r="E163" s="451"/>
      <c r="F163" s="485"/>
    </row>
    <row r="164" ht="15.75" customHeight="1">
      <c r="E164" s="451"/>
      <c r="F164" s="485"/>
    </row>
    <row r="165" ht="15.75" customHeight="1">
      <c r="E165" s="451"/>
      <c r="F165" s="485"/>
    </row>
    <row r="166" ht="15.75" customHeight="1">
      <c r="E166" s="451"/>
      <c r="F166" s="485"/>
    </row>
    <row r="167" ht="15.75" customHeight="1">
      <c r="E167" s="451"/>
      <c r="F167" s="485"/>
    </row>
    <row r="168" ht="15.75" customHeight="1">
      <c r="E168" s="451"/>
      <c r="F168" s="485"/>
    </row>
    <row r="169" ht="15.75" customHeight="1">
      <c r="E169" s="451"/>
      <c r="F169" s="485"/>
    </row>
    <row r="170" ht="15.75" customHeight="1">
      <c r="E170" s="451"/>
      <c r="F170" s="485"/>
    </row>
    <row r="171" ht="15.75" customHeight="1">
      <c r="E171" s="451"/>
      <c r="F171" s="485"/>
    </row>
    <row r="172" ht="15.75" customHeight="1">
      <c r="E172" s="451"/>
      <c r="F172" s="485"/>
    </row>
    <row r="173" ht="15.75" customHeight="1">
      <c r="E173" s="451"/>
      <c r="F173" s="485"/>
    </row>
    <row r="174" ht="15.75" customHeight="1">
      <c r="E174" s="451"/>
      <c r="F174" s="485"/>
    </row>
    <row r="175" ht="15.75" customHeight="1">
      <c r="E175" s="451"/>
      <c r="F175" s="485"/>
    </row>
    <row r="176" ht="15.75" customHeight="1">
      <c r="E176" s="451"/>
      <c r="F176" s="485"/>
    </row>
    <row r="177" ht="15.75" customHeight="1">
      <c r="E177" s="451"/>
      <c r="F177" s="485"/>
    </row>
    <row r="178" ht="15.75" customHeight="1">
      <c r="E178" s="451"/>
      <c r="F178" s="485"/>
    </row>
    <row r="179" ht="15.75" customHeight="1">
      <c r="E179" s="451"/>
      <c r="F179" s="485"/>
    </row>
    <row r="180" ht="15.75" customHeight="1">
      <c r="E180" s="451"/>
      <c r="F180" s="485"/>
    </row>
    <row r="181" ht="15.75" customHeight="1">
      <c r="E181" s="451"/>
      <c r="F181" s="485"/>
    </row>
    <row r="182" ht="15.75" customHeight="1">
      <c r="E182" s="451"/>
      <c r="F182" s="485"/>
    </row>
    <row r="183" ht="15.75" customHeight="1">
      <c r="E183" s="451"/>
      <c r="F183" s="485"/>
    </row>
    <row r="184" ht="15.75" customHeight="1">
      <c r="E184" s="451"/>
      <c r="F184" s="485"/>
    </row>
    <row r="185" ht="15.75" customHeight="1">
      <c r="E185" s="451"/>
      <c r="F185" s="485"/>
    </row>
    <row r="186" ht="15.75" customHeight="1">
      <c r="E186" s="451"/>
      <c r="F186" s="485"/>
    </row>
    <row r="187" ht="15.75" customHeight="1">
      <c r="E187" s="451"/>
      <c r="F187" s="485"/>
    </row>
    <row r="188" ht="15.75" customHeight="1">
      <c r="E188" s="451"/>
      <c r="F188" s="485"/>
    </row>
    <row r="189" ht="15.75" customHeight="1">
      <c r="E189" s="451"/>
      <c r="F189" s="485"/>
    </row>
    <row r="190" ht="15.75" customHeight="1">
      <c r="E190" s="451"/>
      <c r="F190" s="485"/>
    </row>
    <row r="191" ht="15.75" customHeight="1">
      <c r="E191" s="451"/>
      <c r="F191" s="485"/>
    </row>
    <row r="192" ht="15.75" customHeight="1">
      <c r="E192" s="451"/>
      <c r="F192" s="485"/>
    </row>
    <row r="193" ht="15.75" customHeight="1">
      <c r="E193" s="451"/>
      <c r="F193" s="485"/>
    </row>
    <row r="194" ht="15.75" customHeight="1">
      <c r="E194" s="451"/>
      <c r="F194" s="485"/>
    </row>
    <row r="195" ht="15.75" customHeight="1">
      <c r="E195" s="451"/>
      <c r="F195" s="485"/>
    </row>
    <row r="196" ht="15.75" customHeight="1">
      <c r="E196" s="451"/>
      <c r="F196" s="485"/>
    </row>
    <row r="197" ht="15.75" customHeight="1">
      <c r="E197" s="451"/>
      <c r="F197" s="485"/>
    </row>
    <row r="198" ht="15.75" customHeight="1">
      <c r="E198" s="451"/>
      <c r="F198" s="485"/>
    </row>
    <row r="199" ht="15.75" customHeight="1">
      <c r="E199" s="451"/>
      <c r="F199" s="485"/>
    </row>
    <row r="200" ht="15.75" customHeight="1">
      <c r="E200" s="451"/>
      <c r="F200" s="485"/>
    </row>
    <row r="201" ht="15.75" customHeight="1">
      <c r="E201" s="451"/>
      <c r="F201" s="485"/>
    </row>
    <row r="202" ht="15.75" customHeight="1">
      <c r="E202" s="451"/>
      <c r="F202" s="485"/>
    </row>
    <row r="203" ht="15.75" customHeight="1">
      <c r="E203" s="451"/>
      <c r="F203" s="485"/>
    </row>
    <row r="204" ht="15.75" customHeight="1">
      <c r="E204" s="451"/>
      <c r="F204" s="485"/>
    </row>
    <row r="205" ht="15.75" customHeight="1">
      <c r="E205" s="451"/>
      <c r="F205" s="485"/>
    </row>
    <row r="206" ht="15.75" customHeight="1">
      <c r="E206" s="451"/>
      <c r="F206" s="485"/>
    </row>
    <row r="207" ht="15.75" customHeight="1">
      <c r="E207" s="451"/>
      <c r="F207" s="485"/>
    </row>
    <row r="208" ht="15.75" customHeight="1">
      <c r="E208" s="451"/>
      <c r="F208" s="485"/>
    </row>
    <row r="209" ht="15.75" customHeight="1">
      <c r="E209" s="451"/>
      <c r="F209" s="485"/>
    </row>
    <row r="210" ht="15.75" customHeight="1">
      <c r="E210" s="451"/>
      <c r="F210" s="485"/>
    </row>
    <row r="211" ht="15.75" customHeight="1">
      <c r="E211" s="451"/>
      <c r="F211" s="485"/>
    </row>
    <row r="212" ht="15.75" customHeight="1">
      <c r="E212" s="451"/>
      <c r="F212" s="485"/>
    </row>
    <row r="213" ht="15.75" customHeight="1">
      <c r="E213" s="451"/>
      <c r="F213" s="485"/>
    </row>
    <row r="214" ht="15.75" customHeight="1">
      <c r="E214" s="451"/>
      <c r="F214" s="485"/>
    </row>
    <row r="215" ht="15.75" customHeight="1">
      <c r="E215" s="451"/>
      <c r="F215" s="485"/>
    </row>
    <row r="216" ht="15.75" customHeight="1">
      <c r="E216" s="451"/>
      <c r="F216" s="485"/>
    </row>
    <row r="217" ht="15.75" customHeight="1">
      <c r="E217" s="451"/>
      <c r="F217" s="485"/>
    </row>
    <row r="218" ht="15.75" customHeight="1">
      <c r="E218" s="451"/>
      <c r="F218" s="485"/>
    </row>
    <row r="219" ht="15.75" customHeight="1">
      <c r="E219" s="451"/>
      <c r="F219" s="485"/>
    </row>
    <row r="220" ht="15.75" customHeight="1">
      <c r="E220" s="451"/>
      <c r="F220" s="485"/>
    </row>
    <row r="221" ht="15.75" customHeight="1">
      <c r="E221" s="451"/>
      <c r="F221" s="485"/>
    </row>
    <row r="222" ht="15.75" customHeight="1">
      <c r="E222" s="451"/>
      <c r="F222" s="485"/>
    </row>
    <row r="223" ht="15.75" customHeight="1">
      <c r="E223" s="451"/>
      <c r="F223" s="485"/>
    </row>
    <row r="224" ht="15.75" customHeight="1">
      <c r="E224" s="451"/>
      <c r="F224" s="485"/>
    </row>
    <row r="225" ht="15.75" customHeight="1">
      <c r="E225" s="451"/>
      <c r="F225" s="485"/>
    </row>
    <row r="226" ht="15.75" customHeight="1">
      <c r="E226" s="451"/>
      <c r="F226" s="485"/>
    </row>
    <row r="227" ht="15.75" customHeight="1">
      <c r="E227" s="451"/>
      <c r="F227" s="485"/>
    </row>
    <row r="228" ht="15.75" customHeight="1">
      <c r="E228" s="451"/>
      <c r="F228" s="485"/>
    </row>
    <row r="229" ht="15.75" customHeight="1">
      <c r="E229" s="451"/>
      <c r="F229" s="485"/>
    </row>
    <row r="230" ht="15.75" customHeight="1">
      <c r="E230" s="451"/>
      <c r="F230" s="485"/>
    </row>
    <row r="231" ht="15.75" customHeight="1">
      <c r="E231" s="451"/>
      <c r="F231" s="485"/>
    </row>
    <row r="232" ht="15.75" customHeight="1">
      <c r="E232" s="451"/>
      <c r="F232" s="485"/>
    </row>
    <row r="233" ht="15.75" customHeight="1">
      <c r="E233" s="451"/>
      <c r="F233" s="485"/>
    </row>
    <row r="234" ht="15.75" customHeight="1">
      <c r="E234" s="451"/>
      <c r="F234" s="485"/>
    </row>
    <row r="235" ht="15.75" customHeight="1">
      <c r="E235" s="451"/>
      <c r="F235" s="485"/>
    </row>
    <row r="236" ht="15.75" customHeight="1">
      <c r="E236" s="451"/>
      <c r="F236" s="485"/>
    </row>
    <row r="237" ht="15.75" customHeight="1">
      <c r="E237" s="451"/>
      <c r="F237" s="485"/>
    </row>
    <row r="238" ht="15.75" customHeight="1">
      <c r="E238" s="451"/>
      <c r="F238" s="485"/>
    </row>
    <row r="239" ht="15.75" customHeight="1">
      <c r="E239" s="451"/>
      <c r="F239" s="485"/>
    </row>
    <row r="240" ht="15.75" customHeight="1">
      <c r="E240" s="451"/>
      <c r="F240" s="485"/>
    </row>
    <row r="241" ht="15.75" customHeight="1">
      <c r="E241" s="451"/>
      <c r="F241" s="485"/>
    </row>
    <row r="242" ht="15.75" customHeight="1">
      <c r="E242" s="451"/>
      <c r="F242" s="485"/>
    </row>
    <row r="243" ht="15.75" customHeight="1">
      <c r="E243" s="451"/>
      <c r="F243" s="485"/>
    </row>
    <row r="244" ht="15.75" customHeight="1">
      <c r="E244" s="451"/>
      <c r="F244" s="485"/>
    </row>
    <row r="245" ht="15.75" customHeight="1">
      <c r="E245" s="451"/>
      <c r="F245" s="485"/>
    </row>
    <row r="246" ht="15.75" customHeight="1">
      <c r="E246" s="451"/>
      <c r="F246" s="485"/>
    </row>
    <row r="247" ht="15.75" customHeight="1">
      <c r="E247" s="451"/>
      <c r="F247" s="485"/>
    </row>
    <row r="248" ht="15.75" customHeight="1">
      <c r="E248" s="451"/>
      <c r="F248" s="485"/>
    </row>
    <row r="249" ht="15.75" customHeight="1">
      <c r="E249" s="451"/>
      <c r="F249" s="485"/>
    </row>
    <row r="250" ht="15.75" customHeight="1">
      <c r="E250" s="451"/>
      <c r="F250" s="485"/>
    </row>
    <row r="251" ht="15.75" customHeight="1">
      <c r="E251" s="451"/>
      <c r="F251" s="485"/>
    </row>
    <row r="252" ht="15.75" customHeight="1">
      <c r="E252" s="451"/>
      <c r="F252" s="485"/>
    </row>
    <row r="253" ht="15.75" customHeight="1">
      <c r="E253" s="451"/>
      <c r="F253" s="485"/>
    </row>
    <row r="254" ht="15.75" customHeight="1">
      <c r="E254" s="451"/>
      <c r="F254" s="485"/>
    </row>
    <row r="255" ht="15.75" customHeight="1">
      <c r="E255" s="451"/>
      <c r="F255" s="485"/>
    </row>
    <row r="256" ht="15.75" customHeight="1">
      <c r="E256" s="451"/>
      <c r="F256" s="485"/>
    </row>
    <row r="257" ht="15.75" customHeight="1">
      <c r="E257" s="451"/>
      <c r="F257" s="485"/>
    </row>
    <row r="258" ht="15.75" customHeight="1">
      <c r="E258" s="451"/>
      <c r="F258" s="485"/>
    </row>
    <row r="259" ht="15.75" customHeight="1">
      <c r="E259" s="451"/>
      <c r="F259" s="485"/>
    </row>
    <row r="260" ht="15.75" customHeight="1">
      <c r="E260" s="451"/>
      <c r="F260" s="485"/>
    </row>
    <row r="261" ht="15.75" customHeight="1">
      <c r="E261" s="451"/>
      <c r="F261" s="485"/>
    </row>
    <row r="262" ht="15.75" customHeight="1">
      <c r="E262" s="451"/>
      <c r="F262" s="485"/>
    </row>
    <row r="263" ht="15.75" customHeight="1">
      <c r="E263" s="451"/>
      <c r="F263" s="485"/>
    </row>
    <row r="264" ht="15.75" customHeight="1">
      <c r="E264" s="451"/>
      <c r="F264" s="485"/>
    </row>
    <row r="265" ht="15.75" customHeight="1">
      <c r="E265" s="451"/>
      <c r="F265" s="485"/>
    </row>
    <row r="266" ht="15.75" customHeight="1">
      <c r="E266" s="451"/>
      <c r="F266" s="485"/>
    </row>
    <row r="267" ht="15.75" customHeight="1">
      <c r="E267" s="451"/>
      <c r="F267" s="485"/>
    </row>
    <row r="268" ht="15.75" customHeight="1">
      <c r="E268" s="451"/>
      <c r="F268" s="485"/>
    </row>
    <row r="269" ht="15.75" customHeight="1">
      <c r="E269" s="451"/>
      <c r="F269" s="485"/>
    </row>
    <row r="270" ht="15.75" customHeight="1">
      <c r="E270" s="451"/>
      <c r="F270" s="485"/>
    </row>
    <row r="271" ht="15.75" customHeight="1">
      <c r="E271" s="451"/>
      <c r="F271" s="485"/>
    </row>
    <row r="272" ht="15.75" customHeight="1">
      <c r="E272" s="451"/>
      <c r="F272" s="485"/>
    </row>
    <row r="273" ht="15.75" customHeight="1">
      <c r="E273" s="451"/>
      <c r="F273" s="485"/>
    </row>
    <row r="274" ht="15.75" customHeight="1">
      <c r="E274" s="451"/>
      <c r="F274" s="485"/>
    </row>
    <row r="275" ht="15.75" customHeight="1">
      <c r="E275" s="451"/>
      <c r="F275" s="485"/>
    </row>
    <row r="276" ht="15.75" customHeight="1">
      <c r="E276" s="451"/>
      <c r="F276" s="485"/>
    </row>
    <row r="277" ht="15.75" customHeight="1">
      <c r="E277" s="451"/>
      <c r="F277" s="485"/>
    </row>
    <row r="278" ht="15.75" customHeight="1">
      <c r="E278" s="451"/>
      <c r="F278" s="485"/>
    </row>
    <row r="279" ht="15.75" customHeight="1">
      <c r="E279" s="451"/>
      <c r="F279" s="485"/>
    </row>
    <row r="280" ht="15.75" customHeight="1">
      <c r="E280" s="451"/>
      <c r="F280" s="485"/>
    </row>
    <row r="281" ht="15.75" customHeight="1">
      <c r="E281" s="451"/>
      <c r="F281" s="485"/>
    </row>
    <row r="282" ht="15.75" customHeight="1">
      <c r="E282" s="451"/>
      <c r="F282" s="485"/>
    </row>
    <row r="283" ht="15.75" customHeight="1">
      <c r="E283" s="451"/>
      <c r="F283" s="485"/>
    </row>
    <row r="284" ht="15.75" customHeight="1">
      <c r="E284" s="451"/>
      <c r="F284" s="485"/>
    </row>
    <row r="285" ht="15.75" customHeight="1">
      <c r="E285" s="451"/>
      <c r="F285" s="485"/>
    </row>
    <row r="286" ht="15.75" customHeight="1">
      <c r="E286" s="451"/>
      <c r="F286" s="485"/>
    </row>
    <row r="287" ht="15.75" customHeight="1">
      <c r="E287" s="451"/>
      <c r="F287" s="485"/>
    </row>
    <row r="288" ht="15.75" customHeight="1">
      <c r="E288" s="451"/>
      <c r="F288" s="485"/>
    </row>
    <row r="289" ht="15.75" customHeight="1">
      <c r="E289" s="451"/>
      <c r="F289" s="485"/>
    </row>
    <row r="290" ht="15.75" customHeight="1">
      <c r="E290" s="451"/>
      <c r="F290" s="485"/>
    </row>
    <row r="291" ht="15.75" customHeight="1">
      <c r="E291" s="451"/>
      <c r="F291" s="485"/>
    </row>
    <row r="292" ht="15.75" customHeight="1">
      <c r="E292" s="451"/>
      <c r="F292" s="485"/>
    </row>
    <row r="293" ht="15.75" customHeight="1">
      <c r="E293" s="451"/>
      <c r="F293" s="485"/>
    </row>
    <row r="294" ht="15.75" customHeight="1">
      <c r="E294" s="451"/>
      <c r="F294" s="485"/>
    </row>
    <row r="295" ht="15.75" customHeight="1">
      <c r="E295" s="451"/>
      <c r="F295" s="485"/>
    </row>
    <row r="296" ht="15.75" customHeight="1">
      <c r="E296" s="451"/>
      <c r="F296" s="485"/>
    </row>
    <row r="297" ht="15.75" customHeight="1">
      <c r="E297" s="451"/>
      <c r="F297" s="485"/>
    </row>
    <row r="298" ht="15.75" customHeight="1">
      <c r="E298" s="451"/>
      <c r="F298" s="485"/>
    </row>
    <row r="299" ht="15.75" customHeight="1">
      <c r="E299" s="451"/>
      <c r="F299" s="485"/>
    </row>
    <row r="300" ht="15.75" customHeight="1">
      <c r="E300" s="451"/>
      <c r="F300" s="485"/>
    </row>
    <row r="301" ht="15.75" customHeight="1">
      <c r="E301" s="451"/>
      <c r="F301" s="485"/>
    </row>
    <row r="302" ht="15.75" customHeight="1">
      <c r="E302" s="451"/>
      <c r="F302" s="485"/>
    </row>
    <row r="303" ht="15.75" customHeight="1">
      <c r="E303" s="451"/>
      <c r="F303" s="485"/>
    </row>
    <row r="304" ht="15.75" customHeight="1">
      <c r="E304" s="451"/>
      <c r="F304" s="485"/>
    </row>
    <row r="305" ht="15.75" customHeight="1">
      <c r="E305" s="451"/>
      <c r="F305" s="485"/>
    </row>
    <row r="306" ht="15.75" customHeight="1">
      <c r="E306" s="451"/>
      <c r="F306" s="485"/>
    </row>
    <row r="307" ht="15.75" customHeight="1">
      <c r="E307" s="451"/>
      <c r="F307" s="485"/>
    </row>
    <row r="308" ht="15.75" customHeight="1">
      <c r="E308" s="451"/>
      <c r="F308" s="485"/>
    </row>
    <row r="309" ht="15.75" customHeight="1">
      <c r="E309" s="451"/>
      <c r="F309" s="485"/>
    </row>
    <row r="310" ht="15.75" customHeight="1">
      <c r="E310" s="451"/>
      <c r="F310" s="485"/>
    </row>
    <row r="311" ht="15.75" customHeight="1">
      <c r="E311" s="451"/>
      <c r="F311" s="485"/>
    </row>
    <row r="312" ht="15.75" customHeight="1">
      <c r="E312" s="451"/>
      <c r="F312" s="485"/>
    </row>
    <row r="313" ht="15.75" customHeight="1">
      <c r="E313" s="451"/>
      <c r="F313" s="485"/>
    </row>
    <row r="314" ht="15.75" customHeight="1">
      <c r="E314" s="451"/>
      <c r="F314" s="485"/>
    </row>
    <row r="315" ht="15.75" customHeight="1">
      <c r="E315" s="451"/>
      <c r="F315" s="485"/>
    </row>
    <row r="316" ht="15.75" customHeight="1">
      <c r="E316" s="451"/>
      <c r="F316" s="485"/>
    </row>
    <row r="317" ht="15.75" customHeight="1">
      <c r="E317" s="451"/>
      <c r="F317" s="485"/>
    </row>
    <row r="318" ht="15.75" customHeight="1">
      <c r="E318" s="451"/>
      <c r="F318" s="485"/>
    </row>
    <row r="319" ht="15.75" customHeight="1">
      <c r="E319" s="451"/>
      <c r="F319" s="485"/>
    </row>
    <row r="320" ht="15.75" customHeight="1">
      <c r="E320" s="451"/>
      <c r="F320" s="485"/>
    </row>
    <row r="321" ht="15.75" customHeight="1">
      <c r="E321" s="451"/>
      <c r="F321" s="485"/>
    </row>
    <row r="322" ht="15.75" customHeight="1">
      <c r="E322" s="451"/>
      <c r="F322" s="485"/>
    </row>
    <row r="323" ht="15.75" customHeight="1">
      <c r="E323" s="451"/>
      <c r="F323" s="485"/>
    </row>
    <row r="324" ht="15.75" customHeight="1">
      <c r="E324" s="451"/>
      <c r="F324" s="485"/>
    </row>
    <row r="325" ht="15.75" customHeight="1">
      <c r="E325" s="451"/>
      <c r="F325" s="485"/>
    </row>
    <row r="326" ht="15.75" customHeight="1">
      <c r="E326" s="451"/>
      <c r="F326" s="485"/>
    </row>
    <row r="327" ht="15.75" customHeight="1">
      <c r="E327" s="451"/>
      <c r="F327" s="485"/>
    </row>
    <row r="328" ht="15.75" customHeight="1">
      <c r="E328" s="451"/>
      <c r="F328" s="485"/>
    </row>
    <row r="329" ht="15.75" customHeight="1">
      <c r="E329" s="451"/>
      <c r="F329" s="485"/>
    </row>
    <row r="330" ht="15.75" customHeight="1">
      <c r="E330" s="451"/>
      <c r="F330" s="485"/>
    </row>
    <row r="331" ht="15.75" customHeight="1">
      <c r="E331" s="451"/>
      <c r="F331" s="485"/>
    </row>
    <row r="332" ht="15.75" customHeight="1">
      <c r="E332" s="451"/>
      <c r="F332" s="485"/>
    </row>
    <row r="333" ht="15.75" customHeight="1">
      <c r="E333" s="451"/>
      <c r="F333" s="485"/>
    </row>
    <row r="334" ht="15.75" customHeight="1">
      <c r="E334" s="451"/>
      <c r="F334" s="485"/>
    </row>
    <row r="335" ht="15.75" customHeight="1">
      <c r="E335" s="451"/>
      <c r="F335" s="485"/>
    </row>
    <row r="336" ht="15.75" customHeight="1">
      <c r="E336" s="451"/>
      <c r="F336" s="485"/>
    </row>
    <row r="337" ht="15.75" customHeight="1">
      <c r="E337" s="451"/>
      <c r="F337" s="485"/>
    </row>
    <row r="338" ht="15.75" customHeight="1">
      <c r="E338" s="451"/>
      <c r="F338" s="485"/>
    </row>
    <row r="339" ht="15.75" customHeight="1">
      <c r="E339" s="451"/>
      <c r="F339" s="485"/>
    </row>
    <row r="340" ht="15.75" customHeight="1">
      <c r="E340" s="451"/>
      <c r="F340" s="485"/>
    </row>
    <row r="341" ht="15.75" customHeight="1">
      <c r="E341" s="451"/>
      <c r="F341" s="485"/>
    </row>
    <row r="342" ht="15.75" customHeight="1">
      <c r="E342" s="451"/>
      <c r="F342" s="485"/>
    </row>
    <row r="343" ht="15.75" customHeight="1">
      <c r="E343" s="451"/>
      <c r="F343" s="485"/>
    </row>
    <row r="344" ht="15.75" customHeight="1">
      <c r="E344" s="451"/>
      <c r="F344" s="485"/>
    </row>
    <row r="345" ht="15.75" customHeight="1">
      <c r="E345" s="451"/>
      <c r="F345" s="485"/>
    </row>
    <row r="346" ht="15.75" customHeight="1">
      <c r="E346" s="451"/>
      <c r="F346" s="485"/>
    </row>
    <row r="347" ht="15.75" customHeight="1">
      <c r="E347" s="451"/>
      <c r="F347" s="485"/>
    </row>
    <row r="348" ht="15.75" customHeight="1">
      <c r="E348" s="451"/>
      <c r="F348" s="485"/>
    </row>
    <row r="349" ht="15.75" customHeight="1">
      <c r="E349" s="451"/>
      <c r="F349" s="485"/>
    </row>
    <row r="350" ht="15.75" customHeight="1">
      <c r="E350" s="451"/>
      <c r="F350" s="485"/>
    </row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D$1:$D$951"/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6">
      <c r="A6" s="205" t="s">
        <v>1568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6" width="14.43"/>
  </cols>
  <sheetData>
    <row r="1">
      <c r="A1" s="205" t="s">
        <v>1582</v>
      </c>
      <c r="B1" s="467" t="s">
        <v>1583</v>
      </c>
    </row>
    <row r="2">
      <c r="A2" s="205" t="s">
        <v>1588</v>
      </c>
      <c r="B2" s="205" t="s">
        <v>1589</v>
      </c>
    </row>
    <row r="3">
      <c r="A3" s="205" t="s">
        <v>1590</v>
      </c>
      <c r="B3" s="205" t="s">
        <v>1591</v>
      </c>
    </row>
    <row r="6">
      <c r="A6" s="205" t="s">
        <v>1592</v>
      </c>
      <c r="B6" s="467" t="s">
        <v>1593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  <hyperlink r:id="rId2" ref="B6"/>
  </hyperlinks>
  <printOptions/>
  <pageMargins bottom="0.75" footer="0.0" header="0.0" left="0.7" right="0.7" top="0.75"/>
  <pageSetup orientation="landscape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27.57"/>
    <col customWidth="1" min="3" max="16" width="15.71"/>
    <col customWidth="1" min="17" max="26" width="8.71"/>
  </cols>
  <sheetData>
    <row r="1">
      <c r="A1" s="472" t="s">
        <v>1612</v>
      </c>
      <c r="B1" s="472" t="s">
        <v>1613</v>
      </c>
      <c r="C1" s="472" t="s">
        <v>1615</v>
      </c>
      <c r="D1" s="472" t="s">
        <v>1617</v>
      </c>
      <c r="E1" s="472" t="s">
        <v>1618</v>
      </c>
      <c r="F1" s="472" t="s">
        <v>1619</v>
      </c>
      <c r="G1" s="472" t="s">
        <v>1620</v>
      </c>
      <c r="H1" s="472" t="s">
        <v>448</v>
      </c>
      <c r="I1" s="472" t="s">
        <v>1621</v>
      </c>
      <c r="J1" s="472" t="s">
        <v>1622</v>
      </c>
      <c r="K1" s="472" t="s">
        <v>1623</v>
      </c>
      <c r="L1" s="472" t="s">
        <v>1624</v>
      </c>
      <c r="M1" s="472" t="s">
        <v>1626</v>
      </c>
      <c r="N1" s="472" t="s">
        <v>1627</v>
      </c>
      <c r="O1" s="472" t="s">
        <v>1628</v>
      </c>
      <c r="P1" s="472" t="s">
        <v>1631</v>
      </c>
      <c r="Q1" s="473"/>
      <c r="R1" s="473"/>
      <c r="S1" s="473"/>
      <c r="T1" s="473"/>
      <c r="U1" s="473"/>
      <c r="V1" s="473"/>
      <c r="W1" s="473"/>
      <c r="X1" s="473"/>
      <c r="Y1" s="473"/>
      <c r="Z1" s="473"/>
    </row>
    <row r="2">
      <c r="A2" s="474">
        <v>37017.0</v>
      </c>
      <c r="B2" s="475" t="s">
        <v>1415</v>
      </c>
      <c r="C2" s="474">
        <v>195282.0</v>
      </c>
      <c r="D2" s="474">
        <v>5000.0</v>
      </c>
      <c r="E2" s="474">
        <v>0.0</v>
      </c>
      <c r="F2" s="474">
        <v>171654.0</v>
      </c>
      <c r="G2" s="474">
        <v>18628.0</v>
      </c>
      <c r="H2" s="474">
        <v>176654.0</v>
      </c>
      <c r="I2" s="474">
        <v>176654.0</v>
      </c>
      <c r="J2" s="474">
        <v>0.0</v>
      </c>
      <c r="K2" s="474">
        <v>0.0</v>
      </c>
      <c r="L2" s="475" t="s">
        <v>1634</v>
      </c>
      <c r="M2" s="476">
        <v>45019.66594907407</v>
      </c>
      <c r="N2" s="477" t="b">
        <v>0</v>
      </c>
      <c r="O2" s="478">
        <v>0.0</v>
      </c>
      <c r="P2" s="478"/>
      <c r="Q2" s="479"/>
      <c r="R2" s="479"/>
      <c r="S2" s="479"/>
      <c r="T2" s="479"/>
      <c r="U2" s="479"/>
      <c r="V2" s="479"/>
      <c r="W2" s="479"/>
      <c r="X2" s="479"/>
      <c r="Y2" s="479"/>
      <c r="Z2" s="479"/>
    </row>
    <row r="3">
      <c r="A3" s="474">
        <v>38091.0</v>
      </c>
      <c r="B3" s="475" t="s">
        <v>1572</v>
      </c>
      <c r="C3" s="474">
        <v>97794.0</v>
      </c>
      <c r="D3" s="474">
        <v>5000.0</v>
      </c>
      <c r="E3" s="474">
        <v>0.0</v>
      </c>
      <c r="F3" s="474">
        <v>83915.0</v>
      </c>
      <c r="G3" s="474">
        <v>8879.0</v>
      </c>
      <c r="H3" s="474">
        <v>88915.0</v>
      </c>
      <c r="I3" s="474">
        <v>5000.0</v>
      </c>
      <c r="J3" s="474">
        <v>-83915.0</v>
      </c>
      <c r="K3" s="474">
        <v>83915.0</v>
      </c>
      <c r="L3" s="475" t="s">
        <v>1639</v>
      </c>
      <c r="M3" s="476">
        <v>45029.692141203705</v>
      </c>
      <c r="N3" s="480"/>
      <c r="O3" s="480"/>
      <c r="P3" s="480"/>
      <c r="Q3" s="481"/>
      <c r="R3" s="481"/>
      <c r="S3" s="481"/>
      <c r="T3" s="481"/>
      <c r="U3" s="481"/>
      <c r="V3" s="481"/>
      <c r="W3" s="481"/>
      <c r="X3" s="481"/>
      <c r="Y3" s="481"/>
      <c r="Z3" s="481"/>
    </row>
    <row r="4">
      <c r="A4" s="482">
        <v>38199.0</v>
      </c>
      <c r="B4" s="483" t="s">
        <v>1550</v>
      </c>
      <c r="C4" s="482">
        <v>102141.0</v>
      </c>
      <c r="D4" s="482">
        <v>5000.0</v>
      </c>
      <c r="E4" s="482">
        <v>0.0</v>
      </c>
      <c r="F4" s="482">
        <v>87827.0</v>
      </c>
      <c r="G4" s="482">
        <v>9314.0</v>
      </c>
      <c r="H4" s="482">
        <v>92827.0</v>
      </c>
      <c r="I4" s="482">
        <v>5000.0</v>
      </c>
      <c r="J4" s="482">
        <v>-87827.0</v>
      </c>
      <c r="K4" s="482">
        <v>87827.0</v>
      </c>
      <c r="L4" s="483" t="s">
        <v>1639</v>
      </c>
      <c r="M4" s="484">
        <v>45030.535729166666</v>
      </c>
      <c r="N4" s="480"/>
      <c r="O4" s="480"/>
      <c r="P4" s="480"/>
      <c r="Q4" s="481"/>
      <c r="R4" s="481"/>
      <c r="S4" s="481"/>
      <c r="T4" s="481"/>
      <c r="U4" s="481"/>
      <c r="V4" s="481"/>
      <c r="W4" s="481"/>
      <c r="X4" s="481"/>
      <c r="Y4" s="481"/>
      <c r="Z4" s="481"/>
    </row>
    <row r="5">
      <c r="A5" s="482"/>
      <c r="B5" s="483"/>
      <c r="C5" s="482"/>
      <c r="D5" s="482"/>
      <c r="E5" s="482"/>
      <c r="F5" s="482"/>
      <c r="G5" s="482"/>
      <c r="H5" s="482"/>
      <c r="I5" s="482"/>
      <c r="J5" s="482"/>
      <c r="K5" s="482"/>
      <c r="L5" s="483"/>
      <c r="M5" s="484"/>
      <c r="N5" s="480"/>
      <c r="O5" s="480"/>
      <c r="P5" s="480"/>
      <c r="Q5" s="481"/>
      <c r="R5" s="481"/>
      <c r="S5" s="481"/>
      <c r="T5" s="481"/>
      <c r="U5" s="481"/>
      <c r="V5" s="481"/>
      <c r="W5" s="481"/>
      <c r="X5" s="481"/>
      <c r="Y5" s="481"/>
      <c r="Z5" s="481"/>
    </row>
    <row r="6">
      <c r="A6" s="480"/>
      <c r="B6" s="480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  <c r="P6" s="480"/>
      <c r="Q6" s="481"/>
      <c r="R6" s="481"/>
      <c r="S6" s="481"/>
      <c r="T6" s="481"/>
      <c r="U6" s="481"/>
      <c r="V6" s="481"/>
      <c r="W6" s="481"/>
      <c r="X6" s="481"/>
      <c r="Y6" s="481"/>
      <c r="Z6" s="481"/>
    </row>
    <row r="7">
      <c r="A7" s="480"/>
      <c r="B7" s="480"/>
      <c r="C7" s="480"/>
      <c r="D7" s="480"/>
      <c r="E7" s="480"/>
      <c r="F7" s="480"/>
      <c r="G7" s="480"/>
      <c r="H7" s="480"/>
      <c r="I7" s="480"/>
      <c r="J7" s="480"/>
      <c r="K7" s="480"/>
      <c r="L7" s="480"/>
      <c r="M7" s="480"/>
      <c r="N7" s="480"/>
      <c r="O7" s="480"/>
      <c r="P7" s="480"/>
      <c r="Q7" s="481"/>
      <c r="R7" s="481"/>
      <c r="S7" s="481"/>
      <c r="T7" s="481"/>
      <c r="U7" s="481"/>
      <c r="V7" s="481"/>
      <c r="W7" s="481"/>
      <c r="X7" s="481"/>
      <c r="Y7" s="481"/>
      <c r="Z7" s="481"/>
    </row>
    <row r="8">
      <c r="A8" s="480"/>
      <c r="B8" s="480"/>
      <c r="C8" s="480"/>
      <c r="D8" s="480"/>
      <c r="E8" s="480"/>
      <c r="F8" s="480"/>
      <c r="G8" s="480"/>
      <c r="H8" s="480"/>
      <c r="I8" s="480"/>
      <c r="J8" s="480"/>
      <c r="K8" s="480"/>
      <c r="L8" s="480"/>
      <c r="M8" s="480"/>
      <c r="N8" s="480"/>
      <c r="O8" s="480"/>
      <c r="P8" s="480"/>
      <c r="Q8" s="481"/>
      <c r="R8" s="481"/>
      <c r="S8" s="481"/>
      <c r="T8" s="481"/>
      <c r="U8" s="481"/>
      <c r="V8" s="481"/>
      <c r="W8" s="481"/>
      <c r="X8" s="481"/>
      <c r="Y8" s="481"/>
      <c r="Z8" s="481"/>
    </row>
    <row r="9">
      <c r="A9" s="480"/>
      <c r="B9" s="480"/>
      <c r="C9" s="480"/>
      <c r="D9" s="480"/>
      <c r="E9" s="480"/>
      <c r="F9" s="480"/>
      <c r="G9" s="480"/>
      <c r="H9" s="480"/>
      <c r="I9" s="480"/>
      <c r="J9" s="480"/>
      <c r="K9" s="480"/>
      <c r="L9" s="480"/>
      <c r="M9" s="480"/>
      <c r="N9" s="480"/>
      <c r="O9" s="480"/>
      <c r="P9" s="480"/>
      <c r="Q9" s="481"/>
      <c r="R9" s="481"/>
      <c r="S9" s="481"/>
      <c r="T9" s="481"/>
      <c r="U9" s="481"/>
      <c r="V9" s="481"/>
      <c r="W9" s="481"/>
      <c r="X9" s="481"/>
      <c r="Y9" s="481"/>
      <c r="Z9" s="481"/>
    </row>
    <row r="10">
      <c r="A10" s="481"/>
      <c r="B10" s="481"/>
      <c r="C10" s="481"/>
      <c r="D10" s="481"/>
      <c r="E10" s="481"/>
      <c r="F10" s="481"/>
      <c r="G10" s="481"/>
      <c r="H10" s="481"/>
      <c r="I10" s="481"/>
      <c r="J10" s="481"/>
      <c r="K10" s="481"/>
      <c r="L10" s="481"/>
      <c r="M10" s="481"/>
      <c r="N10" s="481"/>
      <c r="O10" s="481"/>
      <c r="P10" s="481"/>
      <c r="Q10" s="481"/>
      <c r="R10" s="481"/>
      <c r="S10" s="481"/>
      <c r="T10" s="481"/>
      <c r="U10" s="481"/>
      <c r="V10" s="481"/>
      <c r="W10" s="481"/>
      <c r="X10" s="481"/>
      <c r="Y10" s="481"/>
      <c r="Z10" s="481"/>
    </row>
    <row r="11">
      <c r="A11" s="481"/>
      <c r="B11" s="481"/>
      <c r="C11" s="481"/>
      <c r="D11" s="481"/>
      <c r="E11" s="481"/>
      <c r="F11" s="481"/>
      <c r="G11" s="481"/>
      <c r="H11" s="481"/>
      <c r="I11" s="481"/>
      <c r="J11" s="481"/>
      <c r="K11" s="481"/>
      <c r="L11" s="481"/>
      <c r="M11" s="481"/>
      <c r="N11" s="481"/>
      <c r="O11" s="481"/>
      <c r="P11" s="481"/>
      <c r="Q11" s="481"/>
      <c r="R11" s="481"/>
      <c r="S11" s="481"/>
      <c r="T11" s="481"/>
      <c r="U11" s="481"/>
      <c r="V11" s="481"/>
      <c r="W11" s="481"/>
      <c r="X11" s="481"/>
      <c r="Y11" s="481"/>
      <c r="Z11" s="481"/>
    </row>
    <row r="12">
      <c r="A12" s="481"/>
      <c r="B12" s="481"/>
      <c r="C12" s="481"/>
      <c r="D12" s="481"/>
      <c r="E12" s="481"/>
      <c r="F12" s="481"/>
      <c r="G12" s="481"/>
      <c r="H12" s="481"/>
      <c r="I12" s="481"/>
      <c r="J12" s="481"/>
      <c r="K12" s="481"/>
      <c r="L12" s="481"/>
      <c r="M12" s="481"/>
      <c r="N12" s="481"/>
      <c r="O12" s="481"/>
      <c r="P12" s="481"/>
      <c r="Q12" s="481"/>
      <c r="R12" s="481"/>
      <c r="S12" s="481"/>
      <c r="T12" s="481"/>
      <c r="U12" s="481"/>
      <c r="V12" s="481"/>
      <c r="W12" s="481"/>
      <c r="X12" s="481"/>
      <c r="Y12" s="481"/>
      <c r="Z12" s="481"/>
    </row>
    <row r="13">
      <c r="A13" s="481"/>
      <c r="B13" s="481"/>
      <c r="C13" s="481"/>
      <c r="D13" s="481"/>
      <c r="E13" s="481"/>
      <c r="F13" s="481"/>
      <c r="G13" s="481"/>
      <c r="H13" s="481"/>
      <c r="I13" s="481"/>
      <c r="J13" s="481"/>
      <c r="K13" s="481"/>
      <c r="L13" s="481"/>
      <c r="M13" s="481"/>
      <c r="N13" s="481"/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1"/>
      <c r="Z13" s="481"/>
    </row>
    <row r="14">
      <c r="A14" s="481"/>
      <c r="B14" s="481"/>
      <c r="C14" s="481"/>
      <c r="D14" s="481"/>
      <c r="E14" s="481"/>
      <c r="F14" s="481"/>
      <c r="G14" s="481"/>
      <c r="H14" s="481"/>
      <c r="I14" s="481"/>
      <c r="J14" s="481"/>
      <c r="K14" s="481"/>
      <c r="L14" s="481"/>
      <c r="M14" s="481"/>
      <c r="N14" s="481"/>
      <c r="O14" s="481"/>
      <c r="P14" s="481"/>
      <c r="Q14" s="481"/>
      <c r="R14" s="481"/>
      <c r="S14" s="481"/>
      <c r="T14" s="481"/>
      <c r="U14" s="481"/>
      <c r="V14" s="481"/>
      <c r="W14" s="481"/>
      <c r="X14" s="481"/>
      <c r="Y14" s="481"/>
      <c r="Z14" s="481"/>
    </row>
    <row r="15">
      <c r="A15" s="481"/>
      <c r="B15" s="481"/>
      <c r="C15" s="481"/>
      <c r="D15" s="481"/>
      <c r="E15" s="481"/>
      <c r="F15" s="481"/>
      <c r="G15" s="481"/>
      <c r="H15" s="481"/>
      <c r="I15" s="481"/>
      <c r="J15" s="481"/>
      <c r="K15" s="481"/>
      <c r="L15" s="481"/>
      <c r="M15" s="481"/>
      <c r="N15" s="481"/>
      <c r="O15" s="481"/>
      <c r="P15" s="481"/>
      <c r="Q15" s="481"/>
      <c r="R15" s="481"/>
      <c r="S15" s="481"/>
      <c r="T15" s="481"/>
      <c r="U15" s="481"/>
      <c r="V15" s="481"/>
      <c r="W15" s="481"/>
      <c r="X15" s="481"/>
      <c r="Y15" s="481"/>
      <c r="Z15" s="481"/>
    </row>
    <row r="16">
      <c r="A16" s="481"/>
      <c r="B16" s="481"/>
      <c r="C16" s="481"/>
      <c r="D16" s="481"/>
      <c r="E16" s="481"/>
      <c r="F16" s="481"/>
      <c r="G16" s="481"/>
      <c r="H16" s="481"/>
      <c r="I16" s="481"/>
      <c r="J16" s="481"/>
      <c r="K16" s="481"/>
      <c r="L16" s="481"/>
      <c r="M16" s="481"/>
      <c r="N16" s="481"/>
      <c r="O16" s="481"/>
      <c r="P16" s="481"/>
      <c r="Q16" s="481"/>
      <c r="R16" s="481"/>
      <c r="S16" s="481"/>
      <c r="T16" s="481"/>
      <c r="U16" s="481"/>
      <c r="V16" s="481"/>
      <c r="W16" s="481"/>
      <c r="X16" s="481"/>
      <c r="Y16" s="481"/>
      <c r="Z16" s="481"/>
    </row>
    <row r="17">
      <c r="A17" s="481"/>
      <c r="B17" s="481"/>
      <c r="C17" s="481"/>
      <c r="D17" s="481"/>
      <c r="E17" s="481"/>
      <c r="F17" s="481"/>
      <c r="G17" s="481"/>
      <c r="H17" s="481"/>
      <c r="I17" s="481"/>
      <c r="J17" s="481"/>
      <c r="K17" s="481"/>
      <c r="L17" s="481"/>
      <c r="M17" s="481"/>
      <c r="N17" s="481"/>
      <c r="O17" s="481"/>
      <c r="P17" s="481"/>
      <c r="Q17" s="481"/>
      <c r="R17" s="481"/>
      <c r="S17" s="481"/>
      <c r="T17" s="481"/>
      <c r="U17" s="481"/>
      <c r="V17" s="481"/>
      <c r="W17" s="481"/>
      <c r="X17" s="481"/>
      <c r="Y17" s="481"/>
      <c r="Z17" s="481"/>
    </row>
    <row r="18">
      <c r="A18" s="481"/>
      <c r="B18" s="481"/>
      <c r="C18" s="481"/>
      <c r="D18" s="481"/>
      <c r="E18" s="481"/>
      <c r="F18" s="481"/>
      <c r="G18" s="481"/>
      <c r="H18" s="481"/>
      <c r="I18" s="481"/>
      <c r="J18" s="481"/>
      <c r="K18" s="481"/>
      <c r="L18" s="481"/>
      <c r="M18" s="481"/>
      <c r="N18" s="481"/>
      <c r="O18" s="481"/>
      <c r="P18" s="481"/>
      <c r="Q18" s="481"/>
      <c r="R18" s="481"/>
      <c r="S18" s="481"/>
      <c r="T18" s="481"/>
      <c r="U18" s="481"/>
      <c r="V18" s="481"/>
      <c r="W18" s="481"/>
      <c r="X18" s="481"/>
      <c r="Y18" s="481"/>
      <c r="Z18" s="481"/>
    </row>
    <row r="19">
      <c r="A19" s="481"/>
      <c r="B19" s="481"/>
      <c r="C19" s="481"/>
      <c r="D19" s="481"/>
      <c r="E19" s="481"/>
      <c r="F19" s="481"/>
      <c r="G19" s="481"/>
      <c r="H19" s="481"/>
      <c r="I19" s="481"/>
      <c r="J19" s="481"/>
      <c r="K19" s="481"/>
      <c r="L19" s="481"/>
      <c r="M19" s="481"/>
      <c r="N19" s="481"/>
      <c r="O19" s="481"/>
      <c r="P19" s="481"/>
      <c r="Q19" s="481"/>
      <c r="R19" s="481"/>
      <c r="S19" s="481"/>
      <c r="T19" s="481"/>
      <c r="U19" s="481"/>
      <c r="V19" s="481"/>
      <c r="W19" s="481"/>
      <c r="X19" s="481"/>
      <c r="Y19" s="481"/>
      <c r="Z19" s="481"/>
    </row>
    <row r="20">
      <c r="A20" s="481"/>
      <c r="B20" s="481"/>
      <c r="C20" s="481"/>
      <c r="D20" s="481"/>
      <c r="E20" s="481"/>
      <c r="F20" s="481"/>
      <c r="G20" s="481"/>
      <c r="H20" s="481"/>
      <c r="I20" s="481"/>
      <c r="J20" s="481"/>
      <c r="K20" s="481"/>
      <c r="L20" s="481"/>
      <c r="M20" s="481"/>
      <c r="N20" s="481"/>
      <c r="O20" s="481"/>
      <c r="P20" s="481"/>
      <c r="Q20" s="481"/>
      <c r="R20" s="481"/>
      <c r="S20" s="481"/>
      <c r="T20" s="481"/>
      <c r="U20" s="481"/>
      <c r="V20" s="481"/>
      <c r="W20" s="481"/>
      <c r="X20" s="481"/>
      <c r="Y20" s="481"/>
      <c r="Z20" s="481"/>
    </row>
    <row r="21" ht="15.75" customHeight="1">
      <c r="A21" s="481"/>
      <c r="B21" s="481"/>
      <c r="C21" s="481"/>
      <c r="D21" s="481"/>
      <c r="E21" s="481"/>
      <c r="F21" s="481"/>
      <c r="G21" s="481"/>
      <c r="H21" s="481"/>
      <c r="I21" s="481"/>
      <c r="J21" s="481"/>
      <c r="K21" s="481"/>
      <c r="L21" s="481"/>
      <c r="M21" s="481"/>
      <c r="N21" s="481"/>
      <c r="O21" s="481"/>
      <c r="P21" s="481"/>
      <c r="Q21" s="481"/>
      <c r="R21" s="481"/>
      <c r="S21" s="481"/>
      <c r="T21" s="481"/>
      <c r="U21" s="481"/>
      <c r="V21" s="481"/>
      <c r="W21" s="481"/>
      <c r="X21" s="481"/>
      <c r="Y21" s="481"/>
      <c r="Z21" s="481"/>
    </row>
    <row r="22" ht="15.75" customHeight="1">
      <c r="A22" s="481"/>
      <c r="B22" s="481"/>
      <c r="C22" s="481"/>
      <c r="D22" s="481"/>
      <c r="E22" s="481"/>
      <c r="F22" s="481"/>
      <c r="G22" s="481"/>
      <c r="H22" s="481"/>
      <c r="I22" s="481"/>
      <c r="J22" s="481"/>
      <c r="K22" s="481"/>
      <c r="L22" s="481"/>
      <c r="M22" s="481"/>
      <c r="N22" s="481"/>
      <c r="O22" s="481"/>
      <c r="P22" s="481"/>
      <c r="Q22" s="481"/>
      <c r="R22" s="481"/>
      <c r="S22" s="481"/>
      <c r="T22" s="481"/>
      <c r="U22" s="481"/>
      <c r="V22" s="481"/>
      <c r="W22" s="481"/>
      <c r="X22" s="481"/>
      <c r="Y22" s="481"/>
      <c r="Z22" s="481"/>
    </row>
    <row r="23" ht="15.75" customHeight="1">
      <c r="A23" s="481"/>
      <c r="B23" s="481"/>
      <c r="C23" s="481"/>
      <c r="D23" s="481"/>
      <c r="E23" s="481"/>
      <c r="F23" s="481"/>
      <c r="G23" s="481"/>
      <c r="H23" s="481"/>
      <c r="I23" s="481"/>
      <c r="J23" s="481"/>
      <c r="K23" s="481"/>
      <c r="L23" s="481"/>
      <c r="M23" s="481"/>
      <c r="N23" s="481"/>
      <c r="O23" s="481"/>
      <c r="P23" s="481"/>
      <c r="Q23" s="481"/>
      <c r="R23" s="481"/>
      <c r="S23" s="481"/>
      <c r="T23" s="481"/>
      <c r="U23" s="481"/>
      <c r="V23" s="481"/>
      <c r="W23" s="481"/>
      <c r="X23" s="481"/>
      <c r="Y23" s="481"/>
      <c r="Z23" s="481"/>
    </row>
    <row r="24" ht="15.75" customHeight="1">
      <c r="A24" s="481"/>
      <c r="B24" s="481"/>
      <c r="C24" s="481"/>
      <c r="D24" s="481"/>
      <c r="E24" s="481"/>
      <c r="F24" s="481"/>
      <c r="G24" s="481"/>
      <c r="H24" s="481"/>
      <c r="I24" s="481"/>
      <c r="J24" s="481"/>
      <c r="K24" s="481"/>
      <c r="L24" s="481"/>
      <c r="M24" s="481"/>
      <c r="N24" s="481"/>
      <c r="O24" s="481"/>
      <c r="P24" s="481"/>
      <c r="Q24" s="481"/>
      <c r="R24" s="481"/>
      <c r="S24" s="481"/>
      <c r="T24" s="481"/>
      <c r="U24" s="481"/>
      <c r="V24" s="481"/>
      <c r="W24" s="481"/>
      <c r="X24" s="481"/>
      <c r="Y24" s="481"/>
      <c r="Z24" s="481"/>
    </row>
    <row r="25" ht="15.75" customHeight="1">
      <c r="A25" s="481"/>
      <c r="B25" s="481"/>
      <c r="C25" s="481"/>
      <c r="D25" s="481"/>
      <c r="E25" s="481"/>
      <c r="F25" s="481"/>
      <c r="G25" s="481"/>
      <c r="H25" s="481"/>
      <c r="I25" s="481"/>
      <c r="J25" s="481"/>
      <c r="K25" s="481"/>
      <c r="L25" s="481"/>
      <c r="M25" s="481"/>
      <c r="N25" s="481"/>
      <c r="O25" s="481"/>
      <c r="P25" s="481"/>
      <c r="Q25" s="481"/>
      <c r="R25" s="481"/>
      <c r="S25" s="481"/>
      <c r="T25" s="481"/>
      <c r="U25" s="481"/>
      <c r="V25" s="481"/>
      <c r="W25" s="481"/>
      <c r="X25" s="481"/>
      <c r="Y25" s="481"/>
      <c r="Z25" s="481"/>
    </row>
    <row r="26" ht="15.75" customHeight="1">
      <c r="A26" s="481"/>
      <c r="B26" s="481"/>
      <c r="C26" s="481"/>
      <c r="D26" s="481"/>
      <c r="E26" s="481"/>
      <c r="F26" s="481"/>
      <c r="G26" s="481"/>
      <c r="H26" s="481"/>
      <c r="I26" s="481"/>
      <c r="J26" s="481"/>
      <c r="K26" s="481"/>
      <c r="L26" s="481"/>
      <c r="M26" s="481"/>
      <c r="N26" s="481"/>
      <c r="O26" s="481"/>
      <c r="P26" s="481"/>
      <c r="Q26" s="481"/>
      <c r="R26" s="481"/>
      <c r="S26" s="481"/>
      <c r="T26" s="481"/>
      <c r="U26" s="481"/>
      <c r="V26" s="481"/>
      <c r="W26" s="481"/>
      <c r="X26" s="481"/>
      <c r="Y26" s="481"/>
      <c r="Z26" s="481"/>
    </row>
    <row r="27" ht="15.75" customHeight="1">
      <c r="A27" s="481"/>
      <c r="B27" s="481"/>
      <c r="C27" s="481"/>
      <c r="D27" s="481"/>
      <c r="E27" s="481"/>
      <c r="F27" s="481"/>
      <c r="G27" s="481"/>
      <c r="H27" s="481"/>
      <c r="I27" s="481"/>
      <c r="J27" s="481"/>
      <c r="K27" s="481"/>
      <c r="L27" s="481"/>
      <c r="M27" s="481"/>
      <c r="N27" s="481"/>
      <c r="O27" s="481"/>
      <c r="P27" s="481"/>
      <c r="Q27" s="481"/>
      <c r="R27" s="481"/>
      <c r="S27" s="481"/>
      <c r="T27" s="481"/>
      <c r="U27" s="481"/>
      <c r="V27" s="481"/>
      <c r="W27" s="481"/>
      <c r="X27" s="481"/>
      <c r="Y27" s="481"/>
      <c r="Z27" s="481"/>
    </row>
    <row r="28" ht="15.75" customHeight="1">
      <c r="A28" s="481"/>
      <c r="B28" s="481"/>
      <c r="C28" s="481"/>
      <c r="D28" s="481"/>
      <c r="E28" s="481"/>
      <c r="F28" s="481"/>
      <c r="G28" s="481"/>
      <c r="H28" s="481"/>
      <c r="I28" s="481"/>
      <c r="J28" s="481"/>
      <c r="K28" s="481"/>
      <c r="L28" s="481"/>
      <c r="M28" s="481"/>
      <c r="N28" s="481"/>
      <c r="O28" s="481"/>
      <c r="P28" s="481"/>
      <c r="Q28" s="481"/>
      <c r="R28" s="481"/>
      <c r="S28" s="481"/>
      <c r="T28" s="481"/>
      <c r="U28" s="481"/>
      <c r="V28" s="481"/>
      <c r="W28" s="481"/>
      <c r="X28" s="481"/>
      <c r="Y28" s="481"/>
      <c r="Z28" s="481"/>
    </row>
    <row r="29" ht="15.75" customHeight="1">
      <c r="A29" s="481"/>
      <c r="B29" s="481"/>
      <c r="C29" s="481"/>
      <c r="D29" s="481"/>
      <c r="E29" s="481"/>
      <c r="F29" s="481"/>
      <c r="G29" s="481"/>
      <c r="H29" s="481"/>
      <c r="I29" s="481"/>
      <c r="J29" s="481"/>
      <c r="K29" s="481"/>
      <c r="L29" s="481"/>
      <c r="M29" s="481"/>
      <c r="N29" s="481"/>
      <c r="O29" s="481"/>
      <c r="P29" s="481"/>
      <c r="Q29" s="481"/>
      <c r="R29" s="481"/>
      <c r="S29" s="481"/>
      <c r="T29" s="481"/>
      <c r="U29" s="481"/>
      <c r="V29" s="481"/>
      <c r="W29" s="481"/>
      <c r="X29" s="481"/>
      <c r="Y29" s="481"/>
      <c r="Z29" s="481"/>
    </row>
    <row r="30" ht="15.75" customHeight="1">
      <c r="A30" s="481"/>
      <c r="B30" s="481"/>
      <c r="C30" s="481"/>
      <c r="D30" s="481"/>
      <c r="E30" s="481"/>
      <c r="F30" s="481"/>
      <c r="G30" s="481"/>
      <c r="H30" s="481"/>
      <c r="I30" s="481"/>
      <c r="J30" s="481"/>
      <c r="K30" s="481"/>
      <c r="L30" s="481"/>
      <c r="M30" s="481"/>
      <c r="N30" s="481"/>
      <c r="O30" s="481"/>
      <c r="P30" s="481"/>
      <c r="Q30" s="481"/>
      <c r="R30" s="481"/>
      <c r="S30" s="481"/>
      <c r="T30" s="481"/>
      <c r="U30" s="481"/>
      <c r="V30" s="481"/>
      <c r="W30" s="481"/>
      <c r="X30" s="481"/>
      <c r="Y30" s="481"/>
      <c r="Z30" s="481"/>
    </row>
    <row r="31" ht="15.75" customHeight="1">
      <c r="A31" s="481"/>
      <c r="B31" s="481"/>
      <c r="C31" s="481"/>
      <c r="D31" s="481"/>
      <c r="E31" s="481"/>
      <c r="F31" s="481"/>
      <c r="G31" s="481"/>
      <c r="H31" s="481"/>
      <c r="I31" s="481"/>
      <c r="J31" s="481"/>
      <c r="K31" s="481"/>
      <c r="L31" s="481"/>
      <c r="M31" s="481"/>
      <c r="N31" s="481"/>
      <c r="O31" s="481"/>
      <c r="P31" s="481"/>
      <c r="Q31" s="481"/>
      <c r="R31" s="481"/>
      <c r="S31" s="481"/>
      <c r="T31" s="481"/>
      <c r="U31" s="481"/>
      <c r="V31" s="481"/>
      <c r="W31" s="481"/>
      <c r="X31" s="481"/>
      <c r="Y31" s="481"/>
      <c r="Z31" s="481"/>
    </row>
    <row r="32" ht="15.75" customHeight="1">
      <c r="A32" s="481"/>
      <c r="B32" s="481"/>
      <c r="C32" s="481"/>
      <c r="D32" s="481"/>
      <c r="E32" s="481"/>
      <c r="F32" s="481"/>
      <c r="G32" s="481"/>
      <c r="H32" s="481"/>
      <c r="I32" s="481"/>
      <c r="J32" s="481"/>
      <c r="K32" s="481"/>
      <c r="L32" s="481"/>
      <c r="M32" s="481"/>
      <c r="N32" s="481"/>
      <c r="O32" s="481"/>
      <c r="P32" s="481"/>
      <c r="Q32" s="481"/>
      <c r="R32" s="481"/>
      <c r="S32" s="481"/>
      <c r="T32" s="481"/>
      <c r="U32" s="481"/>
      <c r="V32" s="481"/>
      <c r="W32" s="481"/>
      <c r="X32" s="481"/>
      <c r="Y32" s="481"/>
      <c r="Z32" s="481"/>
    </row>
    <row r="33" ht="15.75" customHeight="1">
      <c r="A33" s="481"/>
      <c r="B33" s="481"/>
      <c r="C33" s="481"/>
      <c r="D33" s="481"/>
      <c r="E33" s="481"/>
      <c r="F33" s="481"/>
      <c r="G33" s="481"/>
      <c r="H33" s="481"/>
      <c r="I33" s="481"/>
      <c r="J33" s="481"/>
      <c r="K33" s="481"/>
      <c r="L33" s="481"/>
      <c r="M33" s="481"/>
      <c r="N33" s="481"/>
      <c r="O33" s="481"/>
      <c r="P33" s="481"/>
      <c r="Q33" s="481"/>
      <c r="R33" s="481"/>
      <c r="S33" s="481"/>
      <c r="T33" s="481"/>
      <c r="U33" s="481"/>
      <c r="V33" s="481"/>
      <c r="W33" s="481"/>
      <c r="X33" s="481"/>
      <c r="Y33" s="481"/>
      <c r="Z33" s="481"/>
    </row>
    <row r="34" ht="15.75" customHeight="1">
      <c r="A34" s="481"/>
      <c r="B34" s="481"/>
      <c r="C34" s="481"/>
      <c r="D34" s="481"/>
      <c r="E34" s="481"/>
      <c r="F34" s="481"/>
      <c r="G34" s="481"/>
      <c r="H34" s="481"/>
      <c r="I34" s="481"/>
      <c r="J34" s="481"/>
      <c r="K34" s="481"/>
      <c r="L34" s="481"/>
      <c r="M34" s="481"/>
      <c r="N34" s="481"/>
      <c r="O34" s="481"/>
      <c r="P34" s="481"/>
      <c r="Q34" s="481"/>
      <c r="R34" s="481"/>
      <c r="S34" s="481"/>
      <c r="T34" s="481"/>
      <c r="U34" s="481"/>
      <c r="V34" s="481"/>
      <c r="W34" s="481"/>
      <c r="X34" s="481"/>
      <c r="Y34" s="481"/>
      <c r="Z34" s="481"/>
    </row>
    <row r="35" ht="15.75" customHeight="1">
      <c r="A35" s="481"/>
      <c r="B35" s="481"/>
      <c r="C35" s="481"/>
      <c r="D35" s="481"/>
      <c r="E35" s="481"/>
      <c r="F35" s="481"/>
      <c r="G35" s="481"/>
      <c r="H35" s="481"/>
      <c r="I35" s="481"/>
      <c r="J35" s="481"/>
      <c r="K35" s="481"/>
      <c r="L35" s="481"/>
      <c r="M35" s="481"/>
      <c r="N35" s="481"/>
      <c r="O35" s="481"/>
      <c r="P35" s="481"/>
      <c r="Q35" s="481"/>
      <c r="R35" s="481"/>
      <c r="S35" s="481"/>
      <c r="T35" s="481"/>
      <c r="U35" s="481"/>
      <c r="V35" s="481"/>
      <c r="W35" s="481"/>
      <c r="X35" s="481"/>
      <c r="Y35" s="481"/>
      <c r="Z35" s="481"/>
    </row>
    <row r="36" ht="15.75" customHeight="1">
      <c r="A36" s="481"/>
      <c r="B36" s="481"/>
      <c r="C36" s="481"/>
      <c r="D36" s="481"/>
      <c r="E36" s="481"/>
      <c r="F36" s="481"/>
      <c r="G36" s="481"/>
      <c r="H36" s="481"/>
      <c r="I36" s="481"/>
      <c r="J36" s="481"/>
      <c r="K36" s="481"/>
      <c r="L36" s="481"/>
      <c r="M36" s="481"/>
      <c r="N36" s="481"/>
      <c r="O36" s="481"/>
      <c r="P36" s="481"/>
      <c r="Q36" s="481"/>
      <c r="R36" s="481"/>
      <c r="S36" s="481"/>
      <c r="T36" s="481"/>
      <c r="U36" s="481"/>
      <c r="V36" s="481"/>
      <c r="W36" s="481"/>
      <c r="X36" s="481"/>
      <c r="Y36" s="481"/>
      <c r="Z36" s="481"/>
    </row>
    <row r="37" ht="15.75" customHeight="1">
      <c r="A37" s="481"/>
      <c r="B37" s="481"/>
      <c r="C37" s="481"/>
      <c r="D37" s="481"/>
      <c r="E37" s="481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481"/>
      <c r="R37" s="481"/>
      <c r="S37" s="481"/>
      <c r="T37" s="481"/>
      <c r="U37" s="481"/>
      <c r="V37" s="481"/>
      <c r="W37" s="481"/>
      <c r="X37" s="481"/>
      <c r="Y37" s="481"/>
      <c r="Z37" s="481"/>
    </row>
    <row r="38" ht="15.75" customHeight="1">
      <c r="A38" s="481"/>
      <c r="B38" s="481"/>
      <c r="C38" s="481"/>
      <c r="D38" s="481"/>
      <c r="E38" s="481"/>
      <c r="F38" s="481"/>
      <c r="G38" s="481"/>
      <c r="H38" s="481"/>
      <c r="I38" s="481"/>
      <c r="J38" s="481"/>
      <c r="K38" s="481"/>
      <c r="L38" s="481"/>
      <c r="M38" s="481"/>
      <c r="N38" s="481"/>
      <c r="O38" s="481"/>
      <c r="P38" s="481"/>
      <c r="Q38" s="481"/>
      <c r="R38" s="481"/>
      <c r="S38" s="481"/>
      <c r="T38" s="481"/>
      <c r="U38" s="481"/>
      <c r="V38" s="481"/>
      <c r="W38" s="481"/>
      <c r="X38" s="481"/>
      <c r="Y38" s="481"/>
      <c r="Z38" s="481"/>
    </row>
    <row r="39" ht="15.75" customHeight="1">
      <c r="A39" s="481"/>
      <c r="B39" s="481"/>
      <c r="C39" s="481"/>
      <c r="D39" s="481"/>
      <c r="E39" s="481"/>
      <c r="F39" s="481"/>
      <c r="G39" s="481"/>
      <c r="H39" s="481"/>
      <c r="I39" s="481"/>
      <c r="J39" s="481"/>
      <c r="K39" s="481"/>
      <c r="L39" s="481"/>
      <c r="M39" s="481"/>
      <c r="N39" s="481"/>
      <c r="O39" s="481"/>
      <c r="P39" s="481"/>
      <c r="Q39" s="481"/>
      <c r="R39" s="481"/>
      <c r="S39" s="481"/>
      <c r="T39" s="481"/>
      <c r="U39" s="481"/>
      <c r="V39" s="481"/>
      <c r="W39" s="481"/>
      <c r="X39" s="481"/>
      <c r="Y39" s="481"/>
      <c r="Z39" s="481"/>
    </row>
    <row r="40" ht="15.75" customHeight="1">
      <c r="A40" s="481"/>
      <c r="B40" s="481"/>
      <c r="C40" s="481"/>
      <c r="D40" s="481"/>
      <c r="E40" s="481"/>
      <c r="F40" s="481"/>
      <c r="G40" s="481"/>
      <c r="H40" s="481"/>
      <c r="I40" s="481"/>
      <c r="J40" s="481"/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  <c r="Z40" s="481"/>
    </row>
    <row r="41" ht="15.75" customHeight="1">
      <c r="A41" s="481"/>
      <c r="B41" s="481"/>
      <c r="C41" s="481"/>
      <c r="D41" s="481"/>
      <c r="E41" s="481"/>
      <c r="F41" s="481"/>
      <c r="G41" s="481"/>
      <c r="H41" s="481"/>
      <c r="I41" s="481"/>
      <c r="J41" s="481"/>
      <c r="K41" s="481"/>
      <c r="L41" s="481"/>
      <c r="M41" s="481"/>
      <c r="N41" s="481"/>
      <c r="O41" s="481"/>
      <c r="P41" s="481"/>
      <c r="Q41" s="481"/>
      <c r="R41" s="481"/>
      <c r="S41" s="481"/>
      <c r="T41" s="481"/>
      <c r="U41" s="481"/>
      <c r="V41" s="481"/>
      <c r="W41" s="481"/>
      <c r="X41" s="481"/>
      <c r="Y41" s="481"/>
      <c r="Z41" s="481"/>
    </row>
    <row r="42" ht="15.75" customHeight="1">
      <c r="A42" s="481"/>
      <c r="B42" s="481"/>
      <c r="C42" s="481"/>
      <c r="D42" s="481"/>
      <c r="E42" s="481"/>
      <c r="F42" s="481"/>
      <c r="G42" s="481"/>
      <c r="H42" s="481"/>
      <c r="I42" s="481"/>
      <c r="J42" s="481"/>
      <c r="K42" s="481"/>
      <c r="L42" s="481"/>
      <c r="M42" s="481"/>
      <c r="N42" s="481"/>
      <c r="O42" s="481"/>
      <c r="P42" s="481"/>
      <c r="Q42" s="481"/>
      <c r="R42" s="481"/>
      <c r="S42" s="481"/>
      <c r="T42" s="481"/>
      <c r="U42" s="481"/>
      <c r="V42" s="481"/>
      <c r="W42" s="481"/>
      <c r="X42" s="481"/>
      <c r="Y42" s="481"/>
      <c r="Z42" s="481"/>
    </row>
    <row r="43" ht="15.75" customHeight="1">
      <c r="A43" s="481"/>
      <c r="B43" s="481"/>
      <c r="C43" s="481"/>
      <c r="D43" s="481"/>
      <c r="E43" s="481"/>
      <c r="F43" s="481"/>
      <c r="G43" s="481"/>
      <c r="H43" s="481"/>
      <c r="I43" s="481"/>
      <c r="J43" s="481"/>
      <c r="K43" s="481"/>
      <c r="L43" s="481"/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1"/>
      <c r="X43" s="481"/>
      <c r="Y43" s="481"/>
      <c r="Z43" s="481"/>
    </row>
    <row r="44" ht="15.75" customHeight="1">
      <c r="A44" s="481"/>
      <c r="B44" s="481"/>
      <c r="C44" s="481"/>
      <c r="D44" s="481"/>
      <c r="E44" s="481"/>
      <c r="F44" s="481"/>
      <c r="G44" s="481"/>
      <c r="H44" s="481"/>
      <c r="I44" s="481"/>
      <c r="J44" s="481"/>
      <c r="K44" s="481"/>
      <c r="L44" s="481"/>
      <c r="M44" s="481"/>
      <c r="N44" s="481"/>
      <c r="O44" s="481"/>
      <c r="P44" s="481"/>
      <c r="Q44" s="481"/>
      <c r="R44" s="481"/>
      <c r="S44" s="481"/>
      <c r="T44" s="481"/>
      <c r="U44" s="481"/>
      <c r="V44" s="481"/>
      <c r="W44" s="481"/>
      <c r="X44" s="481"/>
      <c r="Y44" s="481"/>
      <c r="Z44" s="481"/>
    </row>
    <row r="45" ht="15.75" customHeight="1">
      <c r="A45" s="481"/>
      <c r="B45" s="481"/>
      <c r="C45" s="481"/>
      <c r="D45" s="481"/>
      <c r="E45" s="481"/>
      <c r="F45" s="481"/>
      <c r="G45" s="481"/>
      <c r="H45" s="481"/>
      <c r="I45" s="481"/>
      <c r="J45" s="481"/>
      <c r="K45" s="481"/>
      <c r="L45" s="481"/>
      <c r="M45" s="481"/>
      <c r="N45" s="481"/>
      <c r="O45" s="481"/>
      <c r="P45" s="481"/>
      <c r="Q45" s="481"/>
      <c r="R45" s="481"/>
      <c r="S45" s="481"/>
      <c r="T45" s="481"/>
      <c r="U45" s="481"/>
      <c r="V45" s="481"/>
      <c r="W45" s="481"/>
      <c r="X45" s="481"/>
      <c r="Y45" s="481"/>
      <c r="Z45" s="481"/>
    </row>
    <row r="46" ht="15.75" customHeight="1">
      <c r="A46" s="481"/>
      <c r="B46" s="481"/>
      <c r="C46" s="481"/>
      <c r="D46" s="481"/>
      <c r="E46" s="481"/>
      <c r="F46" s="481"/>
      <c r="G46" s="481"/>
      <c r="H46" s="481"/>
      <c r="I46" s="481"/>
      <c r="J46" s="481"/>
      <c r="K46" s="481"/>
      <c r="L46" s="481"/>
      <c r="M46" s="481"/>
      <c r="N46" s="481"/>
      <c r="O46" s="481"/>
      <c r="P46" s="481"/>
      <c r="Q46" s="481"/>
      <c r="R46" s="481"/>
      <c r="S46" s="481"/>
      <c r="T46" s="481"/>
      <c r="U46" s="481"/>
      <c r="V46" s="481"/>
      <c r="W46" s="481"/>
      <c r="X46" s="481"/>
      <c r="Y46" s="481"/>
      <c r="Z46" s="481"/>
    </row>
    <row r="47" ht="15.75" customHeight="1">
      <c r="A47" s="481"/>
      <c r="B47" s="481"/>
      <c r="C47" s="481"/>
      <c r="D47" s="481"/>
      <c r="E47" s="481"/>
      <c r="F47" s="481"/>
      <c r="G47" s="481"/>
      <c r="H47" s="481"/>
      <c r="I47" s="481"/>
      <c r="J47" s="481"/>
      <c r="K47" s="481"/>
      <c r="L47" s="481"/>
      <c r="M47" s="481"/>
      <c r="N47" s="481"/>
      <c r="O47" s="481"/>
      <c r="P47" s="481"/>
      <c r="Q47" s="481"/>
      <c r="R47" s="481"/>
      <c r="S47" s="481"/>
      <c r="T47" s="481"/>
      <c r="U47" s="481"/>
      <c r="V47" s="481"/>
      <c r="W47" s="481"/>
      <c r="X47" s="481"/>
      <c r="Y47" s="481"/>
      <c r="Z47" s="481"/>
    </row>
    <row r="48" ht="15.75" customHeight="1">
      <c r="A48" s="481"/>
      <c r="B48" s="481"/>
      <c r="C48" s="481"/>
      <c r="D48" s="481"/>
      <c r="E48" s="481"/>
      <c r="F48" s="481"/>
      <c r="G48" s="481"/>
      <c r="H48" s="481"/>
      <c r="I48" s="481"/>
      <c r="J48" s="481"/>
      <c r="K48" s="481"/>
      <c r="L48" s="481"/>
      <c r="M48" s="481"/>
      <c r="N48" s="481"/>
      <c r="O48" s="481"/>
      <c r="P48" s="481"/>
      <c r="Q48" s="481"/>
      <c r="R48" s="481"/>
      <c r="S48" s="481"/>
      <c r="T48" s="481"/>
      <c r="U48" s="481"/>
      <c r="V48" s="481"/>
      <c r="W48" s="481"/>
      <c r="X48" s="481"/>
      <c r="Y48" s="481"/>
      <c r="Z48" s="481"/>
    </row>
    <row r="49" ht="15.75" customHeight="1">
      <c r="A49" s="481"/>
      <c r="B49" s="481"/>
      <c r="C49" s="481"/>
      <c r="D49" s="481"/>
      <c r="E49" s="481"/>
      <c r="F49" s="481"/>
      <c r="G49" s="481"/>
      <c r="H49" s="481"/>
      <c r="I49" s="481"/>
      <c r="J49" s="481"/>
      <c r="K49" s="481"/>
      <c r="L49" s="481"/>
      <c r="M49" s="481"/>
      <c r="N49" s="481"/>
      <c r="O49" s="481"/>
      <c r="P49" s="481"/>
      <c r="Q49" s="481"/>
      <c r="R49" s="481"/>
      <c r="S49" s="481"/>
      <c r="T49" s="481"/>
      <c r="U49" s="481"/>
      <c r="V49" s="481"/>
      <c r="W49" s="481"/>
      <c r="X49" s="481"/>
      <c r="Y49" s="481"/>
      <c r="Z49" s="481"/>
    </row>
    <row r="50" ht="15.75" customHeight="1">
      <c r="A50" s="481"/>
      <c r="B50" s="481"/>
      <c r="C50" s="481"/>
      <c r="D50" s="481"/>
      <c r="E50" s="481"/>
      <c r="F50" s="481"/>
      <c r="G50" s="481"/>
      <c r="H50" s="481"/>
      <c r="I50" s="481"/>
      <c r="J50" s="481"/>
      <c r="K50" s="481"/>
      <c r="L50" s="481"/>
      <c r="M50" s="481"/>
      <c r="N50" s="481"/>
      <c r="O50" s="481"/>
      <c r="P50" s="481"/>
      <c r="Q50" s="481"/>
      <c r="R50" s="481"/>
      <c r="S50" s="481"/>
      <c r="T50" s="481"/>
      <c r="U50" s="481"/>
      <c r="V50" s="481"/>
      <c r="W50" s="481"/>
      <c r="X50" s="481"/>
      <c r="Y50" s="481"/>
      <c r="Z50" s="481"/>
    </row>
    <row r="51" ht="15.75" customHeight="1">
      <c r="A51" s="481"/>
      <c r="B51" s="481"/>
      <c r="C51" s="481"/>
      <c r="D51" s="481"/>
      <c r="E51" s="481"/>
      <c r="F51" s="481"/>
      <c r="G51" s="481"/>
      <c r="H51" s="481"/>
      <c r="I51" s="481"/>
      <c r="J51" s="481"/>
      <c r="K51" s="481"/>
      <c r="L51" s="481"/>
      <c r="M51" s="481"/>
      <c r="N51" s="481"/>
      <c r="O51" s="481"/>
      <c r="P51" s="481"/>
      <c r="Q51" s="481"/>
      <c r="R51" s="481"/>
      <c r="S51" s="481"/>
      <c r="T51" s="481"/>
      <c r="U51" s="481"/>
      <c r="V51" s="481"/>
      <c r="W51" s="481"/>
      <c r="X51" s="481"/>
      <c r="Y51" s="481"/>
      <c r="Z51" s="481"/>
    </row>
    <row r="52" ht="15.75" customHeight="1">
      <c r="A52" s="481"/>
      <c r="B52" s="481"/>
      <c r="C52" s="481"/>
      <c r="D52" s="481"/>
      <c r="E52" s="481"/>
      <c r="F52" s="481"/>
      <c r="G52" s="481"/>
      <c r="H52" s="481"/>
      <c r="I52" s="481"/>
      <c r="J52" s="481"/>
      <c r="K52" s="481"/>
      <c r="L52" s="481"/>
      <c r="M52" s="481"/>
      <c r="N52" s="481"/>
      <c r="O52" s="481"/>
      <c r="P52" s="481"/>
      <c r="Q52" s="481"/>
      <c r="R52" s="481"/>
      <c r="S52" s="481"/>
      <c r="T52" s="481"/>
      <c r="U52" s="481"/>
      <c r="V52" s="481"/>
      <c r="W52" s="481"/>
      <c r="X52" s="481"/>
      <c r="Y52" s="481"/>
      <c r="Z52" s="481"/>
    </row>
    <row r="53" ht="15.75" customHeight="1">
      <c r="A53" s="481"/>
      <c r="B53" s="481"/>
      <c r="C53" s="481"/>
      <c r="D53" s="481"/>
      <c r="E53" s="481"/>
      <c r="F53" s="481"/>
      <c r="G53" s="481"/>
      <c r="H53" s="481"/>
      <c r="I53" s="481"/>
      <c r="J53" s="481"/>
      <c r="K53" s="481"/>
      <c r="L53" s="481"/>
      <c r="M53" s="481"/>
      <c r="N53" s="481"/>
      <c r="O53" s="481"/>
      <c r="P53" s="481"/>
      <c r="Q53" s="481"/>
      <c r="R53" s="481"/>
      <c r="S53" s="481"/>
      <c r="T53" s="481"/>
      <c r="U53" s="481"/>
      <c r="V53" s="481"/>
      <c r="W53" s="481"/>
      <c r="X53" s="481"/>
      <c r="Y53" s="481"/>
      <c r="Z53" s="481"/>
    </row>
    <row r="54" ht="15.75" customHeight="1">
      <c r="A54" s="481"/>
      <c r="B54" s="481"/>
      <c r="C54" s="481"/>
      <c r="D54" s="481"/>
      <c r="E54" s="481"/>
      <c r="F54" s="481"/>
      <c r="G54" s="481"/>
      <c r="H54" s="481"/>
      <c r="I54" s="481"/>
      <c r="J54" s="481"/>
      <c r="K54" s="481"/>
      <c r="L54" s="481"/>
      <c r="M54" s="481"/>
      <c r="N54" s="481"/>
      <c r="O54" s="481"/>
      <c r="P54" s="481"/>
      <c r="Q54" s="481"/>
      <c r="R54" s="481"/>
      <c r="S54" s="481"/>
      <c r="T54" s="481"/>
      <c r="U54" s="481"/>
      <c r="V54" s="481"/>
      <c r="W54" s="481"/>
      <c r="X54" s="481"/>
      <c r="Y54" s="481"/>
      <c r="Z54" s="481"/>
    </row>
    <row r="55" ht="15.75" customHeight="1">
      <c r="A55" s="481"/>
      <c r="B55" s="481"/>
      <c r="C55" s="481"/>
      <c r="D55" s="481"/>
      <c r="E55" s="481"/>
      <c r="F55" s="481"/>
      <c r="G55" s="481"/>
      <c r="H55" s="481"/>
      <c r="I55" s="481"/>
      <c r="J55" s="481"/>
      <c r="K55" s="481"/>
      <c r="L55" s="481"/>
      <c r="M55" s="481"/>
      <c r="N55" s="481"/>
      <c r="O55" s="481"/>
      <c r="P55" s="481"/>
      <c r="Q55" s="481"/>
      <c r="R55" s="481"/>
      <c r="S55" s="481"/>
      <c r="T55" s="481"/>
      <c r="U55" s="481"/>
      <c r="V55" s="481"/>
      <c r="W55" s="481"/>
      <c r="X55" s="481"/>
      <c r="Y55" s="481"/>
      <c r="Z55" s="481"/>
    </row>
    <row r="56" ht="15.75" customHeight="1">
      <c r="A56" s="481"/>
      <c r="B56" s="481"/>
      <c r="C56" s="481"/>
      <c r="D56" s="481"/>
      <c r="E56" s="481"/>
      <c r="F56" s="481"/>
      <c r="G56" s="481"/>
      <c r="H56" s="481"/>
      <c r="I56" s="481"/>
      <c r="J56" s="481"/>
      <c r="K56" s="481"/>
      <c r="L56" s="481"/>
      <c r="M56" s="481"/>
      <c r="N56" s="481"/>
      <c r="O56" s="481"/>
      <c r="P56" s="481"/>
      <c r="Q56" s="481"/>
      <c r="R56" s="481"/>
      <c r="S56" s="481"/>
      <c r="T56" s="481"/>
      <c r="U56" s="481"/>
      <c r="V56" s="481"/>
      <c r="W56" s="481"/>
      <c r="X56" s="481"/>
      <c r="Y56" s="481"/>
      <c r="Z56" s="481"/>
    </row>
    <row r="57" ht="15.75" customHeight="1">
      <c r="A57" s="481"/>
      <c r="B57" s="481"/>
      <c r="C57" s="481"/>
      <c r="D57" s="481"/>
      <c r="E57" s="481"/>
      <c r="F57" s="481"/>
      <c r="G57" s="481"/>
      <c r="H57" s="481"/>
      <c r="I57" s="481"/>
      <c r="J57" s="481"/>
      <c r="K57" s="481"/>
      <c r="L57" s="481"/>
      <c r="M57" s="481"/>
      <c r="N57" s="481"/>
      <c r="O57" s="481"/>
      <c r="P57" s="481"/>
      <c r="Q57" s="481"/>
      <c r="R57" s="481"/>
      <c r="S57" s="481"/>
      <c r="T57" s="481"/>
      <c r="U57" s="481"/>
      <c r="V57" s="481"/>
      <c r="W57" s="481"/>
      <c r="X57" s="481"/>
      <c r="Y57" s="481"/>
      <c r="Z57" s="481"/>
    </row>
    <row r="58" ht="15.75" customHeight="1">
      <c r="A58" s="481"/>
      <c r="B58" s="481"/>
      <c r="C58" s="481"/>
      <c r="D58" s="481"/>
      <c r="E58" s="481"/>
      <c r="F58" s="481"/>
      <c r="G58" s="481"/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1"/>
    </row>
    <row r="59" ht="15.75" customHeight="1">
      <c r="A59" s="481"/>
      <c r="B59" s="481"/>
      <c r="C59" s="481"/>
      <c r="D59" s="481"/>
      <c r="E59" s="481"/>
      <c r="F59" s="481"/>
      <c r="G59" s="481"/>
      <c r="H59" s="481"/>
      <c r="I59" s="481"/>
      <c r="J59" s="481"/>
      <c r="K59" s="481"/>
      <c r="L59" s="481"/>
      <c r="M59" s="481"/>
      <c r="N59" s="481"/>
      <c r="O59" s="481"/>
      <c r="P59" s="481"/>
      <c r="Q59" s="481"/>
      <c r="R59" s="481"/>
      <c r="S59" s="481"/>
      <c r="T59" s="481"/>
      <c r="U59" s="481"/>
      <c r="V59" s="481"/>
      <c r="W59" s="481"/>
      <c r="X59" s="481"/>
      <c r="Y59" s="481"/>
      <c r="Z59" s="481"/>
    </row>
    <row r="60" ht="15.75" customHeight="1">
      <c r="A60" s="481"/>
      <c r="B60" s="481"/>
      <c r="C60" s="481"/>
      <c r="D60" s="481"/>
      <c r="E60" s="481"/>
      <c r="F60" s="481"/>
      <c r="G60" s="481"/>
      <c r="H60" s="481"/>
      <c r="I60" s="481"/>
      <c r="J60" s="481"/>
      <c r="K60" s="481"/>
      <c r="L60" s="481"/>
      <c r="M60" s="481"/>
      <c r="N60" s="481"/>
      <c r="O60" s="481"/>
      <c r="P60" s="481"/>
      <c r="Q60" s="481"/>
      <c r="R60" s="481"/>
      <c r="S60" s="481"/>
      <c r="T60" s="481"/>
      <c r="U60" s="481"/>
      <c r="V60" s="481"/>
      <c r="W60" s="481"/>
      <c r="X60" s="481"/>
      <c r="Y60" s="481"/>
      <c r="Z60" s="481"/>
    </row>
    <row r="61" ht="15.75" customHeight="1">
      <c r="A61" s="481"/>
      <c r="B61" s="481"/>
      <c r="C61" s="481"/>
      <c r="D61" s="481"/>
      <c r="E61" s="481"/>
      <c r="F61" s="481"/>
      <c r="G61" s="481"/>
      <c r="H61" s="481"/>
      <c r="I61" s="481"/>
      <c r="J61" s="481"/>
      <c r="K61" s="481"/>
      <c r="L61" s="481"/>
      <c r="M61" s="481"/>
      <c r="N61" s="481"/>
      <c r="O61" s="481"/>
      <c r="P61" s="481"/>
      <c r="Q61" s="481"/>
      <c r="R61" s="481"/>
      <c r="S61" s="481"/>
      <c r="T61" s="481"/>
      <c r="U61" s="481"/>
      <c r="V61" s="481"/>
      <c r="W61" s="481"/>
      <c r="X61" s="481"/>
      <c r="Y61" s="481"/>
      <c r="Z61" s="481"/>
    </row>
    <row r="62" ht="15.75" customHeight="1">
      <c r="A62" s="481"/>
      <c r="B62" s="481"/>
      <c r="C62" s="481"/>
      <c r="D62" s="481"/>
      <c r="E62" s="481"/>
      <c r="F62" s="481"/>
      <c r="G62" s="481"/>
      <c r="H62" s="481"/>
      <c r="I62" s="481"/>
      <c r="J62" s="481"/>
      <c r="K62" s="481"/>
      <c r="L62" s="481"/>
      <c r="M62" s="481"/>
      <c r="N62" s="481"/>
      <c r="O62" s="481"/>
      <c r="P62" s="481"/>
      <c r="Q62" s="481"/>
      <c r="R62" s="481"/>
      <c r="S62" s="481"/>
      <c r="T62" s="481"/>
      <c r="U62" s="481"/>
      <c r="V62" s="481"/>
      <c r="W62" s="481"/>
      <c r="X62" s="481"/>
      <c r="Y62" s="481"/>
      <c r="Z62" s="481"/>
    </row>
    <row r="63" ht="15.75" customHeight="1">
      <c r="A63" s="481"/>
      <c r="B63" s="481"/>
      <c r="C63" s="481"/>
      <c r="D63" s="481"/>
      <c r="E63" s="481"/>
      <c r="F63" s="481"/>
      <c r="G63" s="481"/>
      <c r="H63" s="481"/>
      <c r="I63" s="481"/>
      <c r="J63" s="481"/>
      <c r="K63" s="481"/>
      <c r="L63" s="481"/>
      <c r="M63" s="481"/>
      <c r="N63" s="481"/>
      <c r="O63" s="481"/>
      <c r="P63" s="481"/>
      <c r="Q63" s="481"/>
      <c r="R63" s="481"/>
      <c r="S63" s="481"/>
      <c r="T63" s="481"/>
      <c r="U63" s="481"/>
      <c r="V63" s="481"/>
      <c r="W63" s="481"/>
      <c r="X63" s="481"/>
      <c r="Y63" s="481"/>
      <c r="Z63" s="481"/>
    </row>
    <row r="64" ht="15.75" customHeight="1">
      <c r="A64" s="481"/>
      <c r="B64" s="481"/>
      <c r="C64" s="481"/>
      <c r="D64" s="481"/>
      <c r="E64" s="481"/>
      <c r="F64" s="481"/>
      <c r="G64" s="481"/>
      <c r="H64" s="481"/>
      <c r="I64" s="481"/>
      <c r="J64" s="481"/>
      <c r="K64" s="481"/>
      <c r="L64" s="481"/>
      <c r="M64" s="481"/>
      <c r="N64" s="481"/>
      <c r="O64" s="481"/>
      <c r="P64" s="481"/>
      <c r="Q64" s="481"/>
      <c r="R64" s="481"/>
      <c r="S64" s="481"/>
      <c r="T64" s="481"/>
      <c r="U64" s="481"/>
      <c r="V64" s="481"/>
      <c r="W64" s="481"/>
      <c r="X64" s="481"/>
      <c r="Y64" s="481"/>
      <c r="Z64" s="481"/>
    </row>
    <row r="65" ht="15.75" customHeight="1">
      <c r="A65" s="481"/>
      <c r="B65" s="481"/>
      <c r="C65" s="481"/>
      <c r="D65" s="481"/>
      <c r="E65" s="481"/>
      <c r="F65" s="481"/>
      <c r="G65" s="481"/>
      <c r="H65" s="481"/>
      <c r="I65" s="481"/>
      <c r="J65" s="481"/>
      <c r="K65" s="481"/>
      <c r="L65" s="481"/>
      <c r="M65" s="481"/>
      <c r="N65" s="481"/>
      <c r="O65" s="481"/>
      <c r="P65" s="481"/>
      <c r="Q65" s="481"/>
      <c r="R65" s="481"/>
      <c r="S65" s="481"/>
      <c r="T65" s="481"/>
      <c r="U65" s="481"/>
      <c r="V65" s="481"/>
      <c r="W65" s="481"/>
      <c r="X65" s="481"/>
      <c r="Y65" s="481"/>
      <c r="Z65" s="481"/>
    </row>
    <row r="66" ht="15.75" customHeight="1">
      <c r="A66" s="481"/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1"/>
      <c r="Q66" s="481"/>
      <c r="R66" s="481"/>
      <c r="S66" s="481"/>
      <c r="T66" s="481"/>
      <c r="U66" s="481"/>
      <c r="V66" s="481"/>
      <c r="W66" s="481"/>
      <c r="X66" s="481"/>
      <c r="Y66" s="481"/>
      <c r="Z66" s="481"/>
    </row>
    <row r="67" ht="15.75" customHeight="1">
      <c r="A67" s="481"/>
      <c r="B67" s="481"/>
      <c r="C67" s="481"/>
      <c r="D67" s="481"/>
      <c r="E67" s="481"/>
      <c r="F67" s="481"/>
      <c r="G67" s="481"/>
      <c r="H67" s="481"/>
      <c r="I67" s="481"/>
      <c r="J67" s="481"/>
      <c r="K67" s="481"/>
      <c r="L67" s="481"/>
      <c r="M67" s="481"/>
      <c r="N67" s="481"/>
      <c r="O67" s="481"/>
      <c r="P67" s="481"/>
      <c r="Q67" s="481"/>
      <c r="R67" s="481"/>
      <c r="S67" s="481"/>
      <c r="T67" s="481"/>
      <c r="U67" s="481"/>
      <c r="V67" s="481"/>
      <c r="W67" s="481"/>
      <c r="X67" s="481"/>
      <c r="Y67" s="481"/>
      <c r="Z67" s="481"/>
    </row>
    <row r="68" ht="15.75" customHeight="1">
      <c r="A68" s="481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1"/>
      <c r="Q68" s="481"/>
      <c r="R68" s="481"/>
      <c r="S68" s="481"/>
      <c r="T68" s="481"/>
      <c r="U68" s="481"/>
      <c r="V68" s="481"/>
      <c r="W68" s="481"/>
      <c r="X68" s="481"/>
      <c r="Y68" s="481"/>
      <c r="Z68" s="481"/>
    </row>
    <row r="69" ht="15.75" customHeight="1">
      <c r="A69" s="481"/>
      <c r="B69" s="481"/>
      <c r="C69" s="481"/>
      <c r="D69" s="481"/>
      <c r="E69" s="481"/>
      <c r="F69" s="481"/>
      <c r="G69" s="481"/>
      <c r="H69" s="481"/>
      <c r="I69" s="481"/>
      <c r="J69" s="481"/>
      <c r="K69" s="481"/>
      <c r="L69" s="481"/>
      <c r="M69" s="481"/>
      <c r="N69" s="481"/>
      <c r="O69" s="481"/>
      <c r="P69" s="481"/>
      <c r="Q69" s="481"/>
      <c r="R69" s="481"/>
      <c r="S69" s="481"/>
      <c r="T69" s="481"/>
      <c r="U69" s="481"/>
      <c r="V69" s="481"/>
      <c r="W69" s="481"/>
      <c r="X69" s="481"/>
      <c r="Y69" s="481"/>
      <c r="Z69" s="481"/>
    </row>
    <row r="70" ht="15.75" customHeight="1">
      <c r="A70" s="481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1"/>
      <c r="Q70" s="481"/>
      <c r="R70" s="481"/>
      <c r="S70" s="481"/>
      <c r="T70" s="481"/>
      <c r="U70" s="481"/>
      <c r="V70" s="481"/>
      <c r="W70" s="481"/>
      <c r="X70" s="481"/>
      <c r="Y70" s="481"/>
      <c r="Z70" s="481"/>
    </row>
    <row r="71" ht="15.75" customHeight="1">
      <c r="A71" s="481"/>
      <c r="B71" s="481"/>
      <c r="C71" s="481"/>
      <c r="D71" s="481"/>
      <c r="E71" s="481"/>
      <c r="F71" s="481"/>
      <c r="G71" s="481"/>
      <c r="H71" s="481"/>
      <c r="I71" s="481"/>
      <c r="J71" s="481"/>
      <c r="K71" s="481"/>
      <c r="L71" s="481"/>
      <c r="M71" s="481"/>
      <c r="N71" s="481"/>
      <c r="O71" s="481"/>
      <c r="P71" s="481"/>
      <c r="Q71" s="481"/>
      <c r="R71" s="481"/>
      <c r="S71" s="481"/>
      <c r="T71" s="481"/>
      <c r="U71" s="481"/>
      <c r="V71" s="481"/>
      <c r="W71" s="481"/>
      <c r="X71" s="481"/>
      <c r="Y71" s="481"/>
      <c r="Z71" s="481"/>
    </row>
    <row r="72" ht="15.75" customHeight="1">
      <c r="A72" s="481"/>
      <c r="B72" s="481"/>
      <c r="C72" s="481"/>
      <c r="D72" s="481"/>
      <c r="E72" s="481"/>
      <c r="F72" s="481"/>
      <c r="G72" s="481"/>
      <c r="H72" s="481"/>
      <c r="I72" s="481"/>
      <c r="J72" s="481"/>
      <c r="K72" s="481"/>
      <c r="L72" s="481"/>
      <c r="M72" s="481"/>
      <c r="N72" s="481"/>
      <c r="O72" s="481"/>
      <c r="P72" s="481"/>
      <c r="Q72" s="481"/>
      <c r="R72" s="481"/>
      <c r="S72" s="481"/>
      <c r="T72" s="481"/>
      <c r="U72" s="481"/>
      <c r="V72" s="481"/>
      <c r="W72" s="481"/>
      <c r="X72" s="481"/>
      <c r="Y72" s="481"/>
      <c r="Z72" s="481"/>
    </row>
    <row r="73" ht="15.75" customHeight="1">
      <c r="A73" s="481"/>
      <c r="B73" s="481"/>
      <c r="C73" s="481"/>
      <c r="D73" s="481"/>
      <c r="E73" s="481"/>
      <c r="F73" s="481"/>
      <c r="G73" s="481"/>
      <c r="H73" s="481"/>
      <c r="I73" s="481"/>
      <c r="J73" s="481"/>
      <c r="K73" s="481"/>
      <c r="L73" s="481"/>
      <c r="M73" s="481"/>
      <c r="N73" s="481"/>
      <c r="O73" s="481"/>
      <c r="P73" s="481"/>
      <c r="Q73" s="481"/>
      <c r="R73" s="481"/>
      <c r="S73" s="481"/>
      <c r="T73" s="481"/>
      <c r="U73" s="481"/>
      <c r="V73" s="481"/>
      <c r="W73" s="481"/>
      <c r="X73" s="481"/>
      <c r="Y73" s="481"/>
      <c r="Z73" s="481"/>
    </row>
    <row r="74" ht="15.75" customHeight="1">
      <c r="A74" s="481"/>
      <c r="B74" s="481"/>
      <c r="C74" s="481"/>
      <c r="D74" s="481"/>
      <c r="E74" s="481"/>
      <c r="F74" s="481"/>
      <c r="G74" s="481"/>
      <c r="H74" s="481"/>
      <c r="I74" s="481"/>
      <c r="J74" s="481"/>
      <c r="K74" s="481"/>
      <c r="L74" s="481"/>
      <c r="M74" s="481"/>
      <c r="N74" s="481"/>
      <c r="O74" s="481"/>
      <c r="P74" s="481"/>
      <c r="Q74" s="481"/>
      <c r="R74" s="481"/>
      <c r="S74" s="481"/>
      <c r="T74" s="481"/>
      <c r="U74" s="481"/>
      <c r="V74" s="481"/>
      <c r="W74" s="481"/>
      <c r="X74" s="481"/>
      <c r="Y74" s="481"/>
      <c r="Z74" s="481"/>
    </row>
    <row r="75" ht="15.75" customHeight="1">
      <c r="A75" s="481"/>
      <c r="B75" s="481"/>
      <c r="C75" s="481"/>
      <c r="D75" s="481"/>
      <c r="E75" s="481"/>
      <c r="F75" s="481"/>
      <c r="G75" s="481"/>
      <c r="H75" s="481"/>
      <c r="I75" s="481"/>
      <c r="J75" s="481"/>
      <c r="K75" s="481"/>
      <c r="L75" s="481"/>
      <c r="M75" s="481"/>
      <c r="N75" s="481"/>
      <c r="O75" s="481"/>
      <c r="P75" s="481"/>
      <c r="Q75" s="481"/>
      <c r="R75" s="481"/>
      <c r="S75" s="481"/>
      <c r="T75" s="481"/>
      <c r="U75" s="481"/>
      <c r="V75" s="481"/>
      <c r="W75" s="481"/>
      <c r="X75" s="481"/>
      <c r="Y75" s="481"/>
      <c r="Z75" s="481"/>
    </row>
    <row r="76" ht="15.75" customHeight="1">
      <c r="A76" s="481"/>
      <c r="B76" s="481"/>
      <c r="C76" s="481"/>
      <c r="D76" s="481"/>
      <c r="E76" s="481"/>
      <c r="F76" s="481"/>
      <c r="G76" s="481"/>
      <c r="H76" s="481"/>
      <c r="I76" s="481"/>
      <c r="J76" s="481"/>
      <c r="K76" s="481"/>
      <c r="L76" s="481"/>
      <c r="M76" s="481"/>
      <c r="N76" s="481"/>
      <c r="O76" s="481"/>
      <c r="P76" s="481"/>
      <c r="Q76" s="481"/>
      <c r="R76" s="481"/>
      <c r="S76" s="481"/>
      <c r="T76" s="481"/>
      <c r="U76" s="481"/>
      <c r="V76" s="481"/>
      <c r="W76" s="481"/>
      <c r="X76" s="481"/>
      <c r="Y76" s="481"/>
      <c r="Z76" s="481"/>
    </row>
    <row r="77" ht="15.75" customHeight="1">
      <c r="A77" s="481"/>
      <c r="B77" s="481"/>
      <c r="C77" s="481"/>
      <c r="D77" s="481"/>
      <c r="E77" s="481"/>
      <c r="F77" s="481"/>
      <c r="G77" s="481"/>
      <c r="H77" s="481"/>
      <c r="I77" s="481"/>
      <c r="J77" s="481"/>
      <c r="K77" s="481"/>
      <c r="L77" s="481"/>
      <c r="M77" s="481"/>
      <c r="N77" s="481"/>
      <c r="O77" s="481"/>
      <c r="P77" s="481"/>
      <c r="Q77" s="481"/>
      <c r="R77" s="481"/>
      <c r="S77" s="481"/>
      <c r="T77" s="481"/>
      <c r="U77" s="481"/>
      <c r="V77" s="481"/>
      <c r="W77" s="481"/>
      <c r="X77" s="481"/>
      <c r="Y77" s="481"/>
      <c r="Z77" s="481"/>
    </row>
    <row r="78" ht="15.75" customHeight="1">
      <c r="A78" s="481"/>
      <c r="B78" s="481"/>
      <c r="C78" s="481"/>
      <c r="D78" s="481"/>
      <c r="E78" s="481"/>
      <c r="F78" s="481"/>
      <c r="G78" s="481"/>
      <c r="H78" s="481"/>
      <c r="I78" s="481"/>
      <c r="J78" s="481"/>
      <c r="K78" s="481"/>
      <c r="L78" s="481"/>
      <c r="M78" s="481"/>
      <c r="N78" s="481"/>
      <c r="O78" s="481"/>
      <c r="P78" s="481"/>
      <c r="Q78" s="481"/>
      <c r="R78" s="481"/>
      <c r="S78" s="481"/>
      <c r="T78" s="481"/>
      <c r="U78" s="481"/>
      <c r="V78" s="481"/>
      <c r="W78" s="481"/>
      <c r="X78" s="481"/>
      <c r="Y78" s="481"/>
      <c r="Z78" s="481"/>
    </row>
    <row r="79" ht="15.75" customHeight="1">
      <c r="A79" s="481"/>
      <c r="B79" s="481"/>
      <c r="C79" s="481"/>
      <c r="D79" s="481"/>
      <c r="E79" s="481"/>
      <c r="F79" s="481"/>
      <c r="G79" s="481"/>
      <c r="H79" s="481"/>
      <c r="I79" s="481"/>
      <c r="J79" s="481"/>
      <c r="K79" s="481"/>
      <c r="L79" s="481"/>
      <c r="M79" s="481"/>
      <c r="N79" s="481"/>
      <c r="O79" s="481"/>
      <c r="P79" s="481"/>
      <c r="Q79" s="481"/>
      <c r="R79" s="481"/>
      <c r="S79" s="481"/>
      <c r="T79" s="481"/>
      <c r="U79" s="481"/>
      <c r="V79" s="481"/>
      <c r="W79" s="481"/>
      <c r="X79" s="481"/>
      <c r="Y79" s="481"/>
      <c r="Z79" s="481"/>
    </row>
    <row r="80" ht="15.75" customHeight="1">
      <c r="A80" s="481"/>
      <c r="B80" s="481"/>
      <c r="C80" s="481"/>
      <c r="D80" s="481"/>
      <c r="E80" s="481"/>
      <c r="F80" s="481"/>
      <c r="G80" s="481"/>
      <c r="H80" s="481"/>
      <c r="I80" s="481"/>
      <c r="J80" s="481"/>
      <c r="K80" s="481"/>
      <c r="L80" s="481"/>
      <c r="M80" s="481"/>
      <c r="N80" s="481"/>
      <c r="O80" s="481"/>
      <c r="P80" s="481"/>
      <c r="Q80" s="481"/>
      <c r="R80" s="481"/>
      <c r="S80" s="481"/>
      <c r="T80" s="481"/>
      <c r="U80" s="481"/>
      <c r="V80" s="481"/>
      <c r="W80" s="481"/>
      <c r="X80" s="481"/>
      <c r="Y80" s="481"/>
      <c r="Z80" s="481"/>
    </row>
    <row r="81" ht="15.75" customHeight="1">
      <c r="A81" s="481"/>
      <c r="B81" s="481"/>
      <c r="C81" s="481"/>
      <c r="D81" s="481"/>
      <c r="E81" s="481"/>
      <c r="F81" s="481"/>
      <c r="G81" s="481"/>
      <c r="H81" s="481"/>
      <c r="I81" s="481"/>
      <c r="J81" s="481"/>
      <c r="K81" s="481"/>
      <c r="L81" s="481"/>
      <c r="M81" s="481"/>
      <c r="N81" s="481"/>
      <c r="O81" s="481"/>
      <c r="P81" s="481"/>
      <c r="Q81" s="481"/>
      <c r="R81" s="481"/>
      <c r="S81" s="481"/>
      <c r="T81" s="481"/>
      <c r="U81" s="481"/>
      <c r="V81" s="481"/>
      <c r="W81" s="481"/>
      <c r="X81" s="481"/>
      <c r="Y81" s="481"/>
      <c r="Z81" s="481"/>
    </row>
    <row r="82" ht="15.75" customHeight="1">
      <c r="A82" s="481"/>
      <c r="B82" s="481"/>
      <c r="C82" s="481"/>
      <c r="D82" s="481"/>
      <c r="E82" s="481"/>
      <c r="F82" s="481"/>
      <c r="G82" s="481"/>
      <c r="H82" s="481"/>
      <c r="I82" s="481"/>
      <c r="J82" s="481"/>
      <c r="K82" s="481"/>
      <c r="L82" s="481"/>
      <c r="M82" s="481"/>
      <c r="N82" s="481"/>
      <c r="O82" s="481"/>
      <c r="P82" s="481"/>
      <c r="Q82" s="481"/>
      <c r="R82" s="481"/>
      <c r="S82" s="481"/>
      <c r="T82" s="481"/>
      <c r="U82" s="481"/>
      <c r="V82" s="481"/>
      <c r="W82" s="481"/>
      <c r="X82" s="481"/>
      <c r="Y82" s="481"/>
      <c r="Z82" s="481"/>
    </row>
    <row r="83" ht="15.75" customHeight="1">
      <c r="A83" s="481"/>
      <c r="B83" s="481"/>
      <c r="C83" s="481"/>
      <c r="D83" s="481"/>
      <c r="E83" s="481"/>
      <c r="F83" s="481"/>
      <c r="G83" s="481"/>
      <c r="H83" s="481"/>
      <c r="I83" s="481"/>
      <c r="J83" s="481"/>
      <c r="K83" s="481"/>
      <c r="L83" s="481"/>
      <c r="M83" s="481"/>
      <c r="N83" s="481"/>
      <c r="O83" s="481"/>
      <c r="P83" s="481"/>
      <c r="Q83" s="481"/>
      <c r="R83" s="481"/>
      <c r="S83" s="481"/>
      <c r="T83" s="481"/>
      <c r="U83" s="481"/>
      <c r="V83" s="481"/>
      <c r="W83" s="481"/>
      <c r="X83" s="481"/>
      <c r="Y83" s="481"/>
      <c r="Z83" s="481"/>
    </row>
    <row r="84" ht="15.75" customHeight="1">
      <c r="A84" s="481"/>
      <c r="B84" s="481"/>
      <c r="C84" s="481"/>
      <c r="D84" s="481"/>
      <c r="E84" s="481"/>
      <c r="F84" s="481"/>
      <c r="G84" s="481"/>
      <c r="H84" s="481"/>
      <c r="I84" s="481"/>
      <c r="J84" s="481"/>
      <c r="K84" s="481"/>
      <c r="L84" s="481"/>
      <c r="M84" s="481"/>
      <c r="N84" s="481"/>
      <c r="O84" s="481"/>
      <c r="P84" s="481"/>
      <c r="Q84" s="481"/>
      <c r="R84" s="481"/>
      <c r="S84" s="481"/>
      <c r="T84" s="481"/>
      <c r="U84" s="481"/>
      <c r="V84" s="481"/>
      <c r="W84" s="481"/>
      <c r="X84" s="481"/>
      <c r="Y84" s="481"/>
      <c r="Z84" s="481"/>
    </row>
    <row r="85" ht="15.75" customHeight="1">
      <c r="A85" s="481"/>
      <c r="B85" s="481"/>
      <c r="C85" s="481"/>
      <c r="D85" s="481"/>
      <c r="E85" s="481"/>
      <c r="F85" s="481"/>
      <c r="G85" s="481"/>
      <c r="H85" s="481"/>
      <c r="I85" s="481"/>
      <c r="J85" s="481"/>
      <c r="K85" s="481"/>
      <c r="L85" s="481"/>
      <c r="M85" s="481"/>
      <c r="N85" s="481"/>
      <c r="O85" s="481"/>
      <c r="P85" s="481"/>
      <c r="Q85" s="481"/>
      <c r="R85" s="481"/>
      <c r="S85" s="481"/>
      <c r="T85" s="481"/>
      <c r="U85" s="481"/>
      <c r="V85" s="481"/>
      <c r="W85" s="481"/>
      <c r="X85" s="481"/>
      <c r="Y85" s="481"/>
      <c r="Z85" s="481"/>
    </row>
    <row r="86" ht="15.75" customHeight="1">
      <c r="A86" s="481"/>
      <c r="B86" s="481"/>
      <c r="C86" s="481"/>
      <c r="D86" s="481"/>
      <c r="E86" s="481"/>
      <c r="F86" s="481"/>
      <c r="G86" s="481"/>
      <c r="H86" s="481"/>
      <c r="I86" s="481"/>
      <c r="J86" s="481"/>
      <c r="K86" s="481"/>
      <c r="L86" s="481"/>
      <c r="M86" s="481"/>
      <c r="N86" s="481"/>
      <c r="O86" s="481"/>
      <c r="P86" s="481"/>
      <c r="Q86" s="481"/>
      <c r="R86" s="481"/>
      <c r="S86" s="481"/>
      <c r="T86" s="481"/>
      <c r="U86" s="481"/>
      <c r="V86" s="481"/>
      <c r="W86" s="481"/>
      <c r="X86" s="481"/>
      <c r="Y86" s="481"/>
      <c r="Z86" s="481"/>
    </row>
    <row r="87" ht="15.75" customHeight="1">
      <c r="A87" s="481"/>
      <c r="B87" s="481"/>
      <c r="C87" s="481"/>
      <c r="D87" s="481"/>
      <c r="E87" s="481"/>
      <c r="F87" s="481"/>
      <c r="G87" s="481"/>
      <c r="H87" s="481"/>
      <c r="I87" s="481"/>
      <c r="J87" s="481"/>
      <c r="K87" s="481"/>
      <c r="L87" s="481"/>
      <c r="M87" s="481"/>
      <c r="N87" s="481"/>
      <c r="O87" s="481"/>
      <c r="P87" s="481"/>
      <c r="Q87" s="481"/>
      <c r="R87" s="481"/>
      <c r="S87" s="481"/>
      <c r="T87" s="481"/>
      <c r="U87" s="481"/>
      <c r="V87" s="481"/>
      <c r="W87" s="481"/>
      <c r="X87" s="481"/>
      <c r="Y87" s="481"/>
      <c r="Z87" s="481"/>
    </row>
    <row r="88" ht="15.75" customHeight="1">
      <c r="A88" s="481"/>
      <c r="B88" s="481"/>
      <c r="C88" s="481"/>
      <c r="D88" s="481"/>
      <c r="E88" s="481"/>
      <c r="F88" s="481"/>
      <c r="G88" s="481"/>
      <c r="H88" s="481"/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1"/>
      <c r="X88" s="481"/>
      <c r="Y88" s="481"/>
      <c r="Z88" s="481"/>
    </row>
    <row r="89" ht="15.75" customHeight="1">
      <c r="A89" s="481"/>
      <c r="B89" s="481"/>
      <c r="C89" s="481"/>
      <c r="D89" s="481"/>
      <c r="E89" s="481"/>
      <c r="F89" s="481"/>
      <c r="G89" s="481"/>
      <c r="H89" s="481"/>
      <c r="I89" s="481"/>
      <c r="J89" s="481"/>
      <c r="K89" s="481"/>
      <c r="L89" s="481"/>
      <c r="M89" s="481"/>
      <c r="N89" s="481"/>
      <c r="O89" s="481"/>
      <c r="P89" s="481"/>
      <c r="Q89" s="481"/>
      <c r="R89" s="481"/>
      <c r="S89" s="481"/>
      <c r="T89" s="481"/>
      <c r="U89" s="481"/>
      <c r="V89" s="481"/>
      <c r="W89" s="481"/>
      <c r="X89" s="481"/>
      <c r="Y89" s="481"/>
      <c r="Z89" s="481"/>
    </row>
    <row r="90" ht="15.75" customHeight="1">
      <c r="A90" s="481"/>
      <c r="B90" s="481"/>
      <c r="C90" s="481"/>
      <c r="D90" s="481"/>
      <c r="E90" s="481"/>
      <c r="F90" s="481"/>
      <c r="G90" s="481"/>
      <c r="H90" s="481"/>
      <c r="I90" s="481"/>
      <c r="J90" s="481"/>
      <c r="K90" s="481"/>
      <c r="L90" s="481"/>
      <c r="M90" s="481"/>
      <c r="N90" s="481"/>
      <c r="O90" s="481"/>
      <c r="P90" s="481"/>
      <c r="Q90" s="481"/>
      <c r="R90" s="481"/>
      <c r="S90" s="481"/>
      <c r="T90" s="481"/>
      <c r="U90" s="481"/>
      <c r="V90" s="481"/>
      <c r="W90" s="481"/>
      <c r="X90" s="481"/>
      <c r="Y90" s="481"/>
      <c r="Z90" s="481"/>
    </row>
    <row r="91" ht="15.75" customHeight="1">
      <c r="A91" s="481"/>
      <c r="B91" s="481"/>
      <c r="C91" s="481"/>
      <c r="D91" s="481"/>
      <c r="E91" s="481"/>
      <c r="F91" s="481"/>
      <c r="G91" s="481"/>
      <c r="H91" s="481"/>
      <c r="I91" s="481"/>
      <c r="J91" s="481"/>
      <c r="K91" s="481"/>
      <c r="L91" s="481"/>
      <c r="M91" s="481"/>
      <c r="N91" s="481"/>
      <c r="O91" s="481"/>
      <c r="P91" s="481"/>
      <c r="Q91" s="481"/>
      <c r="R91" s="481"/>
      <c r="S91" s="481"/>
      <c r="T91" s="481"/>
      <c r="U91" s="481"/>
      <c r="V91" s="481"/>
      <c r="W91" s="481"/>
      <c r="X91" s="481"/>
      <c r="Y91" s="481"/>
      <c r="Z91" s="481"/>
    </row>
    <row r="92" ht="15.75" customHeight="1">
      <c r="A92" s="481"/>
      <c r="B92" s="481"/>
      <c r="C92" s="481"/>
      <c r="D92" s="481"/>
      <c r="E92" s="481"/>
      <c r="F92" s="481"/>
      <c r="G92" s="481"/>
      <c r="H92" s="481"/>
      <c r="I92" s="481"/>
      <c r="J92" s="481"/>
      <c r="K92" s="481"/>
      <c r="L92" s="481"/>
      <c r="M92" s="481"/>
      <c r="N92" s="481"/>
      <c r="O92" s="481"/>
      <c r="P92" s="481"/>
      <c r="Q92" s="481"/>
      <c r="R92" s="481"/>
      <c r="S92" s="481"/>
      <c r="T92" s="481"/>
      <c r="U92" s="481"/>
      <c r="V92" s="481"/>
      <c r="W92" s="481"/>
      <c r="X92" s="481"/>
      <c r="Y92" s="481"/>
      <c r="Z92" s="481"/>
    </row>
    <row r="93" ht="15.75" customHeight="1">
      <c r="A93" s="481"/>
      <c r="B93" s="481"/>
      <c r="C93" s="481"/>
      <c r="D93" s="481"/>
      <c r="E93" s="481"/>
      <c r="F93" s="481"/>
      <c r="G93" s="481"/>
      <c r="H93" s="481"/>
      <c r="I93" s="481"/>
      <c r="J93" s="481"/>
      <c r="K93" s="481"/>
      <c r="L93" s="481"/>
      <c r="M93" s="481"/>
      <c r="N93" s="481"/>
      <c r="O93" s="481"/>
      <c r="P93" s="481"/>
      <c r="Q93" s="481"/>
      <c r="R93" s="481"/>
      <c r="S93" s="481"/>
      <c r="T93" s="481"/>
      <c r="U93" s="481"/>
      <c r="V93" s="481"/>
      <c r="W93" s="481"/>
      <c r="X93" s="481"/>
      <c r="Y93" s="481"/>
      <c r="Z93" s="481"/>
    </row>
    <row r="94" ht="15.75" customHeight="1">
      <c r="A94" s="481"/>
      <c r="B94" s="481"/>
      <c r="C94" s="481"/>
      <c r="D94" s="481"/>
      <c r="E94" s="481"/>
      <c r="F94" s="481"/>
      <c r="G94" s="481"/>
      <c r="H94" s="481"/>
      <c r="I94" s="481"/>
      <c r="J94" s="481"/>
      <c r="K94" s="481"/>
      <c r="L94" s="481"/>
      <c r="M94" s="481"/>
      <c r="N94" s="481"/>
      <c r="O94" s="481"/>
      <c r="P94" s="481"/>
      <c r="Q94" s="481"/>
      <c r="R94" s="481"/>
      <c r="S94" s="481"/>
      <c r="T94" s="481"/>
      <c r="U94" s="481"/>
      <c r="V94" s="481"/>
      <c r="W94" s="481"/>
      <c r="X94" s="481"/>
      <c r="Y94" s="481"/>
      <c r="Z94" s="481"/>
    </row>
    <row r="95" ht="15.75" customHeight="1">
      <c r="A95" s="481"/>
      <c r="B95" s="481"/>
      <c r="C95" s="481"/>
      <c r="D95" s="481"/>
      <c r="E95" s="481"/>
      <c r="F95" s="481"/>
      <c r="G95" s="481"/>
      <c r="H95" s="481"/>
      <c r="I95" s="481"/>
      <c r="J95" s="481"/>
      <c r="K95" s="481"/>
      <c r="L95" s="481"/>
      <c r="M95" s="481"/>
      <c r="N95" s="481"/>
      <c r="O95" s="481"/>
      <c r="P95" s="481"/>
      <c r="Q95" s="481"/>
      <c r="R95" s="481"/>
      <c r="S95" s="481"/>
      <c r="T95" s="481"/>
      <c r="U95" s="481"/>
      <c r="V95" s="481"/>
      <c r="W95" s="481"/>
      <c r="X95" s="481"/>
      <c r="Y95" s="481"/>
      <c r="Z95" s="481"/>
    </row>
    <row r="96" ht="15.75" customHeight="1">
      <c r="A96" s="481"/>
      <c r="B96" s="481"/>
      <c r="C96" s="481"/>
      <c r="D96" s="481"/>
      <c r="E96" s="481"/>
      <c r="F96" s="481"/>
      <c r="G96" s="481"/>
      <c r="H96" s="481"/>
      <c r="I96" s="481"/>
      <c r="J96" s="481"/>
      <c r="K96" s="481"/>
      <c r="L96" s="481"/>
      <c r="M96" s="481"/>
      <c r="N96" s="481"/>
      <c r="O96" s="481"/>
      <c r="P96" s="481"/>
      <c r="Q96" s="481"/>
      <c r="R96" s="481"/>
      <c r="S96" s="481"/>
      <c r="T96" s="481"/>
      <c r="U96" s="481"/>
      <c r="V96" s="481"/>
      <c r="W96" s="481"/>
      <c r="X96" s="481"/>
      <c r="Y96" s="481"/>
      <c r="Z96" s="481"/>
    </row>
    <row r="97" ht="15.75" customHeight="1">
      <c r="A97" s="481"/>
      <c r="B97" s="481"/>
      <c r="C97" s="481"/>
      <c r="D97" s="481"/>
      <c r="E97" s="481"/>
      <c r="F97" s="481"/>
      <c r="G97" s="481"/>
      <c r="H97" s="481"/>
      <c r="I97" s="481"/>
      <c r="J97" s="481"/>
      <c r="K97" s="481"/>
      <c r="L97" s="481"/>
      <c r="M97" s="481"/>
      <c r="N97" s="481"/>
      <c r="O97" s="481"/>
      <c r="P97" s="481"/>
      <c r="Q97" s="481"/>
      <c r="R97" s="481"/>
      <c r="S97" s="481"/>
      <c r="T97" s="481"/>
      <c r="U97" s="481"/>
      <c r="V97" s="481"/>
      <c r="W97" s="481"/>
      <c r="X97" s="481"/>
      <c r="Y97" s="481"/>
      <c r="Z97" s="481"/>
    </row>
    <row r="98" ht="15.75" customHeight="1">
      <c r="A98" s="481"/>
      <c r="B98" s="481"/>
      <c r="C98" s="481"/>
      <c r="D98" s="481"/>
      <c r="E98" s="481"/>
      <c r="F98" s="481"/>
      <c r="G98" s="481"/>
      <c r="H98" s="481"/>
      <c r="I98" s="481"/>
      <c r="J98" s="481"/>
      <c r="K98" s="481"/>
      <c r="L98" s="481"/>
      <c r="M98" s="481"/>
      <c r="N98" s="481"/>
      <c r="O98" s="481"/>
      <c r="P98" s="481"/>
      <c r="Q98" s="481"/>
      <c r="R98" s="481"/>
      <c r="S98" s="481"/>
      <c r="T98" s="481"/>
      <c r="U98" s="481"/>
      <c r="V98" s="481"/>
      <c r="W98" s="481"/>
      <c r="X98" s="481"/>
      <c r="Y98" s="481"/>
      <c r="Z98" s="481"/>
    </row>
    <row r="99" ht="15.75" customHeight="1">
      <c r="A99" s="481"/>
      <c r="B99" s="481"/>
      <c r="C99" s="481"/>
      <c r="D99" s="481"/>
      <c r="E99" s="481"/>
      <c r="F99" s="481"/>
      <c r="G99" s="481"/>
      <c r="H99" s="481"/>
      <c r="I99" s="481"/>
      <c r="J99" s="481"/>
      <c r="K99" s="481"/>
      <c r="L99" s="481"/>
      <c r="M99" s="481"/>
      <c r="N99" s="481"/>
      <c r="O99" s="481"/>
      <c r="P99" s="481"/>
      <c r="Q99" s="481"/>
      <c r="R99" s="481"/>
      <c r="S99" s="481"/>
      <c r="T99" s="481"/>
      <c r="U99" s="481"/>
      <c r="V99" s="481"/>
      <c r="W99" s="481"/>
      <c r="X99" s="481"/>
      <c r="Y99" s="481"/>
      <c r="Z99" s="481"/>
    </row>
    <row r="100" ht="15.75" customHeight="1">
      <c r="A100" s="481"/>
      <c r="B100" s="481"/>
      <c r="C100" s="481"/>
      <c r="D100" s="481"/>
      <c r="E100" s="481"/>
      <c r="F100" s="481"/>
      <c r="G100" s="481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481"/>
      <c r="Z100" s="481"/>
    </row>
    <row r="101" ht="15.75" customHeight="1">
      <c r="A101" s="481"/>
      <c r="B101" s="481"/>
      <c r="C101" s="481"/>
      <c r="D101" s="481"/>
      <c r="E101" s="481"/>
      <c r="F101" s="481"/>
      <c r="G101" s="481"/>
      <c r="H101" s="481"/>
      <c r="I101" s="481"/>
      <c r="J101" s="481"/>
      <c r="K101" s="481"/>
      <c r="L101" s="481"/>
      <c r="M101" s="481"/>
      <c r="N101" s="481"/>
      <c r="O101" s="481"/>
      <c r="P101" s="481"/>
      <c r="Q101" s="481"/>
      <c r="R101" s="481"/>
      <c r="S101" s="481"/>
      <c r="T101" s="481"/>
      <c r="U101" s="481"/>
      <c r="V101" s="481"/>
      <c r="W101" s="481"/>
      <c r="X101" s="481"/>
      <c r="Y101" s="481"/>
      <c r="Z101" s="481"/>
    </row>
    <row r="102" ht="15.75" customHeight="1">
      <c r="A102" s="481"/>
      <c r="B102" s="481"/>
      <c r="C102" s="481"/>
      <c r="D102" s="481"/>
      <c r="E102" s="481"/>
      <c r="F102" s="481"/>
      <c r="G102" s="481"/>
      <c r="H102" s="481"/>
      <c r="I102" s="481"/>
      <c r="J102" s="481"/>
      <c r="K102" s="481"/>
      <c r="L102" s="481"/>
      <c r="M102" s="481"/>
      <c r="N102" s="481"/>
      <c r="O102" s="481"/>
      <c r="P102" s="481"/>
      <c r="Q102" s="481"/>
      <c r="R102" s="481"/>
      <c r="S102" s="481"/>
      <c r="T102" s="481"/>
      <c r="U102" s="481"/>
      <c r="V102" s="481"/>
      <c r="W102" s="481"/>
      <c r="X102" s="481"/>
      <c r="Y102" s="481"/>
      <c r="Z102" s="481"/>
    </row>
    <row r="103" ht="15.75" customHeight="1">
      <c r="A103" s="481"/>
      <c r="B103" s="481"/>
      <c r="C103" s="481"/>
      <c r="D103" s="481"/>
      <c r="E103" s="481"/>
      <c r="F103" s="481"/>
      <c r="G103" s="481"/>
      <c r="H103" s="481"/>
      <c r="I103" s="481"/>
      <c r="J103" s="481"/>
      <c r="K103" s="481"/>
      <c r="L103" s="481"/>
      <c r="M103" s="481"/>
      <c r="N103" s="481"/>
      <c r="O103" s="481"/>
      <c r="P103" s="481"/>
      <c r="Q103" s="481"/>
      <c r="R103" s="481"/>
      <c r="S103" s="481"/>
      <c r="T103" s="481"/>
      <c r="U103" s="481"/>
      <c r="V103" s="481"/>
      <c r="W103" s="481"/>
      <c r="X103" s="481"/>
      <c r="Y103" s="481"/>
      <c r="Z103" s="481"/>
    </row>
    <row r="104" ht="15.75" customHeight="1">
      <c r="A104" s="481"/>
      <c r="B104" s="481"/>
      <c r="C104" s="481"/>
      <c r="D104" s="481"/>
      <c r="E104" s="481"/>
      <c r="F104" s="481"/>
      <c r="G104" s="481"/>
      <c r="H104" s="481"/>
      <c r="I104" s="481"/>
      <c r="J104" s="481"/>
      <c r="K104" s="481"/>
      <c r="L104" s="481"/>
      <c r="M104" s="481"/>
      <c r="N104" s="481"/>
      <c r="O104" s="481"/>
      <c r="P104" s="481"/>
      <c r="Q104" s="481"/>
      <c r="R104" s="481"/>
      <c r="S104" s="481"/>
      <c r="T104" s="481"/>
      <c r="U104" s="481"/>
      <c r="V104" s="481"/>
      <c r="W104" s="481"/>
      <c r="X104" s="481"/>
      <c r="Y104" s="481"/>
      <c r="Z104" s="481"/>
    </row>
    <row r="105" ht="15.75" customHeight="1">
      <c r="A105" s="481"/>
      <c r="B105" s="481"/>
      <c r="C105" s="481"/>
      <c r="D105" s="481"/>
      <c r="E105" s="481"/>
      <c r="F105" s="481"/>
      <c r="G105" s="481"/>
      <c r="H105" s="481"/>
      <c r="I105" s="481"/>
      <c r="J105" s="481"/>
      <c r="K105" s="481"/>
      <c r="L105" s="481"/>
      <c r="M105" s="481"/>
      <c r="N105" s="481"/>
      <c r="O105" s="481"/>
      <c r="P105" s="481"/>
      <c r="Q105" s="481"/>
      <c r="R105" s="481"/>
      <c r="S105" s="481"/>
      <c r="T105" s="481"/>
      <c r="U105" s="481"/>
      <c r="V105" s="481"/>
      <c r="W105" s="481"/>
      <c r="X105" s="481"/>
      <c r="Y105" s="481"/>
      <c r="Z105" s="481"/>
    </row>
    <row r="106" ht="15.75" customHeight="1">
      <c r="A106" s="481"/>
      <c r="B106" s="481"/>
      <c r="C106" s="481"/>
      <c r="D106" s="481"/>
      <c r="E106" s="481"/>
      <c r="F106" s="481"/>
      <c r="G106" s="481"/>
      <c r="H106" s="481"/>
      <c r="I106" s="481"/>
      <c r="J106" s="481"/>
      <c r="K106" s="481"/>
      <c r="L106" s="481"/>
      <c r="M106" s="481"/>
      <c r="N106" s="481"/>
      <c r="O106" s="481"/>
      <c r="P106" s="481"/>
      <c r="Q106" s="481"/>
      <c r="R106" s="481"/>
      <c r="S106" s="481"/>
      <c r="T106" s="481"/>
      <c r="U106" s="481"/>
      <c r="V106" s="481"/>
      <c r="W106" s="481"/>
      <c r="X106" s="481"/>
      <c r="Y106" s="481"/>
      <c r="Z106" s="481"/>
    </row>
    <row r="107" ht="15.75" customHeight="1">
      <c r="A107" s="481"/>
      <c r="B107" s="481"/>
      <c r="C107" s="481"/>
      <c r="D107" s="481"/>
      <c r="E107" s="481"/>
      <c r="F107" s="481"/>
      <c r="G107" s="481"/>
      <c r="H107" s="481"/>
      <c r="I107" s="481"/>
      <c r="J107" s="481"/>
      <c r="K107" s="481"/>
      <c r="L107" s="481"/>
      <c r="M107" s="481"/>
      <c r="N107" s="481"/>
      <c r="O107" s="481"/>
      <c r="P107" s="481"/>
      <c r="Q107" s="481"/>
      <c r="R107" s="481"/>
      <c r="S107" s="481"/>
      <c r="T107" s="481"/>
      <c r="U107" s="481"/>
      <c r="V107" s="481"/>
      <c r="W107" s="481"/>
      <c r="X107" s="481"/>
      <c r="Y107" s="481"/>
      <c r="Z107" s="481"/>
    </row>
    <row r="108" ht="15.75" customHeight="1">
      <c r="A108" s="481"/>
      <c r="B108" s="481"/>
      <c r="C108" s="481"/>
      <c r="D108" s="481"/>
      <c r="E108" s="481"/>
      <c r="F108" s="481"/>
      <c r="G108" s="481"/>
      <c r="H108" s="481"/>
      <c r="I108" s="481"/>
      <c r="J108" s="481"/>
      <c r="K108" s="481"/>
      <c r="L108" s="481"/>
      <c r="M108" s="481"/>
      <c r="N108" s="481"/>
      <c r="O108" s="481"/>
      <c r="P108" s="481"/>
      <c r="Q108" s="481"/>
      <c r="R108" s="481"/>
      <c r="S108" s="481"/>
      <c r="T108" s="481"/>
      <c r="U108" s="481"/>
      <c r="V108" s="481"/>
      <c r="W108" s="481"/>
      <c r="X108" s="481"/>
      <c r="Y108" s="481"/>
      <c r="Z108" s="481"/>
    </row>
    <row r="109" ht="15.75" customHeight="1">
      <c r="A109" s="481"/>
      <c r="B109" s="481"/>
      <c r="C109" s="481"/>
      <c r="D109" s="481"/>
      <c r="E109" s="481"/>
      <c r="F109" s="481"/>
      <c r="G109" s="481"/>
      <c r="H109" s="481"/>
      <c r="I109" s="481"/>
      <c r="J109" s="481"/>
      <c r="K109" s="481"/>
      <c r="L109" s="481"/>
      <c r="M109" s="481"/>
      <c r="N109" s="481"/>
      <c r="O109" s="481"/>
      <c r="P109" s="481"/>
      <c r="Q109" s="481"/>
      <c r="R109" s="481"/>
      <c r="S109" s="481"/>
      <c r="T109" s="481"/>
      <c r="U109" s="481"/>
      <c r="V109" s="481"/>
      <c r="W109" s="481"/>
      <c r="X109" s="481"/>
      <c r="Y109" s="481"/>
      <c r="Z109" s="481"/>
    </row>
    <row r="110" ht="15.75" customHeight="1">
      <c r="A110" s="481"/>
      <c r="B110" s="481"/>
      <c r="C110" s="481"/>
      <c r="D110" s="481"/>
      <c r="E110" s="481"/>
      <c r="F110" s="481"/>
      <c r="G110" s="481"/>
      <c r="H110" s="481"/>
      <c r="I110" s="481"/>
      <c r="J110" s="481"/>
      <c r="K110" s="481"/>
      <c r="L110" s="481"/>
      <c r="M110" s="481"/>
      <c r="N110" s="481"/>
      <c r="O110" s="481"/>
      <c r="P110" s="481"/>
      <c r="Q110" s="481"/>
      <c r="R110" s="481"/>
      <c r="S110" s="481"/>
      <c r="T110" s="481"/>
      <c r="U110" s="481"/>
      <c r="V110" s="481"/>
      <c r="W110" s="481"/>
      <c r="X110" s="481"/>
      <c r="Y110" s="481"/>
      <c r="Z110" s="481"/>
    </row>
    <row r="111" ht="15.75" customHeight="1">
      <c r="A111" s="481"/>
      <c r="B111" s="481"/>
      <c r="C111" s="481"/>
      <c r="D111" s="481"/>
      <c r="E111" s="481"/>
      <c r="F111" s="481"/>
      <c r="G111" s="481"/>
      <c r="H111" s="481"/>
      <c r="I111" s="481"/>
      <c r="J111" s="481"/>
      <c r="K111" s="481"/>
      <c r="L111" s="481"/>
      <c r="M111" s="481"/>
      <c r="N111" s="481"/>
      <c r="O111" s="481"/>
      <c r="P111" s="481"/>
      <c r="Q111" s="481"/>
      <c r="R111" s="481"/>
      <c r="S111" s="481"/>
      <c r="T111" s="481"/>
      <c r="U111" s="481"/>
      <c r="V111" s="481"/>
      <c r="W111" s="481"/>
      <c r="X111" s="481"/>
      <c r="Y111" s="481"/>
      <c r="Z111" s="481"/>
    </row>
    <row r="112" ht="15.75" customHeight="1">
      <c r="A112" s="481"/>
      <c r="B112" s="481"/>
      <c r="C112" s="481"/>
      <c r="D112" s="481"/>
      <c r="E112" s="481"/>
      <c r="F112" s="481"/>
      <c r="G112" s="481"/>
      <c r="H112" s="481"/>
      <c r="I112" s="481"/>
      <c r="J112" s="481"/>
      <c r="K112" s="481"/>
      <c r="L112" s="481"/>
      <c r="M112" s="481"/>
      <c r="N112" s="481"/>
      <c r="O112" s="481"/>
      <c r="P112" s="481"/>
      <c r="Q112" s="481"/>
      <c r="R112" s="481"/>
      <c r="S112" s="481"/>
      <c r="T112" s="481"/>
      <c r="U112" s="481"/>
      <c r="V112" s="481"/>
      <c r="W112" s="481"/>
      <c r="X112" s="481"/>
      <c r="Y112" s="481"/>
      <c r="Z112" s="481"/>
    </row>
    <row r="113" ht="15.75" customHeight="1">
      <c r="A113" s="481"/>
      <c r="B113" s="481"/>
      <c r="C113" s="481"/>
      <c r="D113" s="481"/>
      <c r="E113" s="481"/>
      <c r="F113" s="481"/>
      <c r="G113" s="481"/>
      <c r="H113" s="481"/>
      <c r="I113" s="481"/>
      <c r="J113" s="481"/>
      <c r="K113" s="481"/>
      <c r="L113" s="481"/>
      <c r="M113" s="481"/>
      <c r="N113" s="481"/>
      <c r="O113" s="481"/>
      <c r="P113" s="481"/>
      <c r="Q113" s="481"/>
      <c r="R113" s="481"/>
      <c r="S113" s="481"/>
      <c r="T113" s="481"/>
      <c r="U113" s="481"/>
      <c r="V113" s="481"/>
      <c r="W113" s="481"/>
      <c r="X113" s="481"/>
      <c r="Y113" s="481"/>
      <c r="Z113" s="481"/>
    </row>
    <row r="114" ht="15.75" customHeight="1">
      <c r="A114" s="481"/>
      <c r="B114" s="481"/>
      <c r="C114" s="481"/>
      <c r="D114" s="481"/>
      <c r="E114" s="481"/>
      <c r="F114" s="481"/>
      <c r="G114" s="481"/>
      <c r="H114" s="481"/>
      <c r="I114" s="481"/>
      <c r="J114" s="481"/>
      <c r="K114" s="481"/>
      <c r="L114" s="481"/>
      <c r="M114" s="481"/>
      <c r="N114" s="481"/>
      <c r="O114" s="481"/>
      <c r="P114" s="481"/>
      <c r="Q114" s="481"/>
      <c r="R114" s="481"/>
      <c r="S114" s="481"/>
      <c r="T114" s="481"/>
      <c r="U114" s="481"/>
      <c r="V114" s="481"/>
      <c r="W114" s="481"/>
      <c r="X114" s="481"/>
      <c r="Y114" s="481"/>
      <c r="Z114" s="481"/>
    </row>
    <row r="115" ht="15.75" customHeight="1">
      <c r="A115" s="481"/>
      <c r="B115" s="481"/>
      <c r="C115" s="481"/>
      <c r="D115" s="481"/>
      <c r="E115" s="481"/>
      <c r="F115" s="481"/>
      <c r="G115" s="481"/>
      <c r="H115" s="481"/>
      <c r="I115" s="481"/>
      <c r="J115" s="481"/>
      <c r="K115" s="481"/>
      <c r="L115" s="481"/>
      <c r="M115" s="481"/>
      <c r="N115" s="481"/>
      <c r="O115" s="481"/>
      <c r="P115" s="481"/>
      <c r="Q115" s="481"/>
      <c r="R115" s="481"/>
      <c r="S115" s="481"/>
      <c r="T115" s="481"/>
      <c r="U115" s="481"/>
      <c r="V115" s="481"/>
      <c r="W115" s="481"/>
      <c r="X115" s="481"/>
      <c r="Y115" s="481"/>
      <c r="Z115" s="481"/>
    </row>
    <row r="116" ht="15.75" customHeight="1">
      <c r="A116" s="481"/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481"/>
      <c r="S116" s="481"/>
      <c r="T116" s="481"/>
      <c r="U116" s="481"/>
      <c r="V116" s="481"/>
      <c r="W116" s="481"/>
      <c r="X116" s="481"/>
      <c r="Y116" s="481"/>
      <c r="Z116" s="481"/>
    </row>
    <row r="117" ht="15.75" customHeight="1">
      <c r="A117" s="481"/>
      <c r="B117" s="481"/>
      <c r="C117" s="481"/>
      <c r="D117" s="481"/>
      <c r="E117" s="481"/>
      <c r="F117" s="481"/>
      <c r="G117" s="481"/>
      <c r="H117" s="481"/>
      <c r="I117" s="481"/>
      <c r="J117" s="481"/>
      <c r="K117" s="481"/>
      <c r="L117" s="481"/>
      <c r="M117" s="481"/>
      <c r="N117" s="481"/>
      <c r="O117" s="481"/>
      <c r="P117" s="481"/>
      <c r="Q117" s="481"/>
      <c r="R117" s="481"/>
      <c r="S117" s="481"/>
      <c r="T117" s="481"/>
      <c r="U117" s="481"/>
      <c r="V117" s="481"/>
      <c r="W117" s="481"/>
      <c r="X117" s="481"/>
      <c r="Y117" s="481"/>
      <c r="Z117" s="481"/>
    </row>
    <row r="118" ht="15.75" customHeight="1">
      <c r="A118" s="481"/>
      <c r="B118" s="481"/>
      <c r="C118" s="481"/>
      <c r="D118" s="481"/>
      <c r="E118" s="481"/>
      <c r="F118" s="481"/>
      <c r="G118" s="481"/>
      <c r="H118" s="481"/>
      <c r="I118" s="481"/>
      <c r="J118" s="481"/>
      <c r="K118" s="481"/>
      <c r="L118" s="481"/>
      <c r="M118" s="481"/>
      <c r="N118" s="481"/>
      <c r="O118" s="481"/>
      <c r="P118" s="481"/>
      <c r="Q118" s="481"/>
      <c r="R118" s="481"/>
      <c r="S118" s="481"/>
      <c r="T118" s="481"/>
      <c r="U118" s="481"/>
      <c r="V118" s="481"/>
      <c r="W118" s="481"/>
      <c r="X118" s="481"/>
      <c r="Y118" s="481"/>
      <c r="Z118" s="481"/>
    </row>
    <row r="119" ht="15.75" customHeight="1">
      <c r="A119" s="481"/>
      <c r="B119" s="481"/>
      <c r="C119" s="481"/>
      <c r="D119" s="481"/>
      <c r="E119" s="481"/>
      <c r="F119" s="481"/>
      <c r="G119" s="481"/>
      <c r="H119" s="481"/>
      <c r="I119" s="481"/>
      <c r="J119" s="481"/>
      <c r="K119" s="481"/>
      <c r="L119" s="481"/>
      <c r="M119" s="481"/>
      <c r="N119" s="481"/>
      <c r="O119" s="481"/>
      <c r="P119" s="481"/>
      <c r="Q119" s="481"/>
      <c r="R119" s="481"/>
      <c r="S119" s="481"/>
      <c r="T119" s="481"/>
      <c r="U119" s="481"/>
      <c r="V119" s="481"/>
      <c r="W119" s="481"/>
      <c r="X119" s="481"/>
      <c r="Y119" s="481"/>
      <c r="Z119" s="481"/>
    </row>
    <row r="120" ht="15.75" customHeight="1">
      <c r="A120" s="481"/>
      <c r="B120" s="481"/>
      <c r="C120" s="481"/>
      <c r="D120" s="481"/>
      <c r="E120" s="481"/>
      <c r="F120" s="481"/>
      <c r="G120" s="481"/>
      <c r="H120" s="481"/>
      <c r="I120" s="481"/>
      <c r="J120" s="481"/>
      <c r="K120" s="481"/>
      <c r="L120" s="481"/>
      <c r="M120" s="481"/>
      <c r="N120" s="481"/>
      <c r="O120" s="481"/>
      <c r="P120" s="481"/>
      <c r="Q120" s="481"/>
      <c r="R120" s="481"/>
      <c r="S120" s="481"/>
      <c r="T120" s="481"/>
      <c r="U120" s="481"/>
      <c r="V120" s="481"/>
      <c r="W120" s="481"/>
      <c r="X120" s="481"/>
      <c r="Y120" s="481"/>
      <c r="Z120" s="481"/>
    </row>
    <row r="121" ht="15.75" customHeight="1">
      <c r="A121" s="481"/>
      <c r="B121" s="481"/>
      <c r="C121" s="481"/>
      <c r="D121" s="481"/>
      <c r="E121" s="481"/>
      <c r="F121" s="481"/>
      <c r="G121" s="481"/>
      <c r="H121" s="481"/>
      <c r="I121" s="481"/>
      <c r="J121" s="481"/>
      <c r="K121" s="481"/>
      <c r="L121" s="481"/>
      <c r="M121" s="481"/>
      <c r="N121" s="481"/>
      <c r="O121" s="481"/>
      <c r="P121" s="481"/>
      <c r="Q121" s="481"/>
      <c r="R121" s="481"/>
      <c r="S121" s="481"/>
      <c r="T121" s="481"/>
      <c r="U121" s="481"/>
      <c r="V121" s="481"/>
      <c r="W121" s="481"/>
      <c r="X121" s="481"/>
      <c r="Y121" s="481"/>
      <c r="Z121" s="481"/>
    </row>
    <row r="122" ht="15.75" customHeight="1">
      <c r="A122" s="481"/>
      <c r="B122" s="481"/>
      <c r="C122" s="481"/>
      <c r="D122" s="481"/>
      <c r="E122" s="481"/>
      <c r="F122" s="481"/>
      <c r="G122" s="481"/>
      <c r="H122" s="481"/>
      <c r="I122" s="481"/>
      <c r="J122" s="481"/>
      <c r="K122" s="481"/>
      <c r="L122" s="481"/>
      <c r="M122" s="481"/>
      <c r="N122" s="481"/>
      <c r="O122" s="481"/>
      <c r="P122" s="481"/>
      <c r="Q122" s="481"/>
      <c r="R122" s="481"/>
      <c r="S122" s="481"/>
      <c r="T122" s="481"/>
      <c r="U122" s="481"/>
      <c r="V122" s="481"/>
      <c r="W122" s="481"/>
      <c r="X122" s="481"/>
      <c r="Y122" s="481"/>
      <c r="Z122" s="481"/>
    </row>
    <row r="123" ht="15.75" customHeight="1">
      <c r="A123" s="481"/>
      <c r="B123" s="481"/>
      <c r="C123" s="481"/>
      <c r="D123" s="481"/>
      <c r="E123" s="481"/>
      <c r="F123" s="481"/>
      <c r="G123" s="481"/>
      <c r="H123" s="481"/>
      <c r="I123" s="481"/>
      <c r="J123" s="481"/>
      <c r="K123" s="481"/>
      <c r="L123" s="481"/>
      <c r="M123" s="481"/>
      <c r="N123" s="481"/>
      <c r="O123" s="481"/>
      <c r="P123" s="481"/>
      <c r="Q123" s="481"/>
      <c r="R123" s="481"/>
      <c r="S123" s="481"/>
      <c r="T123" s="481"/>
      <c r="U123" s="481"/>
      <c r="V123" s="481"/>
      <c r="W123" s="481"/>
      <c r="X123" s="481"/>
      <c r="Y123" s="481"/>
      <c r="Z123" s="481"/>
    </row>
    <row r="124" ht="15.75" customHeight="1">
      <c r="A124" s="481"/>
      <c r="B124" s="481"/>
      <c r="C124" s="481"/>
      <c r="D124" s="481"/>
      <c r="E124" s="481"/>
      <c r="F124" s="481"/>
      <c r="G124" s="481"/>
      <c r="H124" s="481"/>
      <c r="I124" s="481"/>
      <c r="J124" s="481"/>
      <c r="K124" s="481"/>
      <c r="L124" s="481"/>
      <c r="M124" s="481"/>
      <c r="N124" s="481"/>
      <c r="O124" s="481"/>
      <c r="P124" s="481"/>
      <c r="Q124" s="481"/>
      <c r="R124" s="481"/>
      <c r="S124" s="481"/>
      <c r="T124" s="481"/>
      <c r="U124" s="481"/>
      <c r="V124" s="481"/>
      <c r="W124" s="481"/>
      <c r="X124" s="481"/>
      <c r="Y124" s="481"/>
      <c r="Z124" s="481"/>
    </row>
    <row r="125" ht="15.75" customHeight="1">
      <c r="A125" s="481"/>
      <c r="B125" s="481"/>
      <c r="C125" s="481"/>
      <c r="D125" s="481"/>
      <c r="E125" s="481"/>
      <c r="F125" s="481"/>
      <c r="G125" s="481"/>
      <c r="H125" s="481"/>
      <c r="I125" s="481"/>
      <c r="J125" s="481"/>
      <c r="K125" s="481"/>
      <c r="L125" s="481"/>
      <c r="M125" s="481"/>
      <c r="N125" s="481"/>
      <c r="O125" s="481"/>
      <c r="P125" s="481"/>
      <c r="Q125" s="481"/>
      <c r="R125" s="481"/>
      <c r="S125" s="481"/>
      <c r="T125" s="481"/>
      <c r="U125" s="481"/>
      <c r="V125" s="481"/>
      <c r="W125" s="481"/>
      <c r="X125" s="481"/>
      <c r="Y125" s="481"/>
      <c r="Z125" s="481"/>
    </row>
    <row r="126" ht="15.75" customHeight="1">
      <c r="A126" s="481"/>
      <c r="B126" s="481"/>
      <c r="C126" s="481"/>
      <c r="D126" s="481"/>
      <c r="E126" s="481"/>
      <c r="F126" s="481"/>
      <c r="G126" s="481"/>
      <c r="H126" s="481"/>
      <c r="I126" s="481"/>
      <c r="J126" s="481"/>
      <c r="K126" s="481"/>
      <c r="L126" s="481"/>
      <c r="M126" s="481"/>
      <c r="N126" s="481"/>
      <c r="O126" s="481"/>
      <c r="P126" s="481"/>
      <c r="Q126" s="481"/>
      <c r="R126" s="481"/>
      <c r="S126" s="481"/>
      <c r="T126" s="481"/>
      <c r="U126" s="481"/>
      <c r="V126" s="481"/>
      <c r="W126" s="481"/>
      <c r="X126" s="481"/>
      <c r="Y126" s="481"/>
      <c r="Z126" s="481"/>
    </row>
    <row r="127" ht="15.75" customHeight="1">
      <c r="A127" s="481"/>
      <c r="B127" s="481"/>
      <c r="C127" s="481"/>
      <c r="D127" s="481"/>
      <c r="E127" s="481"/>
      <c r="F127" s="481"/>
      <c r="G127" s="481"/>
      <c r="H127" s="481"/>
      <c r="I127" s="481"/>
      <c r="J127" s="481"/>
      <c r="K127" s="481"/>
      <c r="L127" s="481"/>
      <c r="M127" s="481"/>
      <c r="N127" s="481"/>
      <c r="O127" s="481"/>
      <c r="P127" s="481"/>
      <c r="Q127" s="481"/>
      <c r="R127" s="481"/>
      <c r="S127" s="481"/>
      <c r="T127" s="481"/>
      <c r="U127" s="481"/>
      <c r="V127" s="481"/>
      <c r="W127" s="481"/>
      <c r="X127" s="481"/>
      <c r="Y127" s="481"/>
      <c r="Z127" s="481"/>
    </row>
    <row r="128" ht="15.75" customHeight="1">
      <c r="A128" s="481"/>
      <c r="B128" s="481"/>
      <c r="C128" s="481"/>
      <c r="D128" s="481"/>
      <c r="E128" s="481"/>
      <c r="F128" s="481"/>
      <c r="G128" s="481"/>
      <c r="H128" s="481"/>
      <c r="I128" s="481"/>
      <c r="J128" s="481"/>
      <c r="K128" s="481"/>
      <c r="L128" s="481"/>
      <c r="M128" s="481"/>
      <c r="N128" s="481"/>
      <c r="O128" s="481"/>
      <c r="P128" s="481"/>
      <c r="Q128" s="481"/>
      <c r="R128" s="481"/>
      <c r="S128" s="481"/>
      <c r="T128" s="481"/>
      <c r="U128" s="481"/>
      <c r="V128" s="481"/>
      <c r="W128" s="481"/>
      <c r="X128" s="481"/>
      <c r="Y128" s="481"/>
      <c r="Z128" s="481"/>
    </row>
    <row r="129" ht="15.75" customHeight="1">
      <c r="A129" s="481"/>
      <c r="B129" s="481"/>
      <c r="C129" s="481"/>
      <c r="D129" s="481"/>
      <c r="E129" s="481"/>
      <c r="F129" s="481"/>
      <c r="G129" s="481"/>
      <c r="H129" s="481"/>
      <c r="I129" s="481"/>
      <c r="J129" s="481"/>
      <c r="K129" s="481"/>
      <c r="L129" s="481"/>
      <c r="M129" s="481"/>
      <c r="N129" s="481"/>
      <c r="O129" s="481"/>
      <c r="P129" s="481"/>
      <c r="Q129" s="481"/>
      <c r="R129" s="481"/>
      <c r="S129" s="481"/>
      <c r="T129" s="481"/>
      <c r="U129" s="481"/>
      <c r="V129" s="481"/>
      <c r="W129" s="481"/>
      <c r="X129" s="481"/>
      <c r="Y129" s="481"/>
      <c r="Z129" s="481"/>
    </row>
    <row r="130" ht="15.75" customHeight="1">
      <c r="A130" s="481"/>
      <c r="B130" s="481"/>
      <c r="C130" s="481"/>
      <c r="D130" s="481"/>
      <c r="E130" s="481"/>
      <c r="F130" s="481"/>
      <c r="G130" s="481"/>
      <c r="H130" s="481"/>
      <c r="I130" s="481"/>
      <c r="J130" s="481"/>
      <c r="K130" s="481"/>
      <c r="L130" s="481"/>
      <c r="M130" s="481"/>
      <c r="N130" s="481"/>
      <c r="O130" s="481"/>
      <c r="P130" s="481"/>
      <c r="Q130" s="481"/>
      <c r="R130" s="481"/>
      <c r="S130" s="481"/>
      <c r="T130" s="481"/>
      <c r="U130" s="481"/>
      <c r="V130" s="481"/>
      <c r="W130" s="481"/>
      <c r="X130" s="481"/>
      <c r="Y130" s="481"/>
      <c r="Z130" s="481"/>
    </row>
    <row r="131" ht="15.75" customHeight="1">
      <c r="A131" s="481"/>
      <c r="B131" s="481"/>
      <c r="C131" s="481"/>
      <c r="D131" s="481"/>
      <c r="E131" s="481"/>
      <c r="F131" s="481"/>
      <c r="G131" s="481"/>
      <c r="H131" s="481"/>
      <c r="I131" s="481"/>
      <c r="J131" s="481"/>
      <c r="K131" s="481"/>
      <c r="L131" s="481"/>
      <c r="M131" s="481"/>
      <c r="N131" s="481"/>
      <c r="O131" s="481"/>
      <c r="P131" s="481"/>
      <c r="Q131" s="481"/>
      <c r="R131" s="481"/>
      <c r="S131" s="481"/>
      <c r="T131" s="481"/>
      <c r="U131" s="481"/>
      <c r="V131" s="481"/>
      <c r="W131" s="481"/>
      <c r="X131" s="481"/>
      <c r="Y131" s="481"/>
      <c r="Z131" s="481"/>
    </row>
    <row r="132" ht="15.75" customHeight="1">
      <c r="A132" s="481"/>
      <c r="B132" s="481"/>
      <c r="C132" s="481"/>
      <c r="D132" s="481"/>
      <c r="E132" s="481"/>
      <c r="F132" s="481"/>
      <c r="G132" s="481"/>
      <c r="H132" s="481"/>
      <c r="I132" s="481"/>
      <c r="J132" s="481"/>
      <c r="K132" s="481"/>
      <c r="L132" s="481"/>
      <c r="M132" s="481"/>
      <c r="N132" s="481"/>
      <c r="O132" s="481"/>
      <c r="P132" s="481"/>
      <c r="Q132" s="481"/>
      <c r="R132" s="481"/>
      <c r="S132" s="481"/>
      <c r="T132" s="481"/>
      <c r="U132" s="481"/>
      <c r="V132" s="481"/>
      <c r="W132" s="481"/>
      <c r="X132" s="481"/>
      <c r="Y132" s="481"/>
      <c r="Z132" s="481"/>
    </row>
    <row r="133" ht="15.75" customHeight="1">
      <c r="A133" s="481"/>
      <c r="B133" s="481"/>
      <c r="C133" s="481"/>
      <c r="D133" s="481"/>
      <c r="E133" s="481"/>
      <c r="F133" s="481"/>
      <c r="G133" s="481"/>
      <c r="H133" s="481"/>
      <c r="I133" s="481"/>
      <c r="J133" s="481"/>
      <c r="K133" s="481"/>
      <c r="L133" s="481"/>
      <c r="M133" s="481"/>
      <c r="N133" s="481"/>
      <c r="O133" s="481"/>
      <c r="P133" s="481"/>
      <c r="Q133" s="481"/>
      <c r="R133" s="481"/>
      <c r="S133" s="481"/>
      <c r="T133" s="481"/>
      <c r="U133" s="481"/>
      <c r="V133" s="481"/>
      <c r="W133" s="481"/>
      <c r="X133" s="481"/>
      <c r="Y133" s="481"/>
      <c r="Z133" s="481"/>
    </row>
    <row r="134" ht="15.75" customHeight="1">
      <c r="A134" s="481"/>
      <c r="B134" s="481"/>
      <c r="C134" s="481"/>
      <c r="D134" s="481"/>
      <c r="E134" s="481"/>
      <c r="F134" s="481"/>
      <c r="G134" s="481"/>
      <c r="H134" s="481"/>
      <c r="I134" s="481"/>
      <c r="J134" s="481"/>
      <c r="K134" s="481"/>
      <c r="L134" s="481"/>
      <c r="M134" s="481"/>
      <c r="N134" s="481"/>
      <c r="O134" s="481"/>
      <c r="P134" s="481"/>
      <c r="Q134" s="481"/>
      <c r="R134" s="481"/>
      <c r="S134" s="481"/>
      <c r="T134" s="481"/>
      <c r="U134" s="481"/>
      <c r="V134" s="481"/>
      <c r="W134" s="481"/>
      <c r="X134" s="481"/>
      <c r="Y134" s="481"/>
      <c r="Z134" s="481"/>
    </row>
    <row r="135" ht="15.75" customHeight="1">
      <c r="A135" s="481"/>
      <c r="B135" s="481"/>
      <c r="C135" s="481"/>
      <c r="D135" s="481"/>
      <c r="E135" s="481"/>
      <c r="F135" s="481"/>
      <c r="G135" s="481"/>
      <c r="H135" s="481"/>
      <c r="I135" s="481"/>
      <c r="J135" s="481"/>
      <c r="K135" s="481"/>
      <c r="L135" s="481"/>
      <c r="M135" s="481"/>
      <c r="N135" s="481"/>
      <c r="O135" s="481"/>
      <c r="P135" s="481"/>
      <c r="Q135" s="481"/>
      <c r="R135" s="481"/>
      <c r="S135" s="481"/>
      <c r="T135" s="481"/>
      <c r="U135" s="481"/>
      <c r="V135" s="481"/>
      <c r="W135" s="481"/>
      <c r="X135" s="481"/>
      <c r="Y135" s="481"/>
      <c r="Z135" s="481"/>
    </row>
    <row r="136" ht="15.75" customHeight="1">
      <c r="A136" s="481"/>
      <c r="B136" s="481"/>
      <c r="C136" s="481"/>
      <c r="D136" s="481"/>
      <c r="E136" s="481"/>
      <c r="F136" s="481"/>
      <c r="G136" s="481"/>
      <c r="H136" s="481"/>
      <c r="I136" s="481"/>
      <c r="J136" s="481"/>
      <c r="K136" s="481"/>
      <c r="L136" s="481"/>
      <c r="M136" s="481"/>
      <c r="N136" s="481"/>
      <c r="O136" s="481"/>
      <c r="P136" s="481"/>
      <c r="Q136" s="481"/>
      <c r="R136" s="481"/>
      <c r="S136" s="481"/>
      <c r="T136" s="481"/>
      <c r="U136" s="481"/>
      <c r="V136" s="481"/>
      <c r="W136" s="481"/>
      <c r="X136" s="481"/>
      <c r="Y136" s="481"/>
      <c r="Z136" s="481"/>
    </row>
    <row r="137" ht="15.75" customHeight="1">
      <c r="A137" s="481"/>
      <c r="B137" s="481"/>
      <c r="C137" s="481"/>
      <c r="D137" s="481"/>
      <c r="E137" s="481"/>
      <c r="F137" s="481"/>
      <c r="G137" s="481"/>
      <c r="H137" s="481"/>
      <c r="I137" s="481"/>
      <c r="J137" s="481"/>
      <c r="K137" s="481"/>
      <c r="L137" s="481"/>
      <c r="M137" s="481"/>
      <c r="N137" s="481"/>
      <c r="O137" s="481"/>
      <c r="P137" s="481"/>
      <c r="Q137" s="481"/>
      <c r="R137" s="481"/>
      <c r="S137" s="481"/>
      <c r="T137" s="481"/>
      <c r="U137" s="481"/>
      <c r="V137" s="481"/>
      <c r="W137" s="481"/>
      <c r="X137" s="481"/>
      <c r="Y137" s="481"/>
      <c r="Z137" s="481"/>
    </row>
    <row r="138" ht="15.75" customHeight="1">
      <c r="A138" s="481"/>
      <c r="B138" s="481"/>
      <c r="C138" s="481"/>
      <c r="D138" s="481"/>
      <c r="E138" s="481"/>
      <c r="F138" s="481"/>
      <c r="G138" s="481"/>
      <c r="H138" s="481"/>
      <c r="I138" s="481"/>
      <c r="J138" s="481"/>
      <c r="K138" s="481"/>
      <c r="L138" s="481"/>
      <c r="M138" s="481"/>
      <c r="N138" s="481"/>
      <c r="O138" s="481"/>
      <c r="P138" s="481"/>
      <c r="Q138" s="481"/>
      <c r="R138" s="481"/>
      <c r="S138" s="481"/>
      <c r="T138" s="481"/>
      <c r="U138" s="481"/>
      <c r="V138" s="481"/>
      <c r="W138" s="481"/>
      <c r="X138" s="481"/>
      <c r="Y138" s="481"/>
      <c r="Z138" s="481"/>
    </row>
    <row r="139" ht="15.75" customHeight="1">
      <c r="A139" s="481"/>
      <c r="B139" s="481"/>
      <c r="C139" s="481"/>
      <c r="D139" s="481"/>
      <c r="E139" s="481"/>
      <c r="F139" s="481"/>
      <c r="G139" s="481"/>
      <c r="H139" s="481"/>
      <c r="I139" s="481"/>
      <c r="J139" s="481"/>
      <c r="K139" s="481"/>
      <c r="L139" s="481"/>
      <c r="M139" s="481"/>
      <c r="N139" s="481"/>
      <c r="O139" s="481"/>
      <c r="P139" s="481"/>
      <c r="Q139" s="481"/>
      <c r="R139" s="481"/>
      <c r="S139" s="481"/>
      <c r="T139" s="481"/>
      <c r="U139" s="481"/>
      <c r="V139" s="481"/>
      <c r="W139" s="481"/>
      <c r="X139" s="481"/>
      <c r="Y139" s="481"/>
      <c r="Z139" s="481"/>
    </row>
    <row r="140" ht="15.75" customHeight="1">
      <c r="A140" s="481"/>
      <c r="B140" s="481"/>
      <c r="C140" s="481"/>
      <c r="D140" s="481"/>
      <c r="E140" s="481"/>
      <c r="F140" s="481"/>
      <c r="G140" s="481"/>
      <c r="H140" s="481"/>
      <c r="I140" s="481"/>
      <c r="J140" s="481"/>
      <c r="K140" s="481"/>
      <c r="L140" s="481"/>
      <c r="M140" s="481"/>
      <c r="N140" s="481"/>
      <c r="O140" s="481"/>
      <c r="P140" s="481"/>
      <c r="Q140" s="481"/>
      <c r="R140" s="481"/>
      <c r="S140" s="481"/>
      <c r="T140" s="481"/>
      <c r="U140" s="481"/>
      <c r="V140" s="481"/>
      <c r="W140" s="481"/>
      <c r="X140" s="481"/>
      <c r="Y140" s="481"/>
      <c r="Z140" s="481"/>
    </row>
    <row r="141" ht="15.75" customHeight="1">
      <c r="A141" s="481"/>
      <c r="B141" s="481"/>
      <c r="C141" s="481"/>
      <c r="D141" s="481"/>
      <c r="E141" s="481"/>
      <c r="F141" s="481"/>
      <c r="G141" s="481"/>
      <c r="H141" s="481"/>
      <c r="I141" s="481"/>
      <c r="J141" s="481"/>
      <c r="K141" s="481"/>
      <c r="L141" s="481"/>
      <c r="M141" s="481"/>
      <c r="N141" s="481"/>
      <c r="O141" s="481"/>
      <c r="P141" s="481"/>
      <c r="Q141" s="481"/>
      <c r="R141" s="481"/>
      <c r="S141" s="481"/>
      <c r="T141" s="481"/>
      <c r="U141" s="481"/>
      <c r="V141" s="481"/>
      <c r="W141" s="481"/>
      <c r="X141" s="481"/>
      <c r="Y141" s="481"/>
      <c r="Z141" s="481"/>
    </row>
    <row r="142" ht="15.75" customHeight="1">
      <c r="A142" s="481"/>
      <c r="B142" s="481"/>
      <c r="C142" s="481"/>
      <c r="D142" s="481"/>
      <c r="E142" s="481"/>
      <c r="F142" s="481"/>
      <c r="G142" s="481"/>
      <c r="H142" s="481"/>
      <c r="I142" s="481"/>
      <c r="J142" s="481"/>
      <c r="K142" s="481"/>
      <c r="L142" s="481"/>
      <c r="M142" s="481"/>
      <c r="N142" s="481"/>
      <c r="O142" s="481"/>
      <c r="P142" s="481"/>
      <c r="Q142" s="481"/>
      <c r="R142" s="481"/>
      <c r="S142" s="481"/>
      <c r="T142" s="481"/>
      <c r="U142" s="481"/>
      <c r="V142" s="481"/>
      <c r="W142" s="481"/>
      <c r="X142" s="481"/>
      <c r="Y142" s="481"/>
      <c r="Z142" s="481"/>
    </row>
    <row r="143" ht="15.75" customHeight="1">
      <c r="A143" s="481"/>
      <c r="B143" s="481"/>
      <c r="C143" s="481"/>
      <c r="D143" s="481"/>
      <c r="E143" s="481"/>
      <c r="F143" s="481"/>
      <c r="G143" s="481"/>
      <c r="H143" s="481"/>
      <c r="I143" s="481"/>
      <c r="J143" s="481"/>
      <c r="K143" s="481"/>
      <c r="L143" s="481"/>
      <c r="M143" s="481"/>
      <c r="N143" s="481"/>
      <c r="O143" s="481"/>
      <c r="P143" s="481"/>
      <c r="Q143" s="481"/>
      <c r="R143" s="481"/>
      <c r="S143" s="481"/>
      <c r="T143" s="481"/>
      <c r="U143" s="481"/>
      <c r="V143" s="481"/>
      <c r="W143" s="481"/>
      <c r="X143" s="481"/>
      <c r="Y143" s="481"/>
      <c r="Z143" s="481"/>
    </row>
    <row r="144" ht="15.75" customHeight="1">
      <c r="A144" s="481"/>
      <c r="B144" s="481"/>
      <c r="C144" s="481"/>
      <c r="D144" s="481"/>
      <c r="E144" s="481"/>
      <c r="F144" s="481"/>
      <c r="G144" s="481"/>
      <c r="H144" s="481"/>
      <c r="I144" s="481"/>
      <c r="J144" s="481"/>
      <c r="K144" s="481"/>
      <c r="L144" s="481"/>
      <c r="M144" s="481"/>
      <c r="N144" s="481"/>
      <c r="O144" s="481"/>
      <c r="P144" s="481"/>
      <c r="Q144" s="481"/>
      <c r="R144" s="481"/>
      <c r="S144" s="481"/>
      <c r="T144" s="481"/>
      <c r="U144" s="481"/>
      <c r="V144" s="481"/>
      <c r="W144" s="481"/>
      <c r="X144" s="481"/>
      <c r="Y144" s="481"/>
      <c r="Z144" s="481"/>
    </row>
    <row r="145" ht="15.75" customHeight="1">
      <c r="A145" s="481"/>
      <c r="B145" s="481"/>
      <c r="C145" s="481"/>
      <c r="D145" s="481"/>
      <c r="E145" s="481"/>
      <c r="F145" s="481"/>
      <c r="G145" s="481"/>
      <c r="H145" s="481"/>
      <c r="I145" s="481"/>
      <c r="J145" s="481"/>
      <c r="K145" s="481"/>
      <c r="L145" s="481"/>
      <c r="M145" s="481"/>
      <c r="N145" s="481"/>
      <c r="O145" s="481"/>
      <c r="P145" s="481"/>
      <c r="Q145" s="481"/>
      <c r="R145" s="481"/>
      <c r="S145" s="481"/>
      <c r="T145" s="481"/>
      <c r="U145" s="481"/>
      <c r="V145" s="481"/>
      <c r="W145" s="481"/>
      <c r="X145" s="481"/>
      <c r="Y145" s="481"/>
      <c r="Z145" s="481"/>
    </row>
    <row r="146" ht="15.75" customHeight="1">
      <c r="A146" s="481"/>
      <c r="B146" s="481"/>
      <c r="C146" s="481"/>
      <c r="D146" s="481"/>
      <c r="E146" s="481"/>
      <c r="F146" s="481"/>
      <c r="G146" s="481"/>
      <c r="H146" s="481"/>
      <c r="I146" s="481"/>
      <c r="J146" s="481"/>
      <c r="K146" s="481"/>
      <c r="L146" s="481"/>
      <c r="M146" s="481"/>
      <c r="N146" s="481"/>
      <c r="O146" s="481"/>
      <c r="P146" s="481"/>
      <c r="Q146" s="481"/>
      <c r="R146" s="481"/>
      <c r="S146" s="481"/>
      <c r="T146" s="481"/>
      <c r="U146" s="481"/>
      <c r="V146" s="481"/>
      <c r="W146" s="481"/>
      <c r="X146" s="481"/>
      <c r="Y146" s="481"/>
      <c r="Z146" s="481"/>
    </row>
    <row r="147" ht="15.75" customHeight="1">
      <c r="A147" s="481"/>
      <c r="B147" s="481"/>
      <c r="C147" s="481"/>
      <c r="D147" s="481"/>
      <c r="E147" s="481"/>
      <c r="F147" s="481"/>
      <c r="G147" s="481"/>
      <c r="H147" s="481"/>
      <c r="I147" s="481"/>
      <c r="J147" s="481"/>
      <c r="K147" s="481"/>
      <c r="L147" s="481"/>
      <c r="M147" s="481"/>
      <c r="N147" s="481"/>
      <c r="O147" s="481"/>
      <c r="P147" s="481"/>
      <c r="Q147" s="481"/>
      <c r="R147" s="481"/>
      <c r="S147" s="481"/>
      <c r="T147" s="481"/>
      <c r="U147" s="481"/>
      <c r="V147" s="481"/>
      <c r="W147" s="481"/>
      <c r="X147" s="481"/>
      <c r="Y147" s="481"/>
      <c r="Z147" s="481"/>
    </row>
    <row r="148" ht="15.75" customHeight="1">
      <c r="A148" s="481"/>
      <c r="B148" s="481"/>
      <c r="C148" s="481"/>
      <c r="D148" s="481"/>
      <c r="E148" s="481"/>
      <c r="F148" s="481"/>
      <c r="G148" s="481"/>
      <c r="H148" s="481"/>
      <c r="I148" s="481"/>
      <c r="J148" s="481"/>
      <c r="K148" s="481"/>
      <c r="L148" s="481"/>
      <c r="M148" s="481"/>
      <c r="N148" s="481"/>
      <c r="O148" s="481"/>
      <c r="P148" s="481"/>
      <c r="Q148" s="481"/>
      <c r="R148" s="481"/>
      <c r="S148" s="481"/>
      <c r="T148" s="481"/>
      <c r="U148" s="481"/>
      <c r="V148" s="481"/>
      <c r="W148" s="481"/>
      <c r="X148" s="481"/>
      <c r="Y148" s="481"/>
      <c r="Z148" s="481"/>
    </row>
    <row r="149" ht="15.75" customHeight="1">
      <c r="A149" s="481"/>
      <c r="B149" s="481"/>
      <c r="C149" s="481"/>
      <c r="D149" s="481"/>
      <c r="E149" s="481"/>
      <c r="F149" s="481"/>
      <c r="G149" s="481"/>
      <c r="H149" s="481"/>
      <c r="I149" s="481"/>
      <c r="J149" s="481"/>
      <c r="K149" s="481"/>
      <c r="L149" s="481"/>
      <c r="M149" s="481"/>
      <c r="N149" s="481"/>
      <c r="O149" s="481"/>
      <c r="P149" s="481"/>
      <c r="Q149" s="481"/>
      <c r="R149" s="481"/>
      <c r="S149" s="481"/>
      <c r="T149" s="481"/>
      <c r="U149" s="481"/>
      <c r="V149" s="481"/>
      <c r="W149" s="481"/>
      <c r="X149" s="481"/>
      <c r="Y149" s="481"/>
      <c r="Z149" s="481"/>
    </row>
    <row r="150" ht="15.75" customHeight="1">
      <c r="A150" s="481"/>
      <c r="B150" s="481"/>
      <c r="C150" s="481"/>
      <c r="D150" s="481"/>
      <c r="E150" s="481"/>
      <c r="F150" s="481"/>
      <c r="G150" s="481"/>
      <c r="H150" s="481"/>
      <c r="I150" s="481"/>
      <c r="J150" s="481"/>
      <c r="K150" s="481"/>
      <c r="L150" s="481"/>
      <c r="M150" s="481"/>
      <c r="N150" s="481"/>
      <c r="O150" s="481"/>
      <c r="P150" s="481"/>
      <c r="Q150" s="481"/>
      <c r="R150" s="481"/>
      <c r="S150" s="481"/>
      <c r="T150" s="481"/>
      <c r="U150" s="481"/>
      <c r="V150" s="481"/>
      <c r="W150" s="481"/>
      <c r="X150" s="481"/>
      <c r="Y150" s="481"/>
      <c r="Z150" s="481"/>
    </row>
    <row r="151" ht="15.75" customHeight="1">
      <c r="A151" s="481"/>
      <c r="B151" s="481"/>
      <c r="C151" s="481"/>
      <c r="D151" s="481"/>
      <c r="E151" s="481"/>
      <c r="F151" s="481"/>
      <c r="G151" s="481"/>
      <c r="H151" s="481"/>
      <c r="I151" s="481"/>
      <c r="J151" s="481"/>
      <c r="K151" s="481"/>
      <c r="L151" s="481"/>
      <c r="M151" s="481"/>
      <c r="N151" s="481"/>
      <c r="O151" s="481"/>
      <c r="P151" s="481"/>
      <c r="Q151" s="481"/>
      <c r="R151" s="481"/>
      <c r="S151" s="481"/>
      <c r="T151" s="481"/>
      <c r="U151" s="481"/>
      <c r="V151" s="481"/>
      <c r="W151" s="481"/>
      <c r="X151" s="481"/>
      <c r="Y151" s="481"/>
      <c r="Z151" s="481"/>
    </row>
    <row r="152" ht="15.75" customHeight="1">
      <c r="A152" s="481"/>
      <c r="B152" s="481"/>
      <c r="C152" s="481"/>
      <c r="D152" s="481"/>
      <c r="E152" s="481"/>
      <c r="F152" s="481"/>
      <c r="G152" s="481"/>
      <c r="H152" s="481"/>
      <c r="I152" s="481"/>
      <c r="J152" s="481"/>
      <c r="K152" s="481"/>
      <c r="L152" s="481"/>
      <c r="M152" s="481"/>
      <c r="N152" s="481"/>
      <c r="O152" s="481"/>
      <c r="P152" s="481"/>
      <c r="Q152" s="481"/>
      <c r="R152" s="481"/>
      <c r="S152" s="481"/>
      <c r="T152" s="481"/>
      <c r="U152" s="481"/>
      <c r="V152" s="481"/>
      <c r="W152" s="481"/>
      <c r="X152" s="481"/>
      <c r="Y152" s="481"/>
      <c r="Z152" s="481"/>
    </row>
    <row r="153" ht="15.75" customHeight="1">
      <c r="A153" s="481"/>
      <c r="B153" s="481"/>
      <c r="C153" s="481"/>
      <c r="D153" s="481"/>
      <c r="E153" s="481"/>
      <c r="F153" s="481"/>
      <c r="G153" s="481"/>
      <c r="H153" s="481"/>
      <c r="I153" s="481"/>
      <c r="J153" s="481"/>
      <c r="K153" s="481"/>
      <c r="L153" s="481"/>
      <c r="M153" s="481"/>
      <c r="N153" s="481"/>
      <c r="O153" s="481"/>
      <c r="P153" s="481"/>
      <c r="Q153" s="481"/>
      <c r="R153" s="481"/>
      <c r="S153" s="481"/>
      <c r="T153" s="481"/>
      <c r="U153" s="481"/>
      <c r="V153" s="481"/>
      <c r="W153" s="481"/>
      <c r="X153" s="481"/>
      <c r="Y153" s="481"/>
      <c r="Z153" s="481"/>
    </row>
    <row r="154" ht="15.75" customHeight="1">
      <c r="A154" s="481"/>
      <c r="B154" s="481"/>
      <c r="C154" s="481"/>
      <c r="D154" s="481"/>
      <c r="E154" s="481"/>
      <c r="F154" s="481"/>
      <c r="G154" s="481"/>
      <c r="H154" s="481"/>
      <c r="I154" s="481"/>
      <c r="J154" s="481"/>
      <c r="K154" s="481"/>
      <c r="L154" s="481"/>
      <c r="M154" s="481"/>
      <c r="N154" s="481"/>
      <c r="O154" s="481"/>
      <c r="P154" s="481"/>
      <c r="Q154" s="481"/>
      <c r="R154" s="481"/>
      <c r="S154" s="481"/>
      <c r="T154" s="481"/>
      <c r="U154" s="481"/>
      <c r="V154" s="481"/>
      <c r="W154" s="481"/>
      <c r="X154" s="481"/>
      <c r="Y154" s="481"/>
      <c r="Z154" s="481"/>
    </row>
    <row r="155" ht="15.75" customHeight="1">
      <c r="A155" s="481"/>
      <c r="B155" s="481"/>
      <c r="C155" s="481"/>
      <c r="D155" s="481"/>
      <c r="E155" s="481"/>
      <c r="F155" s="481"/>
      <c r="G155" s="481"/>
      <c r="H155" s="481"/>
      <c r="I155" s="481"/>
      <c r="J155" s="481"/>
      <c r="K155" s="481"/>
      <c r="L155" s="481"/>
      <c r="M155" s="481"/>
      <c r="N155" s="481"/>
      <c r="O155" s="481"/>
      <c r="P155" s="481"/>
      <c r="Q155" s="481"/>
      <c r="R155" s="481"/>
      <c r="S155" s="481"/>
      <c r="T155" s="481"/>
      <c r="U155" s="481"/>
      <c r="V155" s="481"/>
      <c r="W155" s="481"/>
      <c r="X155" s="481"/>
      <c r="Y155" s="481"/>
      <c r="Z155" s="481"/>
    </row>
    <row r="156" ht="15.75" customHeight="1">
      <c r="A156" s="481"/>
      <c r="B156" s="481"/>
      <c r="C156" s="481"/>
      <c r="D156" s="481"/>
      <c r="E156" s="481"/>
      <c r="F156" s="481"/>
      <c r="G156" s="481"/>
      <c r="H156" s="481"/>
      <c r="I156" s="481"/>
      <c r="J156" s="481"/>
      <c r="K156" s="481"/>
      <c r="L156" s="481"/>
      <c r="M156" s="481"/>
      <c r="N156" s="481"/>
      <c r="O156" s="481"/>
      <c r="P156" s="481"/>
      <c r="Q156" s="481"/>
      <c r="R156" s="481"/>
      <c r="S156" s="481"/>
      <c r="T156" s="481"/>
      <c r="U156" s="481"/>
      <c r="V156" s="481"/>
      <c r="W156" s="481"/>
      <c r="X156" s="481"/>
      <c r="Y156" s="481"/>
      <c r="Z156" s="481"/>
    </row>
    <row r="157" ht="15.75" customHeight="1">
      <c r="A157" s="481"/>
      <c r="B157" s="481"/>
      <c r="C157" s="481"/>
      <c r="D157" s="481"/>
      <c r="E157" s="481"/>
      <c r="F157" s="481"/>
      <c r="G157" s="481"/>
      <c r="H157" s="481"/>
      <c r="I157" s="481"/>
      <c r="J157" s="481"/>
      <c r="K157" s="481"/>
      <c r="L157" s="481"/>
      <c r="M157" s="481"/>
      <c r="N157" s="481"/>
      <c r="O157" s="481"/>
      <c r="P157" s="481"/>
      <c r="Q157" s="481"/>
      <c r="R157" s="481"/>
      <c r="S157" s="481"/>
      <c r="T157" s="481"/>
      <c r="U157" s="481"/>
      <c r="V157" s="481"/>
      <c r="W157" s="481"/>
      <c r="X157" s="481"/>
      <c r="Y157" s="481"/>
      <c r="Z157" s="481"/>
    </row>
    <row r="158" ht="15.75" customHeight="1">
      <c r="A158" s="481"/>
      <c r="B158" s="481"/>
      <c r="C158" s="481"/>
      <c r="D158" s="481"/>
      <c r="E158" s="481"/>
      <c r="F158" s="481"/>
      <c r="G158" s="481"/>
      <c r="H158" s="481"/>
      <c r="I158" s="481"/>
      <c r="J158" s="481"/>
      <c r="K158" s="481"/>
      <c r="L158" s="481"/>
      <c r="M158" s="481"/>
      <c r="N158" s="481"/>
      <c r="O158" s="481"/>
      <c r="P158" s="481"/>
      <c r="Q158" s="481"/>
      <c r="R158" s="481"/>
      <c r="S158" s="481"/>
      <c r="T158" s="481"/>
      <c r="U158" s="481"/>
      <c r="V158" s="481"/>
      <c r="W158" s="481"/>
      <c r="X158" s="481"/>
      <c r="Y158" s="481"/>
      <c r="Z158" s="481"/>
    </row>
    <row r="159" ht="15.75" customHeight="1">
      <c r="A159" s="481"/>
      <c r="B159" s="481"/>
      <c r="C159" s="481"/>
      <c r="D159" s="481"/>
      <c r="E159" s="481"/>
      <c r="F159" s="481"/>
      <c r="G159" s="481"/>
      <c r="H159" s="481"/>
      <c r="I159" s="481"/>
      <c r="J159" s="481"/>
      <c r="K159" s="481"/>
      <c r="L159" s="481"/>
      <c r="M159" s="481"/>
      <c r="N159" s="481"/>
      <c r="O159" s="481"/>
      <c r="P159" s="481"/>
      <c r="Q159" s="481"/>
      <c r="R159" s="481"/>
      <c r="S159" s="481"/>
      <c r="T159" s="481"/>
      <c r="U159" s="481"/>
      <c r="V159" s="481"/>
      <c r="W159" s="481"/>
      <c r="X159" s="481"/>
      <c r="Y159" s="481"/>
      <c r="Z159" s="481"/>
    </row>
    <row r="160" ht="15.75" customHeight="1">
      <c r="A160" s="481"/>
      <c r="B160" s="481"/>
      <c r="C160" s="481"/>
      <c r="D160" s="481"/>
      <c r="E160" s="481"/>
      <c r="F160" s="481"/>
      <c r="G160" s="481"/>
      <c r="H160" s="481"/>
      <c r="I160" s="481"/>
      <c r="J160" s="481"/>
      <c r="K160" s="481"/>
      <c r="L160" s="481"/>
      <c r="M160" s="481"/>
      <c r="N160" s="481"/>
      <c r="O160" s="481"/>
      <c r="P160" s="481"/>
      <c r="Q160" s="481"/>
      <c r="R160" s="481"/>
      <c r="S160" s="481"/>
      <c r="T160" s="481"/>
      <c r="U160" s="481"/>
      <c r="V160" s="481"/>
      <c r="W160" s="481"/>
      <c r="X160" s="481"/>
      <c r="Y160" s="481"/>
      <c r="Z160" s="481"/>
    </row>
    <row r="161" ht="15.75" customHeight="1">
      <c r="A161" s="481"/>
      <c r="B161" s="481"/>
      <c r="C161" s="481"/>
      <c r="D161" s="481"/>
      <c r="E161" s="481"/>
      <c r="F161" s="481"/>
      <c r="G161" s="481"/>
      <c r="H161" s="481"/>
      <c r="I161" s="481"/>
      <c r="J161" s="481"/>
      <c r="K161" s="481"/>
      <c r="L161" s="481"/>
      <c r="M161" s="481"/>
      <c r="N161" s="481"/>
      <c r="O161" s="481"/>
      <c r="P161" s="481"/>
      <c r="Q161" s="481"/>
      <c r="R161" s="481"/>
      <c r="S161" s="481"/>
      <c r="T161" s="481"/>
      <c r="U161" s="481"/>
      <c r="V161" s="481"/>
      <c r="W161" s="481"/>
      <c r="X161" s="481"/>
      <c r="Y161" s="481"/>
      <c r="Z161" s="481"/>
    </row>
    <row r="162" ht="15.75" customHeight="1">
      <c r="A162" s="481"/>
      <c r="B162" s="481"/>
      <c r="C162" s="481"/>
      <c r="D162" s="481"/>
      <c r="E162" s="481"/>
      <c r="F162" s="481"/>
      <c r="G162" s="481"/>
      <c r="H162" s="481"/>
      <c r="I162" s="481"/>
      <c r="J162" s="481"/>
      <c r="K162" s="481"/>
      <c r="L162" s="481"/>
      <c r="M162" s="481"/>
      <c r="N162" s="481"/>
      <c r="O162" s="481"/>
      <c r="P162" s="481"/>
      <c r="Q162" s="481"/>
      <c r="R162" s="481"/>
      <c r="S162" s="481"/>
      <c r="T162" s="481"/>
      <c r="U162" s="481"/>
      <c r="V162" s="481"/>
      <c r="W162" s="481"/>
      <c r="X162" s="481"/>
      <c r="Y162" s="481"/>
      <c r="Z162" s="481"/>
    </row>
    <row r="163" ht="15.75" customHeight="1">
      <c r="A163" s="481"/>
      <c r="B163" s="481"/>
      <c r="C163" s="481"/>
      <c r="D163" s="481"/>
      <c r="E163" s="481"/>
      <c r="F163" s="481"/>
      <c r="G163" s="481"/>
      <c r="H163" s="481"/>
      <c r="I163" s="481"/>
      <c r="J163" s="481"/>
      <c r="K163" s="481"/>
      <c r="L163" s="481"/>
      <c r="M163" s="481"/>
      <c r="N163" s="481"/>
      <c r="O163" s="481"/>
      <c r="P163" s="481"/>
      <c r="Q163" s="481"/>
      <c r="R163" s="481"/>
      <c r="S163" s="481"/>
      <c r="T163" s="481"/>
      <c r="U163" s="481"/>
      <c r="V163" s="481"/>
      <c r="W163" s="481"/>
      <c r="X163" s="481"/>
      <c r="Y163" s="481"/>
      <c r="Z163" s="481"/>
    </row>
    <row r="164" ht="15.75" customHeight="1">
      <c r="A164" s="481"/>
      <c r="B164" s="481"/>
      <c r="C164" s="481"/>
      <c r="D164" s="481"/>
      <c r="E164" s="481"/>
      <c r="F164" s="481"/>
      <c r="G164" s="481"/>
      <c r="H164" s="481"/>
      <c r="I164" s="481"/>
      <c r="J164" s="481"/>
      <c r="K164" s="481"/>
      <c r="L164" s="481"/>
      <c r="M164" s="481"/>
      <c r="N164" s="481"/>
      <c r="O164" s="481"/>
      <c r="P164" s="481"/>
      <c r="Q164" s="481"/>
      <c r="R164" s="481"/>
      <c r="S164" s="481"/>
      <c r="T164" s="481"/>
      <c r="U164" s="481"/>
      <c r="V164" s="481"/>
      <c r="W164" s="481"/>
      <c r="X164" s="481"/>
      <c r="Y164" s="481"/>
      <c r="Z164" s="481"/>
    </row>
    <row r="165" ht="15.75" customHeight="1">
      <c r="A165" s="481"/>
      <c r="B165" s="481"/>
      <c r="C165" s="481"/>
      <c r="D165" s="481"/>
      <c r="E165" s="481"/>
      <c r="F165" s="481"/>
      <c r="G165" s="481"/>
      <c r="H165" s="481"/>
      <c r="I165" s="481"/>
      <c r="J165" s="481"/>
      <c r="K165" s="481"/>
      <c r="L165" s="481"/>
      <c r="M165" s="481"/>
      <c r="N165" s="481"/>
      <c r="O165" s="481"/>
      <c r="P165" s="481"/>
      <c r="Q165" s="481"/>
      <c r="R165" s="481"/>
      <c r="S165" s="481"/>
      <c r="T165" s="481"/>
      <c r="U165" s="481"/>
      <c r="V165" s="481"/>
      <c r="W165" s="481"/>
      <c r="X165" s="481"/>
      <c r="Y165" s="481"/>
      <c r="Z165" s="481"/>
    </row>
    <row r="166" ht="15.75" customHeight="1">
      <c r="A166" s="481"/>
      <c r="B166" s="481"/>
      <c r="C166" s="481"/>
      <c r="D166" s="481"/>
      <c r="E166" s="481"/>
      <c r="F166" s="481"/>
      <c r="G166" s="481"/>
      <c r="H166" s="481"/>
      <c r="I166" s="481"/>
      <c r="J166" s="481"/>
      <c r="K166" s="481"/>
      <c r="L166" s="481"/>
      <c r="M166" s="481"/>
      <c r="N166" s="481"/>
      <c r="O166" s="481"/>
      <c r="P166" s="481"/>
      <c r="Q166" s="481"/>
      <c r="R166" s="481"/>
      <c r="S166" s="481"/>
      <c r="T166" s="481"/>
      <c r="U166" s="481"/>
      <c r="V166" s="481"/>
      <c r="W166" s="481"/>
      <c r="X166" s="481"/>
      <c r="Y166" s="481"/>
      <c r="Z166" s="481"/>
    </row>
    <row r="167" ht="15.75" customHeight="1">
      <c r="A167" s="481"/>
      <c r="B167" s="481"/>
      <c r="C167" s="481"/>
      <c r="D167" s="481"/>
      <c r="E167" s="481"/>
      <c r="F167" s="481"/>
      <c r="G167" s="481"/>
      <c r="H167" s="481"/>
      <c r="I167" s="481"/>
      <c r="J167" s="481"/>
      <c r="K167" s="481"/>
      <c r="L167" s="481"/>
      <c r="M167" s="481"/>
      <c r="N167" s="481"/>
      <c r="O167" s="481"/>
      <c r="P167" s="481"/>
      <c r="Q167" s="481"/>
      <c r="R167" s="481"/>
      <c r="S167" s="481"/>
      <c r="T167" s="481"/>
      <c r="U167" s="481"/>
      <c r="V167" s="481"/>
      <c r="W167" s="481"/>
      <c r="X167" s="481"/>
      <c r="Y167" s="481"/>
      <c r="Z167" s="481"/>
    </row>
    <row r="168" ht="15.75" customHeight="1">
      <c r="A168" s="481"/>
      <c r="B168" s="481"/>
      <c r="C168" s="481"/>
      <c r="D168" s="481"/>
      <c r="E168" s="481"/>
      <c r="F168" s="481"/>
      <c r="G168" s="481"/>
      <c r="H168" s="481"/>
      <c r="I168" s="481"/>
      <c r="J168" s="481"/>
      <c r="K168" s="481"/>
      <c r="L168" s="481"/>
      <c r="M168" s="481"/>
      <c r="N168" s="481"/>
      <c r="O168" s="481"/>
      <c r="P168" s="481"/>
      <c r="Q168" s="481"/>
      <c r="R168" s="481"/>
      <c r="S168" s="481"/>
      <c r="T168" s="481"/>
      <c r="U168" s="481"/>
      <c r="V168" s="481"/>
      <c r="W168" s="481"/>
      <c r="X168" s="481"/>
      <c r="Y168" s="481"/>
      <c r="Z168" s="481"/>
    </row>
    <row r="169" ht="15.75" customHeight="1">
      <c r="A169" s="481"/>
      <c r="B169" s="481"/>
      <c r="C169" s="481"/>
      <c r="D169" s="481"/>
      <c r="E169" s="481"/>
      <c r="F169" s="481"/>
      <c r="G169" s="481"/>
      <c r="H169" s="481"/>
      <c r="I169" s="481"/>
      <c r="J169" s="481"/>
      <c r="K169" s="481"/>
      <c r="L169" s="481"/>
      <c r="M169" s="481"/>
      <c r="N169" s="481"/>
      <c r="O169" s="481"/>
      <c r="P169" s="481"/>
      <c r="Q169" s="481"/>
      <c r="R169" s="481"/>
      <c r="S169" s="481"/>
      <c r="T169" s="481"/>
      <c r="U169" s="481"/>
      <c r="V169" s="481"/>
      <c r="W169" s="481"/>
      <c r="X169" s="481"/>
      <c r="Y169" s="481"/>
      <c r="Z169" s="481"/>
    </row>
    <row r="170" ht="15.75" customHeight="1">
      <c r="A170" s="481"/>
      <c r="B170" s="481"/>
      <c r="C170" s="481"/>
      <c r="D170" s="481"/>
      <c r="E170" s="481"/>
      <c r="F170" s="481"/>
      <c r="G170" s="481"/>
      <c r="H170" s="481"/>
      <c r="I170" s="481"/>
      <c r="J170" s="481"/>
      <c r="K170" s="481"/>
      <c r="L170" s="481"/>
      <c r="M170" s="481"/>
      <c r="N170" s="481"/>
      <c r="O170" s="481"/>
      <c r="P170" s="481"/>
      <c r="Q170" s="481"/>
      <c r="R170" s="481"/>
      <c r="S170" s="481"/>
      <c r="T170" s="481"/>
      <c r="U170" s="481"/>
      <c r="V170" s="481"/>
      <c r="W170" s="481"/>
      <c r="X170" s="481"/>
      <c r="Y170" s="481"/>
      <c r="Z170" s="481"/>
    </row>
    <row r="171" ht="15.75" customHeight="1">
      <c r="A171" s="481"/>
      <c r="B171" s="481"/>
      <c r="C171" s="481"/>
      <c r="D171" s="481"/>
      <c r="E171" s="481"/>
      <c r="F171" s="481"/>
      <c r="G171" s="481"/>
      <c r="H171" s="481"/>
      <c r="I171" s="481"/>
      <c r="J171" s="481"/>
      <c r="K171" s="481"/>
      <c r="L171" s="481"/>
      <c r="M171" s="481"/>
      <c r="N171" s="481"/>
      <c r="O171" s="481"/>
      <c r="P171" s="481"/>
      <c r="Q171" s="481"/>
      <c r="R171" s="481"/>
      <c r="S171" s="481"/>
      <c r="T171" s="481"/>
      <c r="U171" s="481"/>
      <c r="V171" s="481"/>
      <c r="W171" s="481"/>
      <c r="X171" s="481"/>
      <c r="Y171" s="481"/>
      <c r="Z171" s="481"/>
    </row>
    <row r="172" ht="15.75" customHeight="1">
      <c r="A172" s="481"/>
      <c r="B172" s="481"/>
      <c r="C172" s="481"/>
      <c r="D172" s="481"/>
      <c r="E172" s="481"/>
      <c r="F172" s="481"/>
      <c r="G172" s="481"/>
      <c r="H172" s="481"/>
      <c r="I172" s="481"/>
      <c r="J172" s="481"/>
      <c r="K172" s="481"/>
      <c r="L172" s="481"/>
      <c r="M172" s="481"/>
      <c r="N172" s="481"/>
      <c r="O172" s="481"/>
      <c r="P172" s="481"/>
      <c r="Q172" s="481"/>
      <c r="R172" s="481"/>
      <c r="S172" s="481"/>
      <c r="T172" s="481"/>
      <c r="U172" s="481"/>
      <c r="V172" s="481"/>
      <c r="W172" s="481"/>
      <c r="X172" s="481"/>
      <c r="Y172" s="481"/>
      <c r="Z172" s="481"/>
    </row>
    <row r="173" ht="15.75" customHeight="1">
      <c r="A173" s="481"/>
      <c r="B173" s="481"/>
      <c r="C173" s="481"/>
      <c r="D173" s="481"/>
      <c r="E173" s="481"/>
      <c r="F173" s="481"/>
      <c r="G173" s="481"/>
      <c r="H173" s="481"/>
      <c r="I173" s="481"/>
      <c r="J173" s="481"/>
      <c r="K173" s="481"/>
      <c r="L173" s="481"/>
      <c r="M173" s="481"/>
      <c r="N173" s="481"/>
      <c r="O173" s="481"/>
      <c r="P173" s="481"/>
      <c r="Q173" s="481"/>
      <c r="R173" s="481"/>
      <c r="S173" s="481"/>
      <c r="T173" s="481"/>
      <c r="U173" s="481"/>
      <c r="V173" s="481"/>
      <c r="W173" s="481"/>
      <c r="X173" s="481"/>
      <c r="Y173" s="481"/>
      <c r="Z173" s="481"/>
    </row>
    <row r="174" ht="15.75" customHeight="1">
      <c r="A174" s="481"/>
      <c r="B174" s="481"/>
      <c r="C174" s="481"/>
      <c r="D174" s="481"/>
      <c r="E174" s="481"/>
      <c r="F174" s="481"/>
      <c r="G174" s="481"/>
      <c r="H174" s="481"/>
      <c r="I174" s="481"/>
      <c r="J174" s="481"/>
      <c r="K174" s="481"/>
      <c r="L174" s="481"/>
      <c r="M174" s="481"/>
      <c r="N174" s="481"/>
      <c r="O174" s="481"/>
      <c r="P174" s="481"/>
      <c r="Q174" s="481"/>
      <c r="R174" s="481"/>
      <c r="S174" s="481"/>
      <c r="T174" s="481"/>
      <c r="U174" s="481"/>
      <c r="V174" s="481"/>
      <c r="W174" s="481"/>
      <c r="X174" s="481"/>
      <c r="Y174" s="481"/>
      <c r="Z174" s="481"/>
    </row>
    <row r="175" ht="15.75" customHeight="1">
      <c r="A175" s="481"/>
      <c r="B175" s="481"/>
      <c r="C175" s="481"/>
      <c r="D175" s="481"/>
      <c r="E175" s="481"/>
      <c r="F175" s="481"/>
      <c r="G175" s="481"/>
      <c r="H175" s="481"/>
      <c r="I175" s="481"/>
      <c r="J175" s="481"/>
      <c r="K175" s="481"/>
      <c r="L175" s="481"/>
      <c r="M175" s="481"/>
      <c r="N175" s="481"/>
      <c r="O175" s="481"/>
      <c r="P175" s="481"/>
      <c r="Q175" s="481"/>
      <c r="R175" s="481"/>
      <c r="S175" s="481"/>
      <c r="T175" s="481"/>
      <c r="U175" s="481"/>
      <c r="V175" s="481"/>
      <c r="W175" s="481"/>
      <c r="X175" s="481"/>
      <c r="Y175" s="481"/>
      <c r="Z175" s="481"/>
    </row>
    <row r="176" ht="15.75" customHeight="1">
      <c r="A176" s="481"/>
      <c r="B176" s="481"/>
      <c r="C176" s="481"/>
      <c r="D176" s="481"/>
      <c r="E176" s="481"/>
      <c r="F176" s="481"/>
      <c r="G176" s="481"/>
      <c r="H176" s="481"/>
      <c r="I176" s="481"/>
      <c r="J176" s="481"/>
      <c r="K176" s="481"/>
      <c r="L176" s="481"/>
      <c r="M176" s="481"/>
      <c r="N176" s="481"/>
      <c r="O176" s="481"/>
      <c r="P176" s="481"/>
      <c r="Q176" s="481"/>
      <c r="R176" s="481"/>
      <c r="S176" s="481"/>
      <c r="T176" s="481"/>
      <c r="U176" s="481"/>
      <c r="V176" s="481"/>
      <c r="W176" s="481"/>
      <c r="X176" s="481"/>
      <c r="Y176" s="481"/>
      <c r="Z176" s="481"/>
    </row>
    <row r="177" ht="15.75" customHeight="1">
      <c r="A177" s="481"/>
      <c r="B177" s="481"/>
      <c r="C177" s="481"/>
      <c r="D177" s="481"/>
      <c r="E177" s="481"/>
      <c r="F177" s="481"/>
      <c r="G177" s="481"/>
      <c r="H177" s="481"/>
      <c r="I177" s="481"/>
      <c r="J177" s="481"/>
      <c r="K177" s="481"/>
      <c r="L177" s="481"/>
      <c r="M177" s="481"/>
      <c r="N177" s="481"/>
      <c r="O177" s="481"/>
      <c r="P177" s="481"/>
      <c r="Q177" s="481"/>
      <c r="R177" s="481"/>
      <c r="S177" s="481"/>
      <c r="T177" s="481"/>
      <c r="U177" s="481"/>
      <c r="V177" s="481"/>
      <c r="W177" s="481"/>
      <c r="X177" s="481"/>
      <c r="Y177" s="481"/>
      <c r="Z177" s="481"/>
    </row>
    <row r="178" ht="15.75" customHeight="1">
      <c r="A178" s="481"/>
      <c r="B178" s="481"/>
      <c r="C178" s="481"/>
      <c r="D178" s="481"/>
      <c r="E178" s="481"/>
      <c r="F178" s="481"/>
      <c r="G178" s="481"/>
      <c r="H178" s="481"/>
      <c r="I178" s="481"/>
      <c r="J178" s="481"/>
      <c r="K178" s="481"/>
      <c r="L178" s="481"/>
      <c r="M178" s="481"/>
      <c r="N178" s="481"/>
      <c r="O178" s="481"/>
      <c r="P178" s="481"/>
      <c r="Q178" s="481"/>
      <c r="R178" s="481"/>
      <c r="S178" s="481"/>
      <c r="T178" s="481"/>
      <c r="U178" s="481"/>
      <c r="V178" s="481"/>
      <c r="W178" s="481"/>
      <c r="X178" s="481"/>
      <c r="Y178" s="481"/>
      <c r="Z178" s="481"/>
    </row>
    <row r="179" ht="15.75" customHeight="1">
      <c r="A179" s="481"/>
      <c r="B179" s="481"/>
      <c r="C179" s="481"/>
      <c r="D179" s="481"/>
      <c r="E179" s="481"/>
      <c r="F179" s="481"/>
      <c r="G179" s="481"/>
      <c r="H179" s="481"/>
      <c r="I179" s="481"/>
      <c r="J179" s="481"/>
      <c r="K179" s="481"/>
      <c r="L179" s="481"/>
      <c r="M179" s="481"/>
      <c r="N179" s="481"/>
      <c r="O179" s="481"/>
      <c r="P179" s="481"/>
      <c r="Q179" s="481"/>
      <c r="R179" s="481"/>
      <c r="S179" s="481"/>
      <c r="T179" s="481"/>
      <c r="U179" s="481"/>
      <c r="V179" s="481"/>
      <c r="W179" s="481"/>
      <c r="X179" s="481"/>
      <c r="Y179" s="481"/>
      <c r="Z179" s="481"/>
    </row>
    <row r="180" ht="15.75" customHeight="1">
      <c r="A180" s="481"/>
      <c r="B180" s="481"/>
      <c r="C180" s="481"/>
      <c r="D180" s="481"/>
      <c r="E180" s="481"/>
      <c r="F180" s="481"/>
      <c r="G180" s="481"/>
      <c r="H180" s="481"/>
      <c r="I180" s="481"/>
      <c r="J180" s="481"/>
      <c r="K180" s="481"/>
      <c r="L180" s="481"/>
      <c r="M180" s="481"/>
      <c r="N180" s="481"/>
      <c r="O180" s="481"/>
      <c r="P180" s="481"/>
      <c r="Q180" s="481"/>
      <c r="R180" s="481"/>
      <c r="S180" s="481"/>
      <c r="T180" s="481"/>
      <c r="U180" s="481"/>
      <c r="V180" s="481"/>
      <c r="W180" s="481"/>
      <c r="X180" s="481"/>
      <c r="Y180" s="481"/>
      <c r="Z180" s="481"/>
    </row>
    <row r="181" ht="15.75" customHeight="1">
      <c r="A181" s="481"/>
      <c r="B181" s="481"/>
      <c r="C181" s="481"/>
      <c r="D181" s="481"/>
      <c r="E181" s="481"/>
      <c r="F181" s="481"/>
      <c r="G181" s="481"/>
      <c r="H181" s="481"/>
      <c r="I181" s="481"/>
      <c r="J181" s="481"/>
      <c r="K181" s="481"/>
      <c r="L181" s="481"/>
      <c r="M181" s="481"/>
      <c r="N181" s="481"/>
      <c r="O181" s="481"/>
      <c r="P181" s="481"/>
      <c r="Q181" s="481"/>
      <c r="R181" s="481"/>
      <c r="S181" s="481"/>
      <c r="T181" s="481"/>
      <c r="U181" s="481"/>
      <c r="V181" s="481"/>
      <c r="W181" s="481"/>
      <c r="X181" s="481"/>
      <c r="Y181" s="481"/>
      <c r="Z181" s="481"/>
    </row>
    <row r="182" ht="15.75" customHeight="1">
      <c r="A182" s="481"/>
      <c r="B182" s="481"/>
      <c r="C182" s="481"/>
      <c r="D182" s="481"/>
      <c r="E182" s="481"/>
      <c r="F182" s="481"/>
      <c r="G182" s="481"/>
      <c r="H182" s="481"/>
      <c r="I182" s="481"/>
      <c r="J182" s="481"/>
      <c r="K182" s="481"/>
      <c r="L182" s="481"/>
      <c r="M182" s="481"/>
      <c r="N182" s="481"/>
      <c r="O182" s="481"/>
      <c r="P182" s="481"/>
      <c r="Q182" s="481"/>
      <c r="R182" s="481"/>
      <c r="S182" s="481"/>
      <c r="T182" s="481"/>
      <c r="U182" s="481"/>
      <c r="V182" s="481"/>
      <c r="W182" s="481"/>
      <c r="X182" s="481"/>
      <c r="Y182" s="481"/>
      <c r="Z182" s="481"/>
    </row>
    <row r="183" ht="15.75" customHeight="1">
      <c r="A183" s="481"/>
      <c r="B183" s="481"/>
      <c r="C183" s="481"/>
      <c r="D183" s="481"/>
      <c r="E183" s="481"/>
      <c r="F183" s="481"/>
      <c r="G183" s="481"/>
      <c r="H183" s="481"/>
      <c r="I183" s="481"/>
      <c r="J183" s="481"/>
      <c r="K183" s="481"/>
      <c r="L183" s="481"/>
      <c r="M183" s="481"/>
      <c r="N183" s="481"/>
      <c r="O183" s="481"/>
      <c r="P183" s="481"/>
      <c r="Q183" s="481"/>
      <c r="R183" s="481"/>
      <c r="S183" s="481"/>
      <c r="T183" s="481"/>
      <c r="U183" s="481"/>
      <c r="V183" s="481"/>
      <c r="W183" s="481"/>
      <c r="X183" s="481"/>
      <c r="Y183" s="481"/>
      <c r="Z183" s="481"/>
    </row>
    <row r="184" ht="15.75" customHeight="1">
      <c r="A184" s="481"/>
      <c r="B184" s="481"/>
      <c r="C184" s="481"/>
      <c r="D184" s="481"/>
      <c r="E184" s="481"/>
      <c r="F184" s="481"/>
      <c r="G184" s="481"/>
      <c r="H184" s="481"/>
      <c r="I184" s="481"/>
      <c r="J184" s="481"/>
      <c r="K184" s="481"/>
      <c r="L184" s="481"/>
      <c r="M184" s="481"/>
      <c r="N184" s="481"/>
      <c r="O184" s="481"/>
      <c r="P184" s="481"/>
      <c r="Q184" s="481"/>
      <c r="R184" s="481"/>
      <c r="S184" s="481"/>
      <c r="T184" s="481"/>
      <c r="U184" s="481"/>
      <c r="V184" s="481"/>
      <c r="W184" s="481"/>
      <c r="X184" s="481"/>
      <c r="Y184" s="481"/>
      <c r="Z184" s="481"/>
    </row>
    <row r="185" ht="15.75" customHeight="1">
      <c r="A185" s="481"/>
      <c r="B185" s="481"/>
      <c r="C185" s="481"/>
      <c r="D185" s="481"/>
      <c r="E185" s="481"/>
      <c r="F185" s="481"/>
      <c r="G185" s="481"/>
      <c r="H185" s="481"/>
      <c r="I185" s="481"/>
      <c r="J185" s="481"/>
      <c r="K185" s="481"/>
      <c r="L185" s="481"/>
      <c r="M185" s="481"/>
      <c r="N185" s="481"/>
      <c r="O185" s="481"/>
      <c r="P185" s="481"/>
      <c r="Q185" s="481"/>
      <c r="R185" s="481"/>
      <c r="S185" s="481"/>
      <c r="T185" s="481"/>
      <c r="U185" s="481"/>
      <c r="V185" s="481"/>
      <c r="W185" s="481"/>
      <c r="X185" s="481"/>
      <c r="Y185" s="481"/>
      <c r="Z185" s="481"/>
    </row>
    <row r="186" ht="15.75" customHeight="1">
      <c r="A186" s="481"/>
      <c r="B186" s="481"/>
      <c r="C186" s="481"/>
      <c r="D186" s="481"/>
      <c r="E186" s="481"/>
      <c r="F186" s="481"/>
      <c r="G186" s="481"/>
      <c r="H186" s="481"/>
      <c r="I186" s="481"/>
      <c r="J186" s="481"/>
      <c r="K186" s="481"/>
      <c r="L186" s="481"/>
      <c r="M186" s="481"/>
      <c r="N186" s="481"/>
      <c r="O186" s="481"/>
      <c r="P186" s="481"/>
      <c r="Q186" s="481"/>
      <c r="R186" s="481"/>
      <c r="S186" s="481"/>
      <c r="T186" s="481"/>
      <c r="U186" s="481"/>
      <c r="V186" s="481"/>
      <c r="W186" s="481"/>
      <c r="X186" s="481"/>
      <c r="Y186" s="481"/>
      <c r="Z186" s="481"/>
    </row>
    <row r="187" ht="15.75" customHeight="1">
      <c r="A187" s="481"/>
      <c r="B187" s="481"/>
      <c r="C187" s="481"/>
      <c r="D187" s="481"/>
      <c r="E187" s="481"/>
      <c r="F187" s="481"/>
      <c r="G187" s="481"/>
      <c r="H187" s="481"/>
      <c r="I187" s="481"/>
      <c r="J187" s="481"/>
      <c r="K187" s="481"/>
      <c r="L187" s="481"/>
      <c r="M187" s="481"/>
      <c r="N187" s="481"/>
      <c r="O187" s="481"/>
      <c r="P187" s="481"/>
      <c r="Q187" s="481"/>
      <c r="R187" s="481"/>
      <c r="S187" s="481"/>
      <c r="T187" s="481"/>
      <c r="U187" s="481"/>
      <c r="V187" s="481"/>
      <c r="W187" s="481"/>
      <c r="X187" s="481"/>
      <c r="Y187" s="481"/>
      <c r="Z187" s="481"/>
    </row>
    <row r="188" ht="15.75" customHeight="1">
      <c r="A188" s="481"/>
      <c r="B188" s="481"/>
      <c r="C188" s="481"/>
      <c r="D188" s="481"/>
      <c r="E188" s="481"/>
      <c r="F188" s="481"/>
      <c r="G188" s="481"/>
      <c r="H188" s="481"/>
      <c r="I188" s="481"/>
      <c r="J188" s="481"/>
      <c r="K188" s="481"/>
      <c r="L188" s="481"/>
      <c r="M188" s="481"/>
      <c r="N188" s="481"/>
      <c r="O188" s="481"/>
      <c r="P188" s="481"/>
      <c r="Q188" s="481"/>
      <c r="R188" s="481"/>
      <c r="S188" s="481"/>
      <c r="T188" s="481"/>
      <c r="U188" s="481"/>
      <c r="V188" s="481"/>
      <c r="W188" s="481"/>
      <c r="X188" s="481"/>
      <c r="Y188" s="481"/>
      <c r="Z188" s="481"/>
    </row>
    <row r="189" ht="15.75" customHeight="1">
      <c r="A189" s="481"/>
      <c r="B189" s="481"/>
      <c r="C189" s="481"/>
      <c r="D189" s="481"/>
      <c r="E189" s="481"/>
      <c r="F189" s="481"/>
      <c r="G189" s="481"/>
      <c r="H189" s="481"/>
      <c r="I189" s="481"/>
      <c r="J189" s="481"/>
      <c r="K189" s="481"/>
      <c r="L189" s="481"/>
      <c r="M189" s="481"/>
      <c r="N189" s="481"/>
      <c r="O189" s="481"/>
      <c r="P189" s="481"/>
      <c r="Q189" s="481"/>
      <c r="R189" s="481"/>
      <c r="S189" s="481"/>
      <c r="T189" s="481"/>
      <c r="U189" s="481"/>
      <c r="V189" s="481"/>
      <c r="W189" s="481"/>
      <c r="X189" s="481"/>
      <c r="Y189" s="481"/>
      <c r="Z189" s="481"/>
    </row>
    <row r="190" ht="15.75" customHeight="1">
      <c r="A190" s="481"/>
      <c r="B190" s="481"/>
      <c r="C190" s="481"/>
      <c r="D190" s="481"/>
      <c r="E190" s="481"/>
      <c r="F190" s="481"/>
      <c r="G190" s="481"/>
      <c r="H190" s="481"/>
      <c r="I190" s="481"/>
      <c r="J190" s="481"/>
      <c r="K190" s="481"/>
      <c r="L190" s="481"/>
      <c r="M190" s="481"/>
      <c r="N190" s="481"/>
      <c r="O190" s="481"/>
      <c r="P190" s="481"/>
      <c r="Q190" s="481"/>
      <c r="R190" s="481"/>
      <c r="S190" s="481"/>
      <c r="T190" s="481"/>
      <c r="U190" s="481"/>
      <c r="V190" s="481"/>
      <c r="W190" s="481"/>
      <c r="X190" s="481"/>
      <c r="Y190" s="481"/>
      <c r="Z190" s="481"/>
    </row>
    <row r="191" ht="15.75" customHeight="1">
      <c r="A191" s="481"/>
      <c r="B191" s="481"/>
      <c r="C191" s="481"/>
      <c r="D191" s="481"/>
      <c r="E191" s="481"/>
      <c r="F191" s="481"/>
      <c r="G191" s="481"/>
      <c r="H191" s="481"/>
      <c r="I191" s="481"/>
      <c r="J191" s="481"/>
      <c r="K191" s="481"/>
      <c r="L191" s="481"/>
      <c r="M191" s="481"/>
      <c r="N191" s="481"/>
      <c r="O191" s="481"/>
      <c r="P191" s="481"/>
      <c r="Q191" s="481"/>
      <c r="R191" s="481"/>
      <c r="S191" s="481"/>
      <c r="T191" s="481"/>
      <c r="U191" s="481"/>
      <c r="V191" s="481"/>
      <c r="W191" s="481"/>
      <c r="X191" s="481"/>
      <c r="Y191" s="481"/>
      <c r="Z191" s="481"/>
    </row>
    <row r="192" ht="15.75" customHeight="1">
      <c r="A192" s="481"/>
      <c r="B192" s="481"/>
      <c r="C192" s="481"/>
      <c r="D192" s="481"/>
      <c r="E192" s="481"/>
      <c r="F192" s="481"/>
      <c r="G192" s="481"/>
      <c r="H192" s="481"/>
      <c r="I192" s="481"/>
      <c r="J192" s="481"/>
      <c r="K192" s="481"/>
      <c r="L192" s="481"/>
      <c r="M192" s="481"/>
      <c r="N192" s="481"/>
      <c r="O192" s="481"/>
      <c r="P192" s="481"/>
      <c r="Q192" s="481"/>
      <c r="R192" s="481"/>
      <c r="S192" s="481"/>
      <c r="T192" s="481"/>
      <c r="U192" s="481"/>
      <c r="V192" s="481"/>
      <c r="W192" s="481"/>
      <c r="X192" s="481"/>
      <c r="Y192" s="481"/>
      <c r="Z192" s="481"/>
    </row>
    <row r="193" ht="15.75" customHeight="1">
      <c r="A193" s="481"/>
      <c r="B193" s="481"/>
      <c r="C193" s="481"/>
      <c r="D193" s="481"/>
      <c r="E193" s="481"/>
      <c r="F193" s="481"/>
      <c r="G193" s="481"/>
      <c r="H193" s="481"/>
      <c r="I193" s="481"/>
      <c r="J193" s="481"/>
      <c r="K193" s="481"/>
      <c r="L193" s="481"/>
      <c r="M193" s="481"/>
      <c r="N193" s="481"/>
      <c r="O193" s="481"/>
      <c r="P193" s="481"/>
      <c r="Q193" s="481"/>
      <c r="R193" s="481"/>
      <c r="S193" s="481"/>
      <c r="T193" s="481"/>
      <c r="U193" s="481"/>
      <c r="V193" s="481"/>
      <c r="W193" s="481"/>
      <c r="X193" s="481"/>
      <c r="Y193" s="481"/>
      <c r="Z193" s="481"/>
    </row>
    <row r="194" ht="15.75" customHeight="1">
      <c r="A194" s="481"/>
      <c r="B194" s="481"/>
      <c r="C194" s="481"/>
      <c r="D194" s="481"/>
      <c r="E194" s="481"/>
      <c r="F194" s="481"/>
      <c r="G194" s="481"/>
      <c r="H194" s="481"/>
      <c r="I194" s="481"/>
      <c r="J194" s="481"/>
      <c r="K194" s="481"/>
      <c r="L194" s="481"/>
      <c r="M194" s="481"/>
      <c r="N194" s="481"/>
      <c r="O194" s="481"/>
      <c r="P194" s="481"/>
      <c r="Q194" s="481"/>
      <c r="R194" s="481"/>
      <c r="S194" s="481"/>
      <c r="T194" s="481"/>
      <c r="U194" s="481"/>
      <c r="V194" s="481"/>
      <c r="W194" s="481"/>
      <c r="X194" s="481"/>
      <c r="Y194" s="481"/>
      <c r="Z194" s="481"/>
    </row>
    <row r="195" ht="15.75" customHeight="1">
      <c r="A195" s="481"/>
      <c r="B195" s="481"/>
      <c r="C195" s="481"/>
      <c r="D195" s="481"/>
      <c r="E195" s="481"/>
      <c r="F195" s="481"/>
      <c r="G195" s="481"/>
      <c r="H195" s="481"/>
      <c r="I195" s="481"/>
      <c r="J195" s="481"/>
      <c r="K195" s="481"/>
      <c r="L195" s="481"/>
      <c r="M195" s="481"/>
      <c r="N195" s="481"/>
      <c r="O195" s="481"/>
      <c r="P195" s="481"/>
      <c r="Q195" s="481"/>
      <c r="R195" s="481"/>
      <c r="S195" s="481"/>
      <c r="T195" s="481"/>
      <c r="U195" s="481"/>
      <c r="V195" s="481"/>
      <c r="W195" s="481"/>
      <c r="X195" s="481"/>
      <c r="Y195" s="481"/>
      <c r="Z195" s="481"/>
    </row>
    <row r="196" ht="15.75" customHeight="1">
      <c r="A196" s="481"/>
      <c r="B196" s="481"/>
      <c r="C196" s="481"/>
      <c r="D196" s="481"/>
      <c r="E196" s="481"/>
      <c r="F196" s="481"/>
      <c r="G196" s="481"/>
      <c r="H196" s="481"/>
      <c r="I196" s="481"/>
      <c r="J196" s="481"/>
      <c r="K196" s="481"/>
      <c r="L196" s="481"/>
      <c r="M196" s="481"/>
      <c r="N196" s="481"/>
      <c r="O196" s="481"/>
      <c r="P196" s="481"/>
      <c r="Q196" s="481"/>
      <c r="R196" s="481"/>
      <c r="S196" s="481"/>
      <c r="T196" s="481"/>
      <c r="U196" s="481"/>
      <c r="V196" s="481"/>
      <c r="W196" s="481"/>
      <c r="X196" s="481"/>
      <c r="Y196" s="481"/>
      <c r="Z196" s="481"/>
    </row>
    <row r="197" ht="15.75" customHeight="1">
      <c r="A197" s="481"/>
      <c r="B197" s="481"/>
      <c r="C197" s="481"/>
      <c r="D197" s="481"/>
      <c r="E197" s="481"/>
      <c r="F197" s="481"/>
      <c r="G197" s="481"/>
      <c r="H197" s="481"/>
      <c r="I197" s="481"/>
      <c r="J197" s="481"/>
      <c r="K197" s="481"/>
      <c r="L197" s="481"/>
      <c r="M197" s="481"/>
      <c r="N197" s="481"/>
      <c r="O197" s="481"/>
      <c r="P197" s="481"/>
      <c r="Q197" s="481"/>
      <c r="R197" s="481"/>
      <c r="S197" s="481"/>
      <c r="T197" s="481"/>
      <c r="U197" s="481"/>
      <c r="V197" s="481"/>
      <c r="W197" s="481"/>
      <c r="X197" s="481"/>
      <c r="Y197" s="481"/>
      <c r="Z197" s="481"/>
    </row>
    <row r="198" ht="15.75" customHeight="1">
      <c r="A198" s="481"/>
      <c r="B198" s="481"/>
      <c r="C198" s="481"/>
      <c r="D198" s="481"/>
      <c r="E198" s="481"/>
      <c r="F198" s="481"/>
      <c r="G198" s="481"/>
      <c r="H198" s="481"/>
      <c r="I198" s="481"/>
      <c r="J198" s="481"/>
      <c r="K198" s="481"/>
      <c r="L198" s="481"/>
      <c r="M198" s="481"/>
      <c r="N198" s="481"/>
      <c r="O198" s="481"/>
      <c r="P198" s="481"/>
      <c r="Q198" s="481"/>
      <c r="R198" s="481"/>
      <c r="S198" s="481"/>
      <c r="T198" s="481"/>
      <c r="U198" s="481"/>
      <c r="V198" s="481"/>
      <c r="W198" s="481"/>
      <c r="X198" s="481"/>
      <c r="Y198" s="481"/>
      <c r="Z198" s="481"/>
    </row>
    <row r="199" ht="15.75" customHeight="1">
      <c r="A199" s="481"/>
      <c r="B199" s="481"/>
      <c r="C199" s="481"/>
      <c r="D199" s="481"/>
      <c r="E199" s="481"/>
      <c r="F199" s="481"/>
      <c r="G199" s="481"/>
      <c r="H199" s="481"/>
      <c r="I199" s="481"/>
      <c r="J199" s="481"/>
      <c r="K199" s="481"/>
      <c r="L199" s="481"/>
      <c r="M199" s="481"/>
      <c r="N199" s="481"/>
      <c r="O199" s="481"/>
      <c r="P199" s="481"/>
      <c r="Q199" s="481"/>
      <c r="R199" s="481"/>
      <c r="S199" s="481"/>
      <c r="T199" s="481"/>
      <c r="U199" s="481"/>
      <c r="V199" s="481"/>
      <c r="W199" s="481"/>
      <c r="X199" s="481"/>
      <c r="Y199" s="481"/>
      <c r="Z199" s="481"/>
    </row>
    <row r="200" ht="15.75" customHeight="1">
      <c r="A200" s="481"/>
      <c r="B200" s="481"/>
      <c r="C200" s="481"/>
      <c r="D200" s="481"/>
      <c r="E200" s="481"/>
      <c r="F200" s="481"/>
      <c r="G200" s="481"/>
      <c r="H200" s="481"/>
      <c r="I200" s="481"/>
      <c r="J200" s="481"/>
      <c r="K200" s="481"/>
      <c r="L200" s="481"/>
      <c r="M200" s="481"/>
      <c r="N200" s="481"/>
      <c r="O200" s="481"/>
      <c r="P200" s="481"/>
      <c r="Q200" s="481"/>
      <c r="R200" s="481"/>
      <c r="S200" s="481"/>
      <c r="T200" s="481"/>
      <c r="U200" s="481"/>
      <c r="V200" s="481"/>
      <c r="W200" s="481"/>
      <c r="X200" s="481"/>
      <c r="Y200" s="481"/>
      <c r="Z200" s="481"/>
    </row>
    <row r="201" ht="15.75" customHeight="1">
      <c r="A201" s="481"/>
      <c r="B201" s="481"/>
      <c r="C201" s="481"/>
      <c r="D201" s="481"/>
      <c r="E201" s="481"/>
      <c r="F201" s="481"/>
      <c r="G201" s="481"/>
      <c r="H201" s="481"/>
      <c r="I201" s="481"/>
      <c r="J201" s="481"/>
      <c r="K201" s="481"/>
      <c r="L201" s="481"/>
      <c r="M201" s="481"/>
      <c r="N201" s="481"/>
      <c r="O201" s="481"/>
      <c r="P201" s="481"/>
      <c r="Q201" s="481"/>
      <c r="R201" s="481"/>
      <c r="S201" s="481"/>
      <c r="T201" s="481"/>
      <c r="U201" s="481"/>
      <c r="V201" s="481"/>
      <c r="W201" s="481"/>
      <c r="X201" s="481"/>
      <c r="Y201" s="481"/>
      <c r="Z201" s="481"/>
    </row>
    <row r="202" ht="15.75" customHeight="1">
      <c r="A202" s="481"/>
      <c r="B202" s="481"/>
      <c r="C202" s="481"/>
      <c r="D202" s="481"/>
      <c r="E202" s="481"/>
      <c r="F202" s="481"/>
      <c r="G202" s="481"/>
      <c r="H202" s="481"/>
      <c r="I202" s="481"/>
      <c r="J202" s="481"/>
      <c r="K202" s="481"/>
      <c r="L202" s="481"/>
      <c r="M202" s="481"/>
      <c r="N202" s="481"/>
      <c r="O202" s="481"/>
      <c r="P202" s="481"/>
      <c r="Q202" s="481"/>
      <c r="R202" s="481"/>
      <c r="S202" s="481"/>
      <c r="T202" s="481"/>
      <c r="U202" s="481"/>
      <c r="V202" s="481"/>
      <c r="W202" s="481"/>
      <c r="X202" s="481"/>
      <c r="Y202" s="481"/>
      <c r="Z202" s="481"/>
    </row>
    <row r="203" ht="15.75" customHeight="1">
      <c r="A203" s="481"/>
      <c r="B203" s="481"/>
      <c r="C203" s="481"/>
      <c r="D203" s="481"/>
      <c r="E203" s="481"/>
      <c r="F203" s="481"/>
      <c r="G203" s="481"/>
      <c r="H203" s="481"/>
      <c r="I203" s="481"/>
      <c r="J203" s="481"/>
      <c r="K203" s="481"/>
      <c r="L203" s="481"/>
      <c r="M203" s="481"/>
      <c r="N203" s="481"/>
      <c r="O203" s="481"/>
      <c r="P203" s="481"/>
      <c r="Q203" s="481"/>
      <c r="R203" s="481"/>
      <c r="S203" s="481"/>
      <c r="T203" s="481"/>
      <c r="U203" s="481"/>
      <c r="V203" s="481"/>
      <c r="W203" s="481"/>
      <c r="X203" s="481"/>
      <c r="Y203" s="481"/>
      <c r="Z203" s="481"/>
    </row>
    <row r="204" ht="15.75" customHeight="1">
      <c r="A204" s="481"/>
      <c r="B204" s="481"/>
      <c r="C204" s="481"/>
      <c r="D204" s="481"/>
      <c r="E204" s="481"/>
      <c r="F204" s="481"/>
      <c r="G204" s="481"/>
      <c r="H204" s="481"/>
      <c r="I204" s="481"/>
      <c r="J204" s="481"/>
      <c r="K204" s="481"/>
      <c r="L204" s="481"/>
      <c r="M204" s="481"/>
      <c r="N204" s="481"/>
      <c r="O204" s="481"/>
      <c r="P204" s="481"/>
      <c r="Q204" s="481"/>
      <c r="R204" s="481"/>
      <c r="S204" s="481"/>
      <c r="T204" s="481"/>
      <c r="U204" s="481"/>
      <c r="V204" s="481"/>
      <c r="W204" s="481"/>
      <c r="X204" s="481"/>
      <c r="Y204" s="481"/>
      <c r="Z204" s="481"/>
    </row>
    <row r="205" ht="15.75" customHeight="1">
      <c r="A205" s="481"/>
      <c r="B205" s="481"/>
      <c r="C205" s="481"/>
      <c r="D205" s="481"/>
      <c r="E205" s="481"/>
      <c r="F205" s="481"/>
      <c r="G205" s="481"/>
      <c r="H205" s="481"/>
      <c r="I205" s="481"/>
      <c r="J205" s="481"/>
      <c r="K205" s="481"/>
      <c r="L205" s="481"/>
      <c r="M205" s="481"/>
      <c r="N205" s="481"/>
      <c r="O205" s="481"/>
      <c r="P205" s="481"/>
      <c r="Q205" s="481"/>
      <c r="R205" s="481"/>
      <c r="S205" s="481"/>
      <c r="T205" s="481"/>
      <c r="U205" s="481"/>
      <c r="V205" s="481"/>
      <c r="W205" s="481"/>
      <c r="X205" s="481"/>
      <c r="Y205" s="481"/>
      <c r="Z205" s="481"/>
    </row>
    <row r="206" ht="15.75" customHeight="1">
      <c r="A206" s="481"/>
      <c r="B206" s="481"/>
      <c r="C206" s="481"/>
      <c r="D206" s="481"/>
      <c r="E206" s="481"/>
      <c r="F206" s="481"/>
      <c r="G206" s="481"/>
      <c r="H206" s="481"/>
      <c r="I206" s="481"/>
      <c r="J206" s="481"/>
      <c r="K206" s="481"/>
      <c r="L206" s="481"/>
      <c r="M206" s="481"/>
      <c r="N206" s="481"/>
      <c r="O206" s="481"/>
      <c r="P206" s="481"/>
      <c r="Q206" s="481"/>
      <c r="R206" s="481"/>
      <c r="S206" s="481"/>
      <c r="T206" s="481"/>
      <c r="U206" s="481"/>
      <c r="V206" s="481"/>
      <c r="W206" s="481"/>
      <c r="X206" s="481"/>
      <c r="Y206" s="481"/>
      <c r="Z206" s="481"/>
    </row>
    <row r="207" ht="15.75" customHeight="1">
      <c r="A207" s="481"/>
      <c r="B207" s="481"/>
      <c r="C207" s="481"/>
      <c r="D207" s="481"/>
      <c r="E207" s="481"/>
      <c r="F207" s="481"/>
      <c r="G207" s="481"/>
      <c r="H207" s="481"/>
      <c r="I207" s="481"/>
      <c r="J207" s="481"/>
      <c r="K207" s="481"/>
      <c r="L207" s="481"/>
      <c r="M207" s="481"/>
      <c r="N207" s="481"/>
      <c r="O207" s="481"/>
      <c r="P207" s="481"/>
      <c r="Q207" s="481"/>
      <c r="R207" s="481"/>
      <c r="S207" s="481"/>
      <c r="T207" s="481"/>
      <c r="U207" s="481"/>
      <c r="V207" s="481"/>
      <c r="W207" s="481"/>
      <c r="X207" s="481"/>
      <c r="Y207" s="481"/>
      <c r="Z207" s="481"/>
    </row>
    <row r="208" ht="15.75" customHeight="1">
      <c r="A208" s="481"/>
      <c r="B208" s="481"/>
      <c r="C208" s="481"/>
      <c r="D208" s="481"/>
      <c r="E208" s="481"/>
      <c r="F208" s="481"/>
      <c r="G208" s="481"/>
      <c r="H208" s="481"/>
      <c r="I208" s="481"/>
      <c r="J208" s="481"/>
      <c r="K208" s="481"/>
      <c r="L208" s="481"/>
      <c r="M208" s="481"/>
      <c r="N208" s="481"/>
      <c r="O208" s="481"/>
      <c r="P208" s="481"/>
      <c r="Q208" s="481"/>
      <c r="R208" s="481"/>
      <c r="S208" s="481"/>
      <c r="T208" s="481"/>
      <c r="U208" s="481"/>
      <c r="V208" s="481"/>
      <c r="W208" s="481"/>
      <c r="X208" s="481"/>
      <c r="Y208" s="481"/>
      <c r="Z208" s="481"/>
    </row>
    <row r="209" ht="15.75" customHeight="1">
      <c r="A209" s="481"/>
      <c r="B209" s="481"/>
      <c r="C209" s="481"/>
      <c r="D209" s="481"/>
      <c r="E209" s="481"/>
      <c r="F209" s="481"/>
      <c r="G209" s="481"/>
      <c r="H209" s="481"/>
      <c r="I209" s="481"/>
      <c r="J209" s="481"/>
      <c r="K209" s="481"/>
      <c r="L209" s="481"/>
      <c r="M209" s="481"/>
      <c r="N209" s="481"/>
      <c r="O209" s="481"/>
      <c r="P209" s="481"/>
      <c r="Q209" s="481"/>
      <c r="R209" s="481"/>
      <c r="S209" s="481"/>
      <c r="T209" s="481"/>
      <c r="U209" s="481"/>
      <c r="V209" s="481"/>
      <c r="W209" s="481"/>
      <c r="X209" s="481"/>
      <c r="Y209" s="481"/>
      <c r="Z209" s="481"/>
    </row>
    <row r="210" ht="15.75" customHeight="1">
      <c r="A210" s="481"/>
      <c r="B210" s="481"/>
      <c r="C210" s="481"/>
      <c r="D210" s="481"/>
      <c r="E210" s="481"/>
      <c r="F210" s="481"/>
      <c r="G210" s="481"/>
      <c r="H210" s="481"/>
      <c r="I210" s="481"/>
      <c r="J210" s="481"/>
      <c r="K210" s="481"/>
      <c r="L210" s="481"/>
      <c r="M210" s="481"/>
      <c r="N210" s="481"/>
      <c r="O210" s="481"/>
      <c r="P210" s="481"/>
      <c r="Q210" s="481"/>
      <c r="R210" s="481"/>
      <c r="S210" s="481"/>
      <c r="T210" s="481"/>
      <c r="U210" s="481"/>
      <c r="V210" s="481"/>
      <c r="W210" s="481"/>
      <c r="X210" s="481"/>
      <c r="Y210" s="481"/>
      <c r="Z210" s="481"/>
    </row>
    <row r="211" ht="15.75" customHeight="1">
      <c r="A211" s="481"/>
      <c r="B211" s="481"/>
      <c r="C211" s="481"/>
      <c r="D211" s="481"/>
      <c r="E211" s="481"/>
      <c r="F211" s="481"/>
      <c r="G211" s="481"/>
      <c r="H211" s="481"/>
      <c r="I211" s="481"/>
      <c r="J211" s="481"/>
      <c r="K211" s="481"/>
      <c r="L211" s="481"/>
      <c r="M211" s="481"/>
      <c r="N211" s="481"/>
      <c r="O211" s="481"/>
      <c r="P211" s="481"/>
      <c r="Q211" s="481"/>
      <c r="R211" s="481"/>
      <c r="S211" s="481"/>
      <c r="T211" s="481"/>
      <c r="U211" s="481"/>
      <c r="V211" s="481"/>
      <c r="W211" s="481"/>
      <c r="X211" s="481"/>
      <c r="Y211" s="481"/>
      <c r="Z211" s="481"/>
    </row>
    <row r="212" ht="15.75" customHeight="1">
      <c r="A212" s="481"/>
      <c r="B212" s="481"/>
      <c r="C212" s="481"/>
      <c r="D212" s="481"/>
      <c r="E212" s="481"/>
      <c r="F212" s="481"/>
      <c r="G212" s="481"/>
      <c r="H212" s="481"/>
      <c r="I212" s="481"/>
      <c r="J212" s="481"/>
      <c r="K212" s="481"/>
      <c r="L212" s="481"/>
      <c r="M212" s="481"/>
      <c r="N212" s="481"/>
      <c r="O212" s="481"/>
      <c r="P212" s="481"/>
      <c r="Q212" s="481"/>
      <c r="R212" s="481"/>
      <c r="S212" s="481"/>
      <c r="T212" s="481"/>
      <c r="U212" s="481"/>
      <c r="V212" s="481"/>
      <c r="W212" s="481"/>
      <c r="X212" s="481"/>
      <c r="Y212" s="481"/>
      <c r="Z212" s="481"/>
    </row>
    <row r="213" ht="15.75" customHeight="1">
      <c r="A213" s="481"/>
      <c r="B213" s="481"/>
      <c r="C213" s="481"/>
      <c r="D213" s="481"/>
      <c r="E213" s="481"/>
      <c r="F213" s="481"/>
      <c r="G213" s="481"/>
      <c r="H213" s="481"/>
      <c r="I213" s="481"/>
      <c r="J213" s="481"/>
      <c r="K213" s="481"/>
      <c r="L213" s="481"/>
      <c r="M213" s="481"/>
      <c r="N213" s="481"/>
      <c r="O213" s="481"/>
      <c r="P213" s="481"/>
      <c r="Q213" s="481"/>
      <c r="R213" s="481"/>
      <c r="S213" s="481"/>
      <c r="T213" s="481"/>
      <c r="U213" s="481"/>
      <c r="V213" s="481"/>
      <c r="W213" s="481"/>
      <c r="X213" s="481"/>
      <c r="Y213" s="481"/>
      <c r="Z213" s="481"/>
    </row>
    <row r="214" ht="15.75" customHeight="1">
      <c r="A214" s="481"/>
      <c r="B214" s="481"/>
      <c r="C214" s="481"/>
      <c r="D214" s="481"/>
      <c r="E214" s="481"/>
      <c r="F214" s="481"/>
      <c r="G214" s="481"/>
      <c r="H214" s="481"/>
      <c r="I214" s="481"/>
      <c r="J214" s="481"/>
      <c r="K214" s="481"/>
      <c r="L214" s="481"/>
      <c r="M214" s="481"/>
      <c r="N214" s="481"/>
      <c r="O214" s="481"/>
      <c r="P214" s="481"/>
      <c r="Q214" s="481"/>
      <c r="R214" s="481"/>
      <c r="S214" s="481"/>
      <c r="T214" s="481"/>
      <c r="U214" s="481"/>
      <c r="V214" s="481"/>
      <c r="W214" s="481"/>
      <c r="X214" s="481"/>
      <c r="Y214" s="481"/>
      <c r="Z214" s="481"/>
    </row>
    <row r="215" ht="15.75" customHeight="1">
      <c r="A215" s="481"/>
      <c r="B215" s="481"/>
      <c r="C215" s="481"/>
      <c r="D215" s="481"/>
      <c r="E215" s="481"/>
      <c r="F215" s="481"/>
      <c r="G215" s="481"/>
      <c r="H215" s="481"/>
      <c r="I215" s="481"/>
      <c r="J215" s="481"/>
      <c r="K215" s="481"/>
      <c r="L215" s="481"/>
      <c r="M215" s="481"/>
      <c r="N215" s="481"/>
      <c r="O215" s="481"/>
      <c r="P215" s="481"/>
      <c r="Q215" s="481"/>
      <c r="R215" s="481"/>
      <c r="S215" s="481"/>
      <c r="T215" s="481"/>
      <c r="U215" s="481"/>
      <c r="V215" s="481"/>
      <c r="W215" s="481"/>
      <c r="X215" s="481"/>
      <c r="Y215" s="481"/>
      <c r="Z215" s="481"/>
    </row>
    <row r="216" ht="15.75" customHeight="1">
      <c r="A216" s="481"/>
      <c r="B216" s="481"/>
      <c r="C216" s="481"/>
      <c r="D216" s="481"/>
      <c r="E216" s="481"/>
      <c r="F216" s="481"/>
      <c r="G216" s="481"/>
      <c r="H216" s="481"/>
      <c r="I216" s="481"/>
      <c r="J216" s="481"/>
      <c r="K216" s="481"/>
      <c r="L216" s="481"/>
      <c r="M216" s="481"/>
      <c r="N216" s="481"/>
      <c r="O216" s="481"/>
      <c r="P216" s="481"/>
      <c r="Q216" s="481"/>
      <c r="R216" s="481"/>
      <c r="S216" s="481"/>
      <c r="T216" s="481"/>
      <c r="U216" s="481"/>
      <c r="V216" s="481"/>
      <c r="W216" s="481"/>
      <c r="X216" s="481"/>
      <c r="Y216" s="481"/>
      <c r="Z216" s="481"/>
    </row>
    <row r="217" ht="15.75" customHeight="1">
      <c r="A217" s="481"/>
      <c r="B217" s="481"/>
      <c r="C217" s="481"/>
      <c r="D217" s="481"/>
      <c r="E217" s="481"/>
      <c r="F217" s="481"/>
      <c r="G217" s="481"/>
      <c r="H217" s="481"/>
      <c r="I217" s="481"/>
      <c r="J217" s="481"/>
      <c r="K217" s="481"/>
      <c r="L217" s="481"/>
      <c r="M217" s="481"/>
      <c r="N217" s="481"/>
      <c r="O217" s="481"/>
      <c r="P217" s="481"/>
      <c r="Q217" s="481"/>
      <c r="R217" s="481"/>
      <c r="S217" s="481"/>
      <c r="T217" s="481"/>
      <c r="U217" s="481"/>
      <c r="V217" s="481"/>
      <c r="W217" s="481"/>
      <c r="X217" s="481"/>
      <c r="Y217" s="481"/>
      <c r="Z217" s="481"/>
    </row>
    <row r="218" ht="15.75" customHeight="1">
      <c r="A218" s="481"/>
      <c r="B218" s="481"/>
      <c r="C218" s="481"/>
      <c r="D218" s="481"/>
      <c r="E218" s="481"/>
      <c r="F218" s="481"/>
      <c r="G218" s="481"/>
      <c r="H218" s="481"/>
      <c r="I218" s="481"/>
      <c r="J218" s="481"/>
      <c r="K218" s="481"/>
      <c r="L218" s="481"/>
      <c r="M218" s="481"/>
      <c r="N218" s="481"/>
      <c r="O218" s="481"/>
      <c r="P218" s="481"/>
      <c r="Q218" s="481"/>
      <c r="R218" s="481"/>
      <c r="S218" s="481"/>
      <c r="T218" s="481"/>
      <c r="U218" s="481"/>
      <c r="V218" s="481"/>
      <c r="W218" s="481"/>
      <c r="X218" s="481"/>
      <c r="Y218" s="481"/>
      <c r="Z218" s="481"/>
    </row>
    <row r="219" ht="15.75" customHeight="1">
      <c r="A219" s="481"/>
      <c r="B219" s="481"/>
      <c r="C219" s="481"/>
      <c r="D219" s="481"/>
      <c r="E219" s="481"/>
      <c r="F219" s="481"/>
      <c r="G219" s="481"/>
      <c r="H219" s="481"/>
      <c r="I219" s="481"/>
      <c r="J219" s="481"/>
      <c r="K219" s="481"/>
      <c r="L219" s="481"/>
      <c r="M219" s="481"/>
      <c r="N219" s="481"/>
      <c r="O219" s="481"/>
      <c r="P219" s="481"/>
      <c r="Q219" s="481"/>
      <c r="R219" s="481"/>
      <c r="S219" s="481"/>
      <c r="T219" s="481"/>
      <c r="U219" s="481"/>
      <c r="V219" s="481"/>
      <c r="W219" s="481"/>
      <c r="X219" s="481"/>
      <c r="Y219" s="481"/>
      <c r="Z219" s="481"/>
    </row>
    <row r="220" ht="15.75" customHeight="1">
      <c r="A220" s="481"/>
      <c r="B220" s="481"/>
      <c r="C220" s="481"/>
      <c r="D220" s="481"/>
      <c r="E220" s="481"/>
      <c r="F220" s="481"/>
      <c r="G220" s="481"/>
      <c r="H220" s="481"/>
      <c r="I220" s="481"/>
      <c r="J220" s="481"/>
      <c r="K220" s="481"/>
      <c r="L220" s="481"/>
      <c r="M220" s="481"/>
      <c r="N220" s="481"/>
      <c r="O220" s="481"/>
      <c r="P220" s="481"/>
      <c r="Q220" s="481"/>
      <c r="R220" s="481"/>
      <c r="S220" s="481"/>
      <c r="T220" s="481"/>
      <c r="U220" s="481"/>
      <c r="V220" s="481"/>
      <c r="W220" s="481"/>
      <c r="X220" s="481"/>
      <c r="Y220" s="481"/>
      <c r="Z220" s="48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29"/>
    <col customWidth="1" min="5" max="5" width="8.71"/>
    <col customWidth="1" min="6" max="6" width="17.14"/>
    <col customWidth="1" min="7" max="7" width="18.14"/>
    <col customWidth="1" min="8" max="8" width="13.71"/>
    <col customWidth="1" min="9" max="10" width="8.71"/>
  </cols>
  <sheetData>
    <row r="1" ht="14.25" customHeight="1"/>
    <row r="2" ht="14.25" customHeight="1">
      <c r="D2" s="205" t="s">
        <v>1674</v>
      </c>
    </row>
    <row r="3" ht="14.25" customHeight="1"/>
    <row r="4" ht="14.25" customHeight="1">
      <c r="A4" s="205" t="s">
        <v>1675</v>
      </c>
      <c r="B4" s="205" t="s">
        <v>514</v>
      </c>
      <c r="C4" s="205" t="s">
        <v>28</v>
      </c>
      <c r="D4" s="205" t="s">
        <v>1676</v>
      </c>
      <c r="E4" s="205" t="s">
        <v>1677</v>
      </c>
      <c r="F4" s="205" t="s">
        <v>1678</v>
      </c>
      <c r="G4" s="205" t="s">
        <v>1679</v>
      </c>
      <c r="H4" s="205" t="s">
        <v>1680</v>
      </c>
      <c r="I4" s="205" t="s">
        <v>1681</v>
      </c>
      <c r="J4" s="205" t="s">
        <v>1682</v>
      </c>
    </row>
    <row r="5" ht="14.25" customHeight="1">
      <c r="A5" s="205">
        <v>1.0</v>
      </c>
      <c r="B5" s="205" t="s">
        <v>1684</v>
      </c>
      <c r="C5" s="204">
        <v>45017.0</v>
      </c>
      <c r="D5" s="486">
        <f>C5+7</f>
        <v>45024</v>
      </c>
      <c r="E5" s="205" t="s">
        <v>1685</v>
      </c>
      <c r="F5" s="205" t="s">
        <v>1686</v>
      </c>
      <c r="H5" s="205">
        <v>300000.0</v>
      </c>
      <c r="I5" s="205">
        <v>5.13</v>
      </c>
      <c r="J5" s="205">
        <f>I5*H5</f>
        <v>1539000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