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d\Tsinghua Masters Thesis\"/>
    </mc:Choice>
  </mc:AlternateContent>
  <xr:revisionPtr revIDLastSave="0" documentId="13_ncr:1_{7707B2E4-7699-4490-8E01-EB55F1793FB1}" xr6:coauthVersionLast="45" xr6:coauthVersionMax="45" xr10:uidLastSave="{00000000-0000-0000-0000-000000000000}"/>
  <bookViews>
    <workbookView xWindow="-98" yWindow="-98" windowWidth="20715" windowHeight="13276" activeTab="2" xr2:uid="{1831A934-4C33-45F4-9826-F66102718E98}"/>
  </bookViews>
  <sheets>
    <sheet name="Outbreak Severity Index" sheetId="1" r:id="rId1"/>
    <sheet name="Response Severity Index" sheetId="2" r:id="rId2"/>
    <sheet name="Risk Tolerance Inde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6" i="3" l="1"/>
  <c r="B116" i="3" s="1"/>
  <c r="C115" i="3"/>
  <c r="B115" i="3" s="1"/>
  <c r="C114" i="3"/>
  <c r="B114" i="3" s="1"/>
  <c r="C113" i="3"/>
  <c r="B113" i="3"/>
  <c r="C112" i="3"/>
  <c r="B112" i="3" s="1"/>
  <c r="C111" i="3"/>
  <c r="B111" i="3"/>
  <c r="C110" i="3"/>
  <c r="B110" i="3" s="1"/>
  <c r="C109" i="3"/>
  <c r="B109" i="3"/>
  <c r="C108" i="3"/>
  <c r="B108" i="3" s="1"/>
  <c r="C107" i="3"/>
  <c r="B107" i="3"/>
  <c r="C106" i="3"/>
  <c r="B106" i="3" s="1"/>
  <c r="C105" i="3"/>
  <c r="B105" i="3"/>
  <c r="C104" i="3"/>
  <c r="B104" i="3" s="1"/>
  <c r="C103" i="3"/>
  <c r="B103" i="3"/>
  <c r="C102" i="3"/>
  <c r="B102" i="3" s="1"/>
  <c r="C101" i="3"/>
  <c r="B101" i="3"/>
  <c r="C100" i="3"/>
  <c r="B100" i="3" s="1"/>
  <c r="C99" i="3"/>
  <c r="B99" i="3"/>
  <c r="C98" i="3"/>
  <c r="B98" i="3" s="1"/>
  <c r="C97" i="3"/>
  <c r="B97" i="3"/>
  <c r="C96" i="3"/>
  <c r="B96" i="3" s="1"/>
  <c r="C95" i="3"/>
  <c r="B95" i="3"/>
  <c r="C94" i="3"/>
  <c r="B94" i="3" s="1"/>
  <c r="C93" i="3"/>
  <c r="B93" i="3"/>
  <c r="C92" i="3"/>
  <c r="B92" i="3" s="1"/>
  <c r="C91" i="3"/>
  <c r="B91" i="3"/>
  <c r="C90" i="3"/>
  <c r="B90" i="3" s="1"/>
  <c r="C89" i="3"/>
  <c r="B89" i="3"/>
  <c r="C88" i="3"/>
  <c r="B88" i="3" s="1"/>
  <c r="C87" i="3"/>
  <c r="B87" i="3"/>
  <c r="C86" i="3"/>
  <c r="B86" i="3" s="1"/>
  <c r="C85" i="3"/>
  <c r="B85" i="3"/>
  <c r="C84" i="3"/>
  <c r="B84" i="3" s="1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C70" i="3"/>
  <c r="C69" i="3"/>
  <c r="C68" i="3"/>
  <c r="C67" i="3"/>
  <c r="C66" i="3"/>
  <c r="C65" i="3"/>
  <c r="C80" i="3"/>
  <c r="C77" i="3"/>
  <c r="C79" i="3"/>
  <c r="C78" i="3"/>
  <c r="C82" i="3"/>
  <c r="C81" i="3"/>
  <c r="C76" i="3"/>
  <c r="C75" i="3"/>
  <c r="C74" i="3"/>
  <c r="C73" i="3"/>
  <c r="C72" i="3"/>
  <c r="C71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7" i="3"/>
  <c r="B47" i="3" s="1"/>
  <c r="C46" i="3"/>
  <c r="B46" i="3"/>
  <c r="C45" i="3"/>
  <c r="B45" i="3" s="1"/>
  <c r="C44" i="3"/>
  <c r="B44" i="3"/>
  <c r="C43" i="3"/>
  <c r="B43" i="3" s="1"/>
  <c r="C42" i="3"/>
  <c r="B42" i="3"/>
  <c r="C41" i="3"/>
  <c r="B41" i="3" s="1"/>
  <c r="C40" i="3"/>
  <c r="B40" i="3"/>
  <c r="C39" i="3"/>
  <c r="B39" i="3" s="1"/>
  <c r="C38" i="3"/>
  <c r="B38" i="3"/>
  <c r="C37" i="3"/>
  <c r="B37" i="3" s="1"/>
  <c r="C36" i="3"/>
  <c r="B36" i="3"/>
  <c r="C35" i="3"/>
  <c r="B35" i="3" s="1"/>
  <c r="C34" i="3"/>
  <c r="B34" i="3"/>
  <c r="C33" i="3"/>
  <c r="B33" i="3" s="1"/>
  <c r="C32" i="3"/>
  <c r="B32" i="3"/>
  <c r="C31" i="3"/>
  <c r="B31" i="3" s="1"/>
  <c r="C30" i="3"/>
  <c r="B30" i="3"/>
  <c r="C29" i="3"/>
  <c r="B29" i="3" s="1"/>
  <c r="C28" i="3"/>
  <c r="B28" i="3"/>
  <c r="C27" i="3"/>
  <c r="B27" i="3" s="1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19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B83" i="3"/>
  <c r="B49" i="3"/>
  <c r="B48" i="3"/>
  <c r="B26" i="3"/>
  <c r="B4" i="3"/>
  <c r="B3" i="3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12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B10" i="2"/>
  <c r="B9" i="2"/>
  <c r="B8" i="2"/>
  <c r="C10" i="2"/>
  <c r="C9" i="2"/>
  <c r="C8" i="2"/>
  <c r="B6" i="2"/>
  <c r="B5" i="2"/>
  <c r="B4" i="2"/>
  <c r="B3" i="2"/>
  <c r="C6" i="2"/>
  <c r="C5" i="2"/>
  <c r="C4" i="2"/>
  <c r="C3" i="2"/>
  <c r="C2" i="2"/>
  <c r="C7" i="2"/>
  <c r="C11" i="2"/>
  <c r="B11" i="2"/>
  <c r="B7" i="2"/>
  <c r="B2" i="2"/>
  <c r="B22" i="1"/>
  <c r="B21" i="1"/>
  <c r="B20" i="1"/>
  <c r="B19" i="1"/>
  <c r="B18" i="1"/>
  <c r="B17" i="1"/>
  <c r="B16" i="1"/>
  <c r="B15" i="1"/>
  <c r="B14" i="1"/>
  <c r="B12" i="1"/>
  <c r="B11" i="1"/>
  <c r="B10" i="1"/>
  <c r="B9" i="1"/>
  <c r="B8" i="1"/>
  <c r="B7" i="1"/>
  <c r="B6" i="1"/>
  <c r="B5" i="1"/>
  <c r="B4" i="1"/>
  <c r="B53" i="1"/>
  <c r="B52" i="1"/>
  <c r="B51" i="1"/>
  <c r="B50" i="1"/>
  <c r="B49" i="1"/>
  <c r="B48" i="1"/>
  <c r="B47" i="1"/>
  <c r="B46" i="1"/>
  <c r="B45" i="1"/>
  <c r="B44" i="1"/>
  <c r="B42" i="1"/>
  <c r="B41" i="1"/>
  <c r="B40" i="1"/>
  <c r="B39" i="1"/>
  <c r="B38" i="1"/>
  <c r="B37" i="1"/>
  <c r="B36" i="1"/>
  <c r="B35" i="1"/>
  <c r="B34" i="1"/>
  <c r="B33" i="1"/>
  <c r="B31" i="1"/>
  <c r="B30" i="1"/>
  <c r="B29" i="1"/>
  <c r="B28" i="1"/>
  <c r="B27" i="1"/>
  <c r="B26" i="1"/>
  <c r="C53" i="1"/>
  <c r="C52" i="1"/>
  <c r="C51" i="1"/>
  <c r="C50" i="1"/>
  <c r="C49" i="1"/>
  <c r="C48" i="1"/>
  <c r="C47" i="1"/>
  <c r="C46" i="1"/>
  <c r="C45" i="1"/>
  <c r="C44" i="1"/>
  <c r="C42" i="1"/>
  <c r="C41" i="1"/>
  <c r="C38" i="1"/>
  <c r="C37" i="1"/>
  <c r="C40" i="1"/>
  <c r="C39" i="1"/>
  <c r="C36" i="1"/>
  <c r="C35" i="1"/>
  <c r="C34" i="1"/>
  <c r="C33" i="1"/>
  <c r="C31" i="1"/>
  <c r="C30" i="1"/>
  <c r="C29" i="1"/>
  <c r="C28" i="1"/>
  <c r="C27" i="1"/>
  <c r="C26" i="1"/>
  <c r="C22" i="1"/>
  <c r="C21" i="1"/>
  <c r="C20" i="1"/>
  <c r="C19" i="1"/>
  <c r="C18" i="1"/>
  <c r="C17" i="1"/>
  <c r="C16" i="1"/>
  <c r="C15" i="1"/>
  <c r="C14" i="1"/>
  <c r="C8" i="1"/>
  <c r="C7" i="1"/>
  <c r="C5" i="1"/>
  <c r="C4" i="1"/>
  <c r="C10" i="1"/>
  <c r="C9" i="1"/>
  <c r="C6" i="1"/>
  <c r="C11" i="1"/>
  <c r="C12" i="1"/>
  <c r="B3" i="1"/>
  <c r="B43" i="1"/>
  <c r="B32" i="1"/>
  <c r="B25" i="1"/>
  <c r="B13" i="1"/>
  <c r="C43" i="1"/>
  <c r="C32" i="1"/>
  <c r="C25" i="1"/>
</calcChain>
</file>

<file path=xl/sharedStrings.xml><?xml version="1.0" encoding="utf-8"?>
<sst xmlns="http://schemas.openxmlformats.org/spreadsheetml/2006/main" count="305" uniqueCount="228">
  <si>
    <t>Initial Outbreak:</t>
  </si>
  <si>
    <t>Cases:</t>
  </si>
  <si>
    <t>Deaths:</t>
  </si>
  <si>
    <t>Total Outbreak:</t>
  </si>
  <si>
    <t>Total Handeling:</t>
  </si>
  <si>
    <t>Total Cases per Million</t>
  </si>
  <si>
    <t>Total Deaths per Million</t>
  </si>
  <si>
    <t>Total Tests per Million</t>
  </si>
  <si>
    <t>Case-Death Ratio</t>
  </si>
  <si>
    <t>Test-Case Ratio</t>
  </si>
  <si>
    <t>Case-Death Pair Peak Ratio</t>
  </si>
  <si>
    <t>Case Handeling:</t>
  </si>
  <si>
    <t>Number of Cases Peaks</t>
  </si>
  <si>
    <t>Cases Growth Length</t>
  </si>
  <si>
    <t>Cases Submission Length</t>
  </si>
  <si>
    <t>Cases Total Length</t>
  </si>
  <si>
    <t>Cases Peak Value</t>
  </si>
  <si>
    <t>Cases Valley Value</t>
  </si>
  <si>
    <t>Death Handeling:</t>
  </si>
  <si>
    <t>Number of Deaths Peaks</t>
  </si>
  <si>
    <t>Deaths Growth Length</t>
  </si>
  <si>
    <t>Deaths Submission Length</t>
  </si>
  <si>
    <t>Deaths Total Length</t>
  </si>
  <si>
    <t>Deaths Peak Value</t>
  </si>
  <si>
    <t>Deaths Valley Value</t>
  </si>
  <si>
    <t>Cases Growth Length (First Outbreak)</t>
  </si>
  <si>
    <t>Cases Submission Length (First Outbreak)</t>
  </si>
  <si>
    <t>Cases Total Length (First Outbreak)</t>
  </si>
  <si>
    <t>Cases Peak Value (First Outbreak)</t>
  </si>
  <si>
    <t>Cases Valley Value (First Outbreak)</t>
  </si>
  <si>
    <t>Deaths Growth Length (First Outbreak)</t>
  </si>
  <si>
    <t>Deaths Submission Length (First Outbreak)</t>
  </si>
  <si>
    <t>Deaths Total Length (First Outbreak)</t>
  </si>
  <si>
    <t>Deaths Peak Value (First Outbreak)</t>
  </si>
  <si>
    <t>Deaths Valley Value (First Outbreak)</t>
  </si>
  <si>
    <t>Cases Average Growth Rate (First Outbreak)</t>
  </si>
  <si>
    <t>Cases Average Submission Rate (First Outbreak)</t>
  </si>
  <si>
    <t>Cases Average Growth Rate</t>
  </si>
  <si>
    <t>Deaths Average Growth Rate (First Outbreak)</t>
  </si>
  <si>
    <t>Cases Average Submission Rate</t>
  </si>
  <si>
    <t>Deaths Average Submission Rate (First Outbreak)</t>
  </si>
  <si>
    <t>Deaths Average Growth Rate</t>
  </si>
  <si>
    <t>Deaths Average Submission Rate</t>
  </si>
  <si>
    <t>Cases Maximum Growth Rate (First Outbreak)</t>
  </si>
  <si>
    <t>Cases Maximum Submission Rate (First Outbreak)</t>
  </si>
  <si>
    <t>Cases Maximum Growth Rate</t>
  </si>
  <si>
    <t>Deaths Maximum Growth Rate (First Outbreak)</t>
  </si>
  <si>
    <t>Cases Maximum Submission Rate</t>
  </si>
  <si>
    <t>Deaths Maximum Submission Rate (First Outbreak)</t>
  </si>
  <si>
    <t>Deaths Maximum Growth Rate</t>
  </si>
  <si>
    <t>Deaths Maximum Submission Rate</t>
  </si>
  <si>
    <t>Overall Weight</t>
  </si>
  <si>
    <t>Realtive Weight</t>
  </si>
  <si>
    <t>High/Low</t>
  </si>
  <si>
    <t>Low</t>
  </si>
  <si>
    <t>High</t>
  </si>
  <si>
    <t>Severity:</t>
  </si>
  <si>
    <t>Realtive Economic Support:</t>
  </si>
  <si>
    <t>Economic Support to Containment Health Ratio</t>
  </si>
  <si>
    <t>Economic Support to Stringency Ratio</t>
  </si>
  <si>
    <t>Economic Support to Government Response Ratio</t>
  </si>
  <si>
    <t>Length of Elevated Response for Potential Suppyl Chain Factors:</t>
  </si>
  <si>
    <t>Strict Measures:</t>
  </si>
  <si>
    <t>Most Strict Measures:</t>
  </si>
  <si>
    <t>Outbreak Severity before Highest First Actions Taken:</t>
  </si>
  <si>
    <t>Maximum Stringency</t>
  </si>
  <si>
    <t>Maximum Government Response</t>
  </si>
  <si>
    <t>Maximum Containment Health</t>
  </si>
  <si>
    <t>Maximum Economic Support</t>
  </si>
  <si>
    <t>Number of Days Some Sectors Closed</t>
  </si>
  <si>
    <t>Number of Days All Non-Essential Sectors Closed</t>
  </si>
  <si>
    <t>Number of Days Public Transport Closed</t>
  </si>
  <si>
    <t>Number of Days Stay-at-Home except for Essential Trips</t>
  </si>
  <si>
    <t>Number of Days Stay-at-Home Total Lockdown</t>
  </si>
  <si>
    <t>Number of Days Internal Movement Restricted</t>
  </si>
  <si>
    <t>Number of Days Public Information Campaign</t>
  </si>
  <si>
    <t>Number of Days Facial Coverings in Some Public Places</t>
  </si>
  <si>
    <t>Number of Days Facial Coverings in All Public Places</t>
  </si>
  <si>
    <t>Number of Days Facial Coverings Mandate</t>
  </si>
  <si>
    <t>Number of Days Some Schools Closed</t>
  </si>
  <si>
    <t>Number of Days All Schools Closed</t>
  </si>
  <si>
    <t>Number of Days Public Events Cancelled</t>
  </si>
  <si>
    <t>Number of Days Restricting Gatherings (&lt;1000)</t>
  </si>
  <si>
    <t>Number of Days Restricting Gatherings (&lt;100)</t>
  </si>
  <si>
    <t>Number of Days Restricting Gatherings (&lt;10)</t>
  </si>
  <si>
    <t>Number of Days International Bans for some Countries</t>
  </si>
  <si>
    <t>Number of Days International Bans Total Border Closure</t>
  </si>
  <si>
    <t>Number of Cases Before Some Sectors Closed</t>
  </si>
  <si>
    <t>Number of Cases Before Stay-at-Home except for Essential Trips</t>
  </si>
  <si>
    <t>Number of Cases Before International Bans for some Countries</t>
  </si>
  <si>
    <t>Number of Cases Before Public Information Campaign</t>
  </si>
  <si>
    <t>Number of Cases Before Facial Coverings in Some Public Places</t>
  </si>
  <si>
    <t>Number of Cases Before Some Schools Closed</t>
  </si>
  <si>
    <t>Number of Cases Before Restricting Gatherings (&lt;1000)</t>
  </si>
  <si>
    <t>Number of Deaths Before Some Sectors Closed</t>
  </si>
  <si>
    <t>Number of Deaths Before Stay-at-Home except for Essential Trips</t>
  </si>
  <si>
    <t>Number of Deaths Before International Bans for some Countries</t>
  </si>
  <si>
    <t>Number of Deaths Before Public Information Campaign</t>
  </si>
  <si>
    <t>Number of Deaths Before Facial Coverings in Some Public Places</t>
  </si>
  <si>
    <t>Number of Deaths Before Some Schools Closed</t>
  </si>
  <si>
    <t>Number of Deaths Before Restricting Gatherings (&lt;1000)</t>
  </si>
  <si>
    <t>Number of Cases Before All Non-Essential Sectors Closed</t>
  </si>
  <si>
    <t>Number of Cases Before Public Transport Closed</t>
  </si>
  <si>
    <t>Number of Cases Before Stay-at-Home Total Lockdown</t>
  </si>
  <si>
    <t>Number of Cases Before Internal Movement Restricted</t>
  </si>
  <si>
    <t>Number of Cases Before International Bans Total Border Closure</t>
  </si>
  <si>
    <t>Number of Cases Before Facial Coverings in All Public Places</t>
  </si>
  <si>
    <t>Number of Cases Before Facial Coverings Mandate</t>
  </si>
  <si>
    <t>Number of Cases Before All Schools Closed</t>
  </si>
  <si>
    <t>Number of Cases Before Public Events Cancelled</t>
  </si>
  <si>
    <t>Number of Cases Before Restricting Gatherings (&lt;100)</t>
  </si>
  <si>
    <t>Number of Cases Before Restricting Gatherings (&lt;10)</t>
  </si>
  <si>
    <t>Number of Deaths Before All Non-Essential Sectors Closed</t>
  </si>
  <si>
    <t>Number of Deaths Before Public Transport Closed</t>
  </si>
  <si>
    <t>Number of Deaths Before Stay-at-Home Total Lockdown</t>
  </si>
  <si>
    <t>Number of Deaths Before Internal Movement Restricted</t>
  </si>
  <si>
    <t>Number of Deaths Before International Bans Total Border Closure</t>
  </si>
  <si>
    <t>Number of Deaths Before Facial Coverings in All Public Places</t>
  </si>
  <si>
    <t>Number of Deaths Before Facial Coverings Mandate</t>
  </si>
  <si>
    <t>Number of Deaths Before All Schools Closed</t>
  </si>
  <si>
    <t>Number of Deaths Before Public Events Cancelled</t>
  </si>
  <si>
    <t>Number of Deaths Before Restricting Gatherings (&lt;100)</t>
  </si>
  <si>
    <t>Number of Deaths Before Restricting Gatherings (&lt;10)</t>
  </si>
  <si>
    <t>Number of Cases Before Peak Stringency</t>
  </si>
  <si>
    <t>Number of Deaths Before Peak Stringency</t>
  </si>
  <si>
    <t>Number of Cases Before Peak Containment Health</t>
  </si>
  <si>
    <t>Number of Deaths Before Peak Containment Health</t>
  </si>
  <si>
    <t>Number of Cases Before Peak Economic Support</t>
  </si>
  <si>
    <t>Number of Deaths Before Peak Economic Support</t>
  </si>
  <si>
    <t>Number of Cases Before Peak Government Response</t>
  </si>
  <si>
    <t>Number of Deaths Before Peak Government Response</t>
  </si>
  <si>
    <t>Average Case Rate Before Some Sectors Closed</t>
  </si>
  <si>
    <t>Average Cases Rate Before Stay-at-Home except for Essential Trips</t>
  </si>
  <si>
    <t>Average Cases Rate Before International Bans for some Countries</t>
  </si>
  <si>
    <t>Average Case Rate Before Public Information Campaign</t>
  </si>
  <si>
    <t>Average Case Rate Before Facial Coverings in Some Public Places</t>
  </si>
  <si>
    <t>Average Case Rate Before Some Schools Closed</t>
  </si>
  <si>
    <t>Average Case Rate Before Restricting Gatherings (&lt;1000)</t>
  </si>
  <si>
    <t>Average Death Rate Before Some Sectors Closed</t>
  </si>
  <si>
    <t>Average Deaths Rate Before Stay-at-Home except for Essential Trips</t>
  </si>
  <si>
    <t>Average Deaths Rate Before International Bans for some Countries</t>
  </si>
  <si>
    <t>Average Death Rate Before Public Information Campaign</t>
  </si>
  <si>
    <t>Average Death Rate Before Facial Coverings in Some Public Places</t>
  </si>
  <si>
    <t>Average Death Rate Before Some Schools Closed</t>
  </si>
  <si>
    <t>Average Death Rate Before Restricting Gatherings (&lt;1000)</t>
  </si>
  <si>
    <t>Average Case Rate Before All Non-Essential Sectors Closed</t>
  </si>
  <si>
    <t>Average Cases Rate Before Public Transport Closed</t>
  </si>
  <si>
    <t>Average Cases Rate Before Stay-at-Home Total Lockdown</t>
  </si>
  <si>
    <t>Average Cases Rate Before Internal Movement Restricted</t>
  </si>
  <si>
    <t>Average Cases Rate Before International Bans Total Border Closure</t>
  </si>
  <si>
    <t>Average Case Rate Before Facial Coverings in All Public Places</t>
  </si>
  <si>
    <t>Average Case Rate Before Facial Coverings Mandate</t>
  </si>
  <si>
    <t>Average Case Rate Before All Schools Closed</t>
  </si>
  <si>
    <t>Average Case Rate Before Public Events Cancelled</t>
  </si>
  <si>
    <t>Average Case Rate Before Restricting Gatherings (&lt;100)</t>
  </si>
  <si>
    <t>Average Case Rate Before Restricting Gatherings (&lt;10)</t>
  </si>
  <si>
    <t>Average Death Rate Before All Non-Essential Sectors Closed</t>
  </si>
  <si>
    <t>Average Deaths Rate Before Public Transport Closed</t>
  </si>
  <si>
    <t>Average Deaths Rate Before Stay-at-Home Total Lockdown</t>
  </si>
  <si>
    <t>Average Deaths Rate Before Internal Movement Restricted</t>
  </si>
  <si>
    <t>Average Deaths Rate Before International Bans Total Border Closure</t>
  </si>
  <si>
    <t>Average Death Rate Before Facial Coverings in All Public Places</t>
  </si>
  <si>
    <t>Average Death Rate Before Facial Coverings Mandate</t>
  </si>
  <si>
    <t>Average Death Rate Before All Schools Closed</t>
  </si>
  <si>
    <t>Average Death Rate Before Public Events Cancelled</t>
  </si>
  <si>
    <t>Average Death Rate Before Restricting Gatherings (&lt;100)</t>
  </si>
  <si>
    <t>Average Death Rate Before Restricting Gatherings (&lt;10)</t>
  </si>
  <si>
    <t>Average Case Growth Before Peak Stringency</t>
  </si>
  <si>
    <t>Average Death Growth Before Peak Stringency</t>
  </si>
  <si>
    <t>Average Case Growth Before Peak Containment Health</t>
  </si>
  <si>
    <t>Average Death Growth Before Peak Containment Health</t>
  </si>
  <si>
    <t>Average Case Growth Before Peak Economic Support</t>
  </si>
  <si>
    <t>Average Death Growth Before Peak Economic Support</t>
  </si>
  <si>
    <t>Average Case Growth Before Peak Government Response</t>
  </si>
  <si>
    <t>Average Death Growth Before Peak Government Response</t>
  </si>
  <si>
    <t>Maximum Case Rate Before Some Sectors Closed</t>
  </si>
  <si>
    <t>Maximum Case Rate Before Stay-at-Home except for Essential Trips</t>
  </si>
  <si>
    <t>Maximum Case Rate Before International Bans for some Countries</t>
  </si>
  <si>
    <t>Maximum Case Rate Before Public Information Campaign</t>
  </si>
  <si>
    <t>Maximum Case Rate Before Facial Coverings in Some Public Places</t>
  </si>
  <si>
    <t>Maximum Case Rate Before Some Schools Closed</t>
  </si>
  <si>
    <t>Maximum Case Rate Before Restricting Gatherings (&lt;1000)</t>
  </si>
  <si>
    <t>Maximum Death Rate Before Some Sectors Closed</t>
  </si>
  <si>
    <t>Maximum Death Rate Before Stay-at-Home except for Essential Trips</t>
  </si>
  <si>
    <t>Maximum Death Rate Before International Bans for some Countries</t>
  </si>
  <si>
    <t>Maximum Death Rate Before Public Information Campaign</t>
  </si>
  <si>
    <t>Maximum Death Rate Before Facial Coverings in Some Public Places</t>
  </si>
  <si>
    <t>Maximum Death Rate Before Some Schools Closed</t>
  </si>
  <si>
    <t>Maximum Death Rate Before Restricting Gatherings (&lt;1000)</t>
  </si>
  <si>
    <t>Maximum Case Rate Before All Non-Essential Sectors Closed</t>
  </si>
  <si>
    <t>Maximum Case Rate Before Public Transport Closed</t>
  </si>
  <si>
    <t>Maximum Case Rate Before Stay-at-Home Total Lockdown</t>
  </si>
  <si>
    <t>Maximum Case Rate Before Internal Movement Restricted</t>
  </si>
  <si>
    <t>Maximum Case Rate Before International Bans Total Border Closure</t>
  </si>
  <si>
    <t>Maximum Case Rate Before Facial Coverings in All Public Places</t>
  </si>
  <si>
    <t>Maximum Case Rate Before Facial Coverings Mandate</t>
  </si>
  <si>
    <t>Maximum Case Rate Before All Schools Closed</t>
  </si>
  <si>
    <t>Maximum Case Rate Before Public Events Cancelled</t>
  </si>
  <si>
    <t>Maximum Case Rate Before Restricting Gatherings (&lt;100)</t>
  </si>
  <si>
    <t>Maximum Case Rate Before Restricting Gatherings (&lt;10)</t>
  </si>
  <si>
    <t>Maximum Death Rate Before All Non-Essential Sectors Closed</t>
  </si>
  <si>
    <t>Maximum Death Rate Before Public Transport Closed</t>
  </si>
  <si>
    <t>Maximum Death Rate Before Stay-at-Home Total Lockdown</t>
  </si>
  <si>
    <t>Maximum Death Rate Before Internal Movement Restricted</t>
  </si>
  <si>
    <t>Maximum Death Rate Before International Bans Total Border Closure</t>
  </si>
  <si>
    <t>Maximum Death Rate Before Facial Coverings in All Public Places</t>
  </si>
  <si>
    <t>Maximum Death Rate Before Facial Coverings Mandate</t>
  </si>
  <si>
    <t>Maximum Death Rate Before All Schools Closed</t>
  </si>
  <si>
    <t>Maximum Death Rate Before Public Events Cancelled</t>
  </si>
  <si>
    <t>Maximum Death Rate Before Restricting Gatherings (&lt;100)</t>
  </si>
  <si>
    <t>Maximum Death Rate Before Restricting Gatherings (&lt;10)</t>
  </si>
  <si>
    <t>Maximum Case Growth Before Peak Stringency</t>
  </si>
  <si>
    <t>First Maximum Stringency to Preceding Cases Ratio</t>
  </si>
  <si>
    <t>Maximum Death Growth Before Peak Stringency</t>
  </si>
  <si>
    <t>First Maximum Stringency to Preceding Deaths Ratio</t>
  </si>
  <si>
    <t>Maximum Case Growth Before Peak Containment Health</t>
  </si>
  <si>
    <t>First Maximum Containment Health to Preceding Cases Ratio</t>
  </si>
  <si>
    <t>Maximum Death Growth Before Peak Containment Health</t>
  </si>
  <si>
    <t>First Maximum Containment Health to Preceding Deaths Ratio</t>
  </si>
  <si>
    <t>Maximum Case Growth Before Peak Economic Support</t>
  </si>
  <si>
    <t>First Maximum Economic Support to Preceding Cases Ratio</t>
  </si>
  <si>
    <t>Maximum Death Growth Before Peak Economic Support</t>
  </si>
  <si>
    <t>First Maximum Economic Support to Preceding Deaths Ratio</t>
  </si>
  <si>
    <t>Maximum Case Growth Before Peak Government Response</t>
  </si>
  <si>
    <t>First Maximum Government Response to Preceding Cases Ratio</t>
  </si>
  <si>
    <t>Maximum Death Growth Before Peak Government Response</t>
  </si>
  <si>
    <t>First Maximum Government Response to Preceding Deaths Ratio</t>
  </si>
  <si>
    <t>Outbreak Severity before Actions Taken: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</si>
</sst>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indent="1"/>
    </xf>
    <xf numFmtId="10" fontId="0" fillId="0" borderId="0" xfId="0" applyNumberFormat="1"/>
    <xf numFmtId="0" fontId="1" fillId="0" borderId="1" xfId="0" applyFont="1" applyBorder="1"/>
    <xf numFmtId="10" fontId="1" fillId="0" borderId="1" xfId="0" applyNumberFormat="1" applyFont="1" applyBorder="1"/>
    <xf numFmtId="0" fontId="0" fillId="0" borderId="1" xfId="0" applyBorder="1"/>
    <xf numFmtId="0" fontId="2" fillId="0" borderId="2" xfId="0" applyFont="1" applyBorder="1"/>
    <xf numFmtId="10" fontId="2" fillId="0" borderId="2" xfId="0" applyNumberFormat="1" applyFont="1" applyBorder="1"/>
    <xf numFmtId="0" fontId="0" fillId="0" borderId="2" xfId="0" applyBorder="1"/>
    <xf numFmtId="0" fontId="2" fillId="0" borderId="3" xfId="0" applyFont="1" applyBorder="1"/>
    <xf numFmtId="10" fontId="2" fillId="0" borderId="3" xfId="0" applyNumberFormat="1" applyFont="1" applyBorder="1"/>
    <xf numFmtId="0" fontId="0" fillId="0" borderId="3" xfId="0" applyBorder="1"/>
    <xf numFmtId="0" fontId="1" fillId="0" borderId="3" xfId="0" applyFont="1" applyBorder="1"/>
    <xf numFmtId="10" fontId="1" fillId="0" borderId="3" xfId="0" applyNumberFormat="1" applyFont="1" applyBorder="1"/>
    <xf numFmtId="0" fontId="0" fillId="0" borderId="0" xfId="0" applyAlignment="1">
      <alignment horizontal="left" indent="2"/>
    </xf>
    <xf numFmtId="0" fontId="3" fillId="0" borderId="4" xfId="0" applyFont="1" applyBorder="1" applyAlignment="1">
      <alignment horizontal="left" indent="1"/>
    </xf>
    <xf numFmtId="0" fontId="0" fillId="0" borderId="4" xfId="0" applyBorder="1"/>
    <xf numFmtId="0" fontId="3" fillId="0" borderId="5" xfId="0" applyFont="1" applyBorder="1" applyAlignment="1">
      <alignment horizontal="left" indent="1"/>
    </xf>
    <xf numFmtId="0" fontId="0" fillId="0" borderId="5" xfId="0" applyBorder="1"/>
    <xf numFmtId="10" fontId="3" fillId="0" borderId="4" xfId="0" applyNumberFormat="1" applyFont="1" applyBorder="1"/>
    <xf numFmtId="10" fontId="3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EE63F-7C79-412B-BE0F-5265307667FB}">
  <dimension ref="A1:F53"/>
  <sheetViews>
    <sheetView workbookViewId="0">
      <selection activeCell="B1" sqref="B1:D1"/>
    </sheetView>
  </sheetViews>
  <sheetFormatPr defaultRowHeight="14.25" x14ac:dyDescent="0.45"/>
  <cols>
    <col min="1" max="1" width="42.796875" bestFit="1" customWidth="1"/>
    <col min="2" max="2" width="12.53125" bestFit="1" customWidth="1"/>
    <col min="3" max="3" width="13.33203125" bestFit="1" customWidth="1"/>
    <col min="4" max="4" width="8.265625" bestFit="1" customWidth="1"/>
  </cols>
  <sheetData>
    <row r="1" spans="1:6" x14ac:dyDescent="0.45">
      <c r="B1" t="s">
        <v>51</v>
      </c>
      <c r="C1" t="s">
        <v>52</v>
      </c>
      <c r="D1" t="s">
        <v>53</v>
      </c>
      <c r="F1" s="1"/>
    </row>
    <row r="2" spans="1:6" ht="14.65" thickBot="1" x14ac:dyDescent="0.5">
      <c r="A2" s="5" t="s">
        <v>0</v>
      </c>
      <c r="B2" s="6">
        <v>0.5</v>
      </c>
      <c r="C2" s="6">
        <v>0.5</v>
      </c>
      <c r="D2" s="7"/>
      <c r="F2" s="2"/>
    </row>
    <row r="3" spans="1:6" ht="15" thickTop="1" thickBot="1" x14ac:dyDescent="0.5">
      <c r="A3" s="8" t="s">
        <v>1</v>
      </c>
      <c r="B3" s="9">
        <f>C3/($C$3+$C$13+$C$25+$C$32+$C$43)</f>
        <v>0.25000000000000006</v>
      </c>
      <c r="C3" s="9">
        <v>0.5</v>
      </c>
      <c r="D3" s="10"/>
      <c r="F3" s="3"/>
    </row>
    <row r="4" spans="1:6" x14ac:dyDescent="0.45">
      <c r="A4" s="3" t="s">
        <v>35</v>
      </c>
      <c r="B4" s="4">
        <f>C4*$B$3</f>
        <v>2.5000000000000008E-2</v>
      </c>
      <c r="C4" s="4">
        <f>1/5/2</f>
        <v>0.1</v>
      </c>
      <c r="D4" t="s">
        <v>54</v>
      </c>
      <c r="E4" s="4"/>
      <c r="F4" s="3"/>
    </row>
    <row r="5" spans="1:6" x14ac:dyDescent="0.45">
      <c r="A5" s="3" t="s">
        <v>43</v>
      </c>
      <c r="B5" s="4">
        <f t="shared" ref="B5:B12" si="0">C5*$B$3</f>
        <v>2.5000000000000008E-2</v>
      </c>
      <c r="C5" s="4">
        <f>1/5/2</f>
        <v>0.1</v>
      </c>
      <c r="D5" t="s">
        <v>54</v>
      </c>
      <c r="F5" s="3"/>
    </row>
    <row r="6" spans="1:6" x14ac:dyDescent="0.45">
      <c r="A6" s="3" t="s">
        <v>25</v>
      </c>
      <c r="B6" s="4">
        <f t="shared" si="0"/>
        <v>1.666666666666667E-2</v>
      </c>
      <c r="C6" s="4">
        <f>(1/5)/3</f>
        <v>6.6666666666666666E-2</v>
      </c>
      <c r="D6" t="s">
        <v>54</v>
      </c>
      <c r="F6" s="3"/>
    </row>
    <row r="7" spans="1:6" x14ac:dyDescent="0.45">
      <c r="A7" s="3" t="s">
        <v>36</v>
      </c>
      <c r="B7" s="4">
        <f t="shared" si="0"/>
        <v>2.5000000000000008E-2</v>
      </c>
      <c r="C7" s="4">
        <f>1/5/2</f>
        <v>0.1</v>
      </c>
      <c r="D7" t="s">
        <v>55</v>
      </c>
      <c r="F7" s="3"/>
    </row>
    <row r="8" spans="1:6" x14ac:dyDescent="0.45">
      <c r="A8" s="3" t="s">
        <v>44</v>
      </c>
      <c r="B8" s="4">
        <f t="shared" si="0"/>
        <v>2.5000000000000008E-2</v>
      </c>
      <c r="C8" s="4">
        <f>1/5/2</f>
        <v>0.1</v>
      </c>
      <c r="D8" t="s">
        <v>55</v>
      </c>
      <c r="F8" s="3"/>
    </row>
    <row r="9" spans="1:6" x14ac:dyDescent="0.45">
      <c r="A9" s="3" t="s">
        <v>26</v>
      </c>
      <c r="B9" s="4">
        <f t="shared" si="0"/>
        <v>1.666666666666667E-2</v>
      </c>
      <c r="C9" s="4">
        <f>(1/5)/3</f>
        <v>6.6666666666666666E-2</v>
      </c>
      <c r="D9" t="s">
        <v>54</v>
      </c>
      <c r="F9" s="2"/>
    </row>
    <row r="10" spans="1:6" x14ac:dyDescent="0.45">
      <c r="A10" s="3" t="s">
        <v>27</v>
      </c>
      <c r="B10" s="4">
        <f t="shared" si="0"/>
        <v>1.666666666666667E-2</v>
      </c>
      <c r="C10" s="4">
        <f>(1/5)/3</f>
        <v>6.6666666666666666E-2</v>
      </c>
      <c r="D10" t="s">
        <v>54</v>
      </c>
      <c r="F10" s="3"/>
    </row>
    <row r="11" spans="1:6" x14ac:dyDescent="0.45">
      <c r="A11" s="3" t="s">
        <v>28</v>
      </c>
      <c r="B11" s="4">
        <f t="shared" si="0"/>
        <v>5.0000000000000017E-2</v>
      </c>
      <c r="C11" s="4">
        <f>1/5</f>
        <v>0.2</v>
      </c>
      <c r="D11" t="s">
        <v>54</v>
      </c>
      <c r="F11" s="3"/>
    </row>
    <row r="12" spans="1:6" x14ac:dyDescent="0.45">
      <c r="A12" s="3" t="s">
        <v>29</v>
      </c>
      <c r="B12" s="4">
        <f t="shared" si="0"/>
        <v>5.0000000000000017E-2</v>
      </c>
      <c r="C12" s="4">
        <f>1/5</f>
        <v>0.2</v>
      </c>
      <c r="D12" t="s">
        <v>54</v>
      </c>
      <c r="F12" s="3"/>
    </row>
    <row r="13" spans="1:6" ht="14.65" thickBot="1" x14ac:dyDescent="0.5">
      <c r="A13" s="11" t="s">
        <v>2</v>
      </c>
      <c r="B13" s="12">
        <f>C13/($C$3+$C$13+$C$25+$C$32+$C$43)</f>
        <v>0.25000000000000006</v>
      </c>
      <c r="C13" s="12">
        <v>0.5</v>
      </c>
      <c r="D13" s="13"/>
      <c r="F13" s="3"/>
    </row>
    <row r="14" spans="1:6" x14ac:dyDescent="0.45">
      <c r="A14" s="3" t="s">
        <v>38</v>
      </c>
      <c r="B14" s="4">
        <f>C14*$B$13</f>
        <v>2.5000000000000008E-2</v>
      </c>
      <c r="C14" s="4">
        <f>1/5/2</f>
        <v>0.1</v>
      </c>
      <c r="D14" t="s">
        <v>54</v>
      </c>
      <c r="F14" s="3"/>
    </row>
    <row r="15" spans="1:6" x14ac:dyDescent="0.45">
      <c r="A15" s="3" t="s">
        <v>46</v>
      </c>
      <c r="B15" s="4">
        <f t="shared" ref="B15:B22" si="1">C15*$B$13</f>
        <v>2.5000000000000008E-2</v>
      </c>
      <c r="C15" s="4">
        <f>1/5/2</f>
        <v>0.1</v>
      </c>
      <c r="D15" t="s">
        <v>54</v>
      </c>
      <c r="F15" s="3"/>
    </row>
    <row r="16" spans="1:6" x14ac:dyDescent="0.45">
      <c r="A16" s="3" t="s">
        <v>30</v>
      </c>
      <c r="B16" s="4">
        <f t="shared" si="1"/>
        <v>1.666666666666667E-2</v>
      </c>
      <c r="C16" s="4">
        <f>(1/5)/3</f>
        <v>6.6666666666666666E-2</v>
      </c>
      <c r="D16" t="s">
        <v>54</v>
      </c>
      <c r="F16" s="3"/>
    </row>
    <row r="17" spans="1:6" x14ac:dyDescent="0.45">
      <c r="A17" s="3" t="s">
        <v>40</v>
      </c>
      <c r="B17" s="4">
        <f t="shared" si="1"/>
        <v>2.5000000000000008E-2</v>
      </c>
      <c r="C17" s="4">
        <f>1/5/2</f>
        <v>0.1</v>
      </c>
      <c r="D17" t="s">
        <v>55</v>
      </c>
      <c r="E17" s="4"/>
      <c r="F17" s="3"/>
    </row>
    <row r="18" spans="1:6" x14ac:dyDescent="0.45">
      <c r="A18" s="3" t="s">
        <v>48</v>
      </c>
      <c r="B18" s="4">
        <f t="shared" si="1"/>
        <v>2.5000000000000008E-2</v>
      </c>
      <c r="C18" s="4">
        <f>1/5/2</f>
        <v>0.1</v>
      </c>
      <c r="D18" t="s">
        <v>55</v>
      </c>
      <c r="F18" s="3"/>
    </row>
    <row r="19" spans="1:6" x14ac:dyDescent="0.45">
      <c r="A19" s="3" t="s">
        <v>31</v>
      </c>
      <c r="B19" s="4">
        <f t="shared" si="1"/>
        <v>1.666666666666667E-2</v>
      </c>
      <c r="C19" s="4">
        <f>(1/5)/3</f>
        <v>6.6666666666666666E-2</v>
      </c>
      <c r="D19" t="s">
        <v>54</v>
      </c>
      <c r="F19" s="3"/>
    </row>
    <row r="20" spans="1:6" x14ac:dyDescent="0.45">
      <c r="A20" s="3" t="s">
        <v>32</v>
      </c>
      <c r="B20" s="4">
        <f t="shared" si="1"/>
        <v>1.666666666666667E-2</v>
      </c>
      <c r="C20" s="4">
        <f>(1/5)/3</f>
        <v>6.6666666666666666E-2</v>
      </c>
      <c r="D20" t="s">
        <v>54</v>
      </c>
      <c r="F20" s="2"/>
    </row>
    <row r="21" spans="1:6" x14ac:dyDescent="0.45">
      <c r="A21" s="3" t="s">
        <v>33</v>
      </c>
      <c r="B21" s="4">
        <f t="shared" si="1"/>
        <v>5.0000000000000017E-2</v>
      </c>
      <c r="C21" s="4">
        <f>1/5</f>
        <v>0.2</v>
      </c>
      <c r="D21" t="s">
        <v>54</v>
      </c>
      <c r="F21" s="3"/>
    </row>
    <row r="22" spans="1:6" x14ac:dyDescent="0.45">
      <c r="A22" s="3" t="s">
        <v>34</v>
      </c>
      <c r="B22" s="4">
        <f t="shared" si="1"/>
        <v>5.0000000000000017E-2</v>
      </c>
      <c r="C22" s="4">
        <f>1/5</f>
        <v>0.2</v>
      </c>
      <c r="D22" t="s">
        <v>54</v>
      </c>
      <c r="F22" s="3"/>
    </row>
    <row r="23" spans="1:6" x14ac:dyDescent="0.45">
      <c r="B23" s="4"/>
      <c r="C23" s="4"/>
      <c r="F23" s="3"/>
    </row>
    <row r="24" spans="1:6" ht="14.65" thickBot="1" x14ac:dyDescent="0.5">
      <c r="A24" s="5" t="s">
        <v>3</v>
      </c>
      <c r="B24" s="6">
        <v>0.5</v>
      </c>
      <c r="C24" s="6">
        <v>0.5</v>
      </c>
      <c r="D24" s="7"/>
      <c r="F24" s="3"/>
    </row>
    <row r="25" spans="1:6" ht="15" thickTop="1" thickBot="1" x14ac:dyDescent="0.5">
      <c r="A25" s="8" t="s">
        <v>4</v>
      </c>
      <c r="B25" s="9">
        <f>C25/($C$3+$C$13+$C$25+$C$32+$C$43)</f>
        <v>0.16666666666666669</v>
      </c>
      <c r="C25" s="9">
        <f>1/3</f>
        <v>0.33333333333333331</v>
      </c>
      <c r="D25" s="10"/>
      <c r="E25" s="4"/>
      <c r="F25" s="3"/>
    </row>
    <row r="26" spans="1:6" x14ac:dyDescent="0.45">
      <c r="A26" s="3" t="s">
        <v>5</v>
      </c>
      <c r="B26" s="4">
        <f>C26*$B$25</f>
        <v>2.777777777777778E-2</v>
      </c>
      <c r="C26" s="4">
        <f>1/6</f>
        <v>0.16666666666666666</v>
      </c>
      <c r="D26" t="s">
        <v>54</v>
      </c>
      <c r="E26" s="4"/>
      <c r="F26" s="3"/>
    </row>
    <row r="27" spans="1:6" x14ac:dyDescent="0.45">
      <c r="A27" s="3" t="s">
        <v>6</v>
      </c>
      <c r="B27" s="4">
        <f t="shared" ref="B27:B31" si="2">C27*$B$25</f>
        <v>2.777777777777778E-2</v>
      </c>
      <c r="C27" s="4">
        <f t="shared" ref="C27:C31" si="3">1/6</f>
        <v>0.16666666666666666</v>
      </c>
      <c r="D27" t="s">
        <v>54</v>
      </c>
      <c r="F27" s="3"/>
    </row>
    <row r="28" spans="1:6" x14ac:dyDescent="0.45">
      <c r="A28" s="3" t="s">
        <v>7</v>
      </c>
      <c r="B28" s="4">
        <f t="shared" si="2"/>
        <v>2.777777777777778E-2</v>
      </c>
      <c r="C28" s="4">
        <f t="shared" si="3"/>
        <v>0.16666666666666666</v>
      </c>
      <c r="D28" t="s">
        <v>55</v>
      </c>
      <c r="F28" s="3"/>
    </row>
    <row r="29" spans="1:6" x14ac:dyDescent="0.45">
      <c r="A29" s="3" t="s">
        <v>8</v>
      </c>
      <c r="B29" s="4">
        <f t="shared" si="2"/>
        <v>2.777777777777778E-2</v>
      </c>
      <c r="C29" s="4">
        <f t="shared" si="3"/>
        <v>0.16666666666666666</v>
      </c>
      <c r="D29" t="s">
        <v>55</v>
      </c>
      <c r="F29" s="3"/>
    </row>
    <row r="30" spans="1:6" x14ac:dyDescent="0.45">
      <c r="A30" s="3" t="s">
        <v>9</v>
      </c>
      <c r="B30" s="4">
        <f t="shared" si="2"/>
        <v>2.777777777777778E-2</v>
      </c>
      <c r="C30" s="4">
        <f t="shared" si="3"/>
        <v>0.16666666666666666</v>
      </c>
      <c r="D30" t="s">
        <v>55</v>
      </c>
      <c r="F30" s="3"/>
    </row>
    <row r="31" spans="1:6" x14ac:dyDescent="0.45">
      <c r="A31" s="3" t="s">
        <v>10</v>
      </c>
      <c r="B31" s="4">
        <f t="shared" si="2"/>
        <v>2.777777777777778E-2</v>
      </c>
      <c r="C31" s="4">
        <f t="shared" si="3"/>
        <v>0.16666666666666666</v>
      </c>
      <c r="D31" t="s">
        <v>55</v>
      </c>
    </row>
    <row r="32" spans="1:6" ht="14.65" thickBot="1" x14ac:dyDescent="0.5">
      <c r="A32" s="11" t="s">
        <v>11</v>
      </c>
      <c r="B32" s="12">
        <f>C32/($C$3+$C$13+$C$25+$C$32+$C$43)</f>
        <v>0.16666666666666669</v>
      </c>
      <c r="C32" s="12">
        <f>1/3</f>
        <v>0.33333333333333331</v>
      </c>
      <c r="D32" s="13"/>
    </row>
    <row r="33" spans="1:4" x14ac:dyDescent="0.45">
      <c r="A33" s="3" t="s">
        <v>12</v>
      </c>
      <c r="B33" s="4">
        <f>C33*$B$32</f>
        <v>2.777777777777778E-2</v>
      </c>
      <c r="C33" s="4">
        <f>1/6</f>
        <v>0.16666666666666666</v>
      </c>
      <c r="D33" t="s">
        <v>54</v>
      </c>
    </row>
    <row r="34" spans="1:4" x14ac:dyDescent="0.45">
      <c r="A34" s="3" t="s">
        <v>37</v>
      </c>
      <c r="B34" s="4">
        <f t="shared" ref="B34:B42" si="4">C34*$B$32</f>
        <v>1.388888888888889E-2</v>
      </c>
      <c r="C34" s="4">
        <f>1/6/2</f>
        <v>8.3333333333333329E-2</v>
      </c>
      <c r="D34" t="s">
        <v>54</v>
      </c>
    </row>
    <row r="35" spans="1:4" x14ac:dyDescent="0.45">
      <c r="A35" s="3" t="s">
        <v>45</v>
      </c>
      <c r="B35" s="4">
        <f t="shared" si="4"/>
        <v>1.388888888888889E-2</v>
      </c>
      <c r="C35" s="4">
        <f>1/6/2</f>
        <v>8.3333333333333329E-2</v>
      </c>
      <c r="D35" t="s">
        <v>54</v>
      </c>
    </row>
    <row r="36" spans="1:4" x14ac:dyDescent="0.45">
      <c r="A36" s="3" t="s">
        <v>13</v>
      </c>
      <c r="B36" s="4">
        <f t="shared" si="4"/>
        <v>9.2592592592592605E-3</v>
      </c>
      <c r="C36" s="4">
        <f>1/6/3</f>
        <v>5.5555555555555552E-2</v>
      </c>
      <c r="D36" t="s">
        <v>54</v>
      </c>
    </row>
    <row r="37" spans="1:4" x14ac:dyDescent="0.45">
      <c r="A37" s="3" t="s">
        <v>39</v>
      </c>
      <c r="B37" s="4">
        <f t="shared" si="4"/>
        <v>1.388888888888889E-2</v>
      </c>
      <c r="C37" s="4">
        <f>1/6/2</f>
        <v>8.3333333333333329E-2</v>
      </c>
      <c r="D37" t="s">
        <v>55</v>
      </c>
    </row>
    <row r="38" spans="1:4" x14ac:dyDescent="0.45">
      <c r="A38" s="3" t="s">
        <v>47</v>
      </c>
      <c r="B38" s="4">
        <f t="shared" si="4"/>
        <v>1.388888888888889E-2</v>
      </c>
      <c r="C38" s="4">
        <f>1/6/2</f>
        <v>8.3333333333333329E-2</v>
      </c>
      <c r="D38" t="s">
        <v>55</v>
      </c>
    </row>
    <row r="39" spans="1:4" x14ac:dyDescent="0.45">
      <c r="A39" s="3" t="s">
        <v>14</v>
      </c>
      <c r="B39" s="4">
        <f t="shared" si="4"/>
        <v>9.2592592592592605E-3</v>
      </c>
      <c r="C39" s="4">
        <f t="shared" ref="C39:C40" si="5">1/6/3</f>
        <v>5.5555555555555552E-2</v>
      </c>
      <c r="D39" t="s">
        <v>54</v>
      </c>
    </row>
    <row r="40" spans="1:4" x14ac:dyDescent="0.45">
      <c r="A40" s="3" t="s">
        <v>15</v>
      </c>
      <c r="B40" s="4">
        <f t="shared" si="4"/>
        <v>9.2592592592592605E-3</v>
      </c>
      <c r="C40" s="4">
        <f t="shared" si="5"/>
        <v>5.5555555555555552E-2</v>
      </c>
      <c r="D40" t="s">
        <v>54</v>
      </c>
    </row>
    <row r="41" spans="1:4" x14ac:dyDescent="0.45">
      <c r="A41" s="3" t="s">
        <v>16</v>
      </c>
      <c r="B41" s="4">
        <f t="shared" si="4"/>
        <v>2.777777777777778E-2</v>
      </c>
      <c r="C41" s="4">
        <f>1/6</f>
        <v>0.16666666666666666</v>
      </c>
      <c r="D41" t="s">
        <v>54</v>
      </c>
    </row>
    <row r="42" spans="1:4" x14ac:dyDescent="0.45">
      <c r="A42" s="3" t="s">
        <v>17</v>
      </c>
      <c r="B42" s="4">
        <f t="shared" si="4"/>
        <v>2.777777777777778E-2</v>
      </c>
      <c r="C42" s="4">
        <f>1/6</f>
        <v>0.16666666666666666</v>
      </c>
      <c r="D42" t="s">
        <v>54</v>
      </c>
    </row>
    <row r="43" spans="1:4" ht="14.65" thickBot="1" x14ac:dyDescent="0.5">
      <c r="A43" s="11" t="s">
        <v>18</v>
      </c>
      <c r="B43" s="12">
        <f>C43/($C$3+$C$13+$C$25+$C$32+$C$43)</f>
        <v>0.16666666666666669</v>
      </c>
      <c r="C43" s="12">
        <f>1/3</f>
        <v>0.33333333333333331</v>
      </c>
      <c r="D43" s="13"/>
    </row>
    <row r="44" spans="1:4" x14ac:dyDescent="0.45">
      <c r="A44" s="3" t="s">
        <v>19</v>
      </c>
      <c r="B44" s="4">
        <f>C44*$B$43</f>
        <v>2.777777777777778E-2</v>
      </c>
      <c r="C44" s="4">
        <f>1/6</f>
        <v>0.16666666666666666</v>
      </c>
      <c r="D44" t="s">
        <v>54</v>
      </c>
    </row>
    <row r="45" spans="1:4" x14ac:dyDescent="0.45">
      <c r="A45" s="3" t="s">
        <v>41</v>
      </c>
      <c r="B45" s="4">
        <f t="shared" ref="B45:B53" si="6">C45*$B$43</f>
        <v>1.388888888888889E-2</v>
      </c>
      <c r="C45" s="4">
        <f>1/6/2</f>
        <v>8.3333333333333329E-2</v>
      </c>
      <c r="D45" t="s">
        <v>54</v>
      </c>
    </row>
    <row r="46" spans="1:4" x14ac:dyDescent="0.45">
      <c r="A46" s="3" t="s">
        <v>49</v>
      </c>
      <c r="B46" s="4">
        <f t="shared" si="6"/>
        <v>1.388888888888889E-2</v>
      </c>
      <c r="C46" s="4">
        <f>1/6/2</f>
        <v>8.3333333333333329E-2</v>
      </c>
      <c r="D46" t="s">
        <v>54</v>
      </c>
    </row>
    <row r="47" spans="1:4" x14ac:dyDescent="0.45">
      <c r="A47" s="3" t="s">
        <v>20</v>
      </c>
      <c r="B47" s="4">
        <f t="shared" si="6"/>
        <v>9.2592592592592605E-3</v>
      </c>
      <c r="C47" s="4">
        <f>1/6/3</f>
        <v>5.5555555555555552E-2</v>
      </c>
      <c r="D47" t="s">
        <v>54</v>
      </c>
    </row>
    <row r="48" spans="1:4" x14ac:dyDescent="0.45">
      <c r="A48" s="3" t="s">
        <v>42</v>
      </c>
      <c r="B48" s="4">
        <f t="shared" si="6"/>
        <v>1.388888888888889E-2</v>
      </c>
      <c r="C48" s="4">
        <f>1/6/2</f>
        <v>8.3333333333333329E-2</v>
      </c>
      <c r="D48" t="s">
        <v>55</v>
      </c>
    </row>
    <row r="49" spans="1:4" x14ac:dyDescent="0.45">
      <c r="A49" s="3" t="s">
        <v>50</v>
      </c>
      <c r="B49" s="4">
        <f t="shared" si="6"/>
        <v>1.388888888888889E-2</v>
      </c>
      <c r="C49" s="4">
        <f>1/6/2</f>
        <v>8.3333333333333329E-2</v>
      </c>
      <c r="D49" t="s">
        <v>55</v>
      </c>
    </row>
    <row r="50" spans="1:4" x14ac:dyDescent="0.45">
      <c r="A50" s="3" t="s">
        <v>21</v>
      </c>
      <c r="B50" s="4">
        <f t="shared" si="6"/>
        <v>9.2592592592592605E-3</v>
      </c>
      <c r="C50" s="4">
        <f t="shared" ref="C50:C51" si="7">1/6/3</f>
        <v>5.5555555555555552E-2</v>
      </c>
      <c r="D50" t="s">
        <v>54</v>
      </c>
    </row>
    <row r="51" spans="1:4" x14ac:dyDescent="0.45">
      <c r="A51" s="3" t="s">
        <v>22</v>
      </c>
      <c r="B51" s="4">
        <f t="shared" si="6"/>
        <v>9.2592592592592605E-3</v>
      </c>
      <c r="C51" s="4">
        <f t="shared" si="7"/>
        <v>5.5555555555555552E-2</v>
      </c>
      <c r="D51" t="s">
        <v>54</v>
      </c>
    </row>
    <row r="52" spans="1:4" x14ac:dyDescent="0.45">
      <c r="A52" s="3" t="s">
        <v>23</v>
      </c>
      <c r="B52" s="4">
        <f t="shared" si="6"/>
        <v>2.777777777777778E-2</v>
      </c>
      <c r="C52" s="4">
        <f>1/6</f>
        <v>0.16666666666666666</v>
      </c>
      <c r="D52" t="s">
        <v>54</v>
      </c>
    </row>
    <row r="53" spans="1:4" x14ac:dyDescent="0.45">
      <c r="A53" s="3" t="s">
        <v>24</v>
      </c>
      <c r="B53" s="4">
        <f t="shared" si="6"/>
        <v>2.777777777777778E-2</v>
      </c>
      <c r="C53" s="4">
        <f>1/6</f>
        <v>0.16666666666666666</v>
      </c>
      <c r="D5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7C23C-DC68-4B02-B166-6D649F860D06}">
  <dimension ref="A1:D29"/>
  <sheetViews>
    <sheetView topLeftCell="A13" workbookViewId="0">
      <selection activeCell="A13" sqref="A13"/>
    </sheetView>
  </sheetViews>
  <sheetFormatPr defaultRowHeight="14.25" x14ac:dyDescent="0.45"/>
  <cols>
    <col min="1" max="1" width="53.265625" bestFit="1" customWidth="1"/>
    <col min="2" max="2" width="12.53125" bestFit="1" customWidth="1"/>
    <col min="3" max="3" width="13.33203125" bestFit="1" customWidth="1"/>
    <col min="4" max="4" width="8.265625" bestFit="1" customWidth="1"/>
  </cols>
  <sheetData>
    <row r="1" spans="1:4" x14ac:dyDescent="0.45">
      <c r="B1" t="s">
        <v>51</v>
      </c>
      <c r="C1" t="s">
        <v>52</v>
      </c>
      <c r="D1" t="s">
        <v>53</v>
      </c>
    </row>
    <row r="2" spans="1:4" ht="14.65" thickBot="1" x14ac:dyDescent="0.5">
      <c r="A2" s="14" t="s">
        <v>56</v>
      </c>
      <c r="B2" s="15">
        <f>1/3</f>
        <v>0.33333333333333331</v>
      </c>
      <c r="C2" s="15">
        <f>1/3</f>
        <v>0.33333333333333331</v>
      </c>
      <c r="D2" s="13"/>
    </row>
    <row r="3" spans="1:4" x14ac:dyDescent="0.45">
      <c r="A3" s="3" t="s">
        <v>65</v>
      </c>
      <c r="B3" s="4">
        <f>C3*$B$2</f>
        <v>8.3333333333333329E-2</v>
      </c>
      <c r="C3" s="4">
        <f>1/4</f>
        <v>0.25</v>
      </c>
      <c r="D3" t="s">
        <v>55</v>
      </c>
    </row>
    <row r="4" spans="1:4" x14ac:dyDescent="0.45">
      <c r="A4" s="3" t="s">
        <v>66</v>
      </c>
      <c r="B4" s="4">
        <f t="shared" ref="B4:B6" si="0">C4*$B$2</f>
        <v>8.3333333333333329E-2</v>
      </c>
      <c r="C4" s="4">
        <f t="shared" ref="C4:C6" si="1">1/4</f>
        <v>0.25</v>
      </c>
      <c r="D4" t="s">
        <v>55</v>
      </c>
    </row>
    <row r="5" spans="1:4" x14ac:dyDescent="0.45">
      <c r="A5" s="3" t="s">
        <v>67</v>
      </c>
      <c r="B5" s="4">
        <f t="shared" si="0"/>
        <v>8.3333333333333329E-2</v>
      </c>
      <c r="C5" s="4">
        <f t="shared" si="1"/>
        <v>0.25</v>
      </c>
      <c r="D5" t="s">
        <v>55</v>
      </c>
    </row>
    <row r="6" spans="1:4" x14ac:dyDescent="0.45">
      <c r="A6" s="3" t="s">
        <v>68</v>
      </c>
      <c r="B6" s="4">
        <f t="shared" si="0"/>
        <v>8.3333333333333329E-2</v>
      </c>
      <c r="C6" s="4">
        <f t="shared" si="1"/>
        <v>0.25</v>
      </c>
      <c r="D6" t="s">
        <v>55</v>
      </c>
    </row>
    <row r="7" spans="1:4" ht="14.65" thickBot="1" x14ac:dyDescent="0.5">
      <c r="A7" s="14" t="s">
        <v>57</v>
      </c>
      <c r="B7" s="15">
        <f>1/3</f>
        <v>0.33333333333333331</v>
      </c>
      <c r="C7" s="15">
        <f>1/3</f>
        <v>0.33333333333333331</v>
      </c>
      <c r="D7" s="13"/>
    </row>
    <row r="8" spans="1:4" x14ac:dyDescent="0.45">
      <c r="A8" s="3" t="s">
        <v>58</v>
      </c>
      <c r="B8" s="4">
        <f>C8*$B$7</f>
        <v>0.1111111111111111</v>
      </c>
      <c r="C8" s="4">
        <f>1/3</f>
        <v>0.33333333333333331</v>
      </c>
      <c r="D8" t="s">
        <v>54</v>
      </c>
    </row>
    <row r="9" spans="1:4" x14ac:dyDescent="0.45">
      <c r="A9" s="3" t="s">
        <v>59</v>
      </c>
      <c r="B9" s="4">
        <f t="shared" ref="B9:B10" si="2">C9*$B$7</f>
        <v>0.1111111111111111</v>
      </c>
      <c r="C9" s="4">
        <f t="shared" ref="C9:C10" si="3">1/3</f>
        <v>0.33333333333333331</v>
      </c>
      <c r="D9" t="s">
        <v>54</v>
      </c>
    </row>
    <row r="10" spans="1:4" x14ac:dyDescent="0.45">
      <c r="A10" s="3" t="s">
        <v>60</v>
      </c>
      <c r="B10" s="4">
        <f t="shared" si="2"/>
        <v>0.1111111111111111</v>
      </c>
      <c r="C10" s="4">
        <f t="shared" si="3"/>
        <v>0.33333333333333331</v>
      </c>
      <c r="D10" t="s">
        <v>54</v>
      </c>
    </row>
    <row r="11" spans="1:4" ht="14.65" thickBot="1" x14ac:dyDescent="0.5">
      <c r="A11" s="14" t="s">
        <v>61</v>
      </c>
      <c r="B11" s="15">
        <f>1/3</f>
        <v>0.33333333333333331</v>
      </c>
      <c r="C11" s="15">
        <f>1/3</f>
        <v>0.33333333333333331</v>
      </c>
      <c r="D11" s="13"/>
    </row>
    <row r="12" spans="1:4" x14ac:dyDescent="0.45">
      <c r="A12" s="3" t="s">
        <v>69</v>
      </c>
      <c r="B12" s="4">
        <f>C12*$B$11</f>
        <v>1.8518518518518517E-2</v>
      </c>
      <c r="C12" s="4">
        <f>1/18</f>
        <v>5.5555555555555552E-2</v>
      </c>
      <c r="D12" t="s">
        <v>55</v>
      </c>
    </row>
    <row r="13" spans="1:4" x14ac:dyDescent="0.45">
      <c r="A13" s="3" t="s">
        <v>70</v>
      </c>
      <c r="B13" s="4">
        <f t="shared" ref="B13:B29" si="4">C13*$B$11</f>
        <v>1.8518518518518517E-2</v>
      </c>
      <c r="C13" s="4">
        <f t="shared" ref="C13:C29" si="5">1/18</f>
        <v>5.5555555555555552E-2</v>
      </c>
      <c r="D13" t="s">
        <v>55</v>
      </c>
    </row>
    <row r="14" spans="1:4" x14ac:dyDescent="0.45">
      <c r="A14" s="3" t="s">
        <v>71</v>
      </c>
      <c r="B14" s="4">
        <f t="shared" si="4"/>
        <v>1.8518518518518517E-2</v>
      </c>
      <c r="C14" s="4">
        <f t="shared" si="5"/>
        <v>5.5555555555555552E-2</v>
      </c>
      <c r="D14" t="s">
        <v>55</v>
      </c>
    </row>
    <row r="15" spans="1:4" x14ac:dyDescent="0.45">
      <c r="A15" s="3" t="s">
        <v>72</v>
      </c>
      <c r="B15" s="4">
        <f t="shared" si="4"/>
        <v>1.8518518518518517E-2</v>
      </c>
      <c r="C15" s="4">
        <f t="shared" si="5"/>
        <v>5.5555555555555552E-2</v>
      </c>
      <c r="D15" t="s">
        <v>55</v>
      </c>
    </row>
    <row r="16" spans="1:4" x14ac:dyDescent="0.45">
      <c r="A16" s="3" t="s">
        <v>73</v>
      </c>
      <c r="B16" s="4">
        <f t="shared" si="4"/>
        <v>1.8518518518518517E-2</v>
      </c>
      <c r="C16" s="4">
        <f t="shared" si="5"/>
        <v>5.5555555555555552E-2</v>
      </c>
      <c r="D16" t="s">
        <v>55</v>
      </c>
    </row>
    <row r="17" spans="1:4" x14ac:dyDescent="0.45">
      <c r="A17" s="3" t="s">
        <v>74</v>
      </c>
      <c r="B17" s="4">
        <f t="shared" si="4"/>
        <v>1.8518518518518517E-2</v>
      </c>
      <c r="C17" s="4">
        <f t="shared" si="5"/>
        <v>5.5555555555555552E-2</v>
      </c>
      <c r="D17" t="s">
        <v>55</v>
      </c>
    </row>
    <row r="18" spans="1:4" x14ac:dyDescent="0.45">
      <c r="A18" s="3" t="s">
        <v>85</v>
      </c>
      <c r="B18" s="4">
        <f t="shared" si="4"/>
        <v>1.8518518518518517E-2</v>
      </c>
      <c r="C18" s="4">
        <f t="shared" si="5"/>
        <v>5.5555555555555552E-2</v>
      </c>
      <c r="D18" t="s">
        <v>55</v>
      </c>
    </row>
    <row r="19" spans="1:4" x14ac:dyDescent="0.45">
      <c r="A19" s="3" t="s">
        <v>86</v>
      </c>
      <c r="B19" s="4">
        <f t="shared" si="4"/>
        <v>1.8518518518518517E-2</v>
      </c>
      <c r="C19" s="4">
        <f t="shared" si="5"/>
        <v>5.5555555555555552E-2</v>
      </c>
      <c r="D19" t="s">
        <v>55</v>
      </c>
    </row>
    <row r="20" spans="1:4" x14ac:dyDescent="0.45">
      <c r="A20" s="3" t="s">
        <v>75</v>
      </c>
      <c r="B20" s="4">
        <f t="shared" si="4"/>
        <v>1.8518518518518517E-2</v>
      </c>
      <c r="C20" s="4">
        <f t="shared" si="5"/>
        <v>5.5555555555555552E-2</v>
      </c>
      <c r="D20" t="s">
        <v>55</v>
      </c>
    </row>
    <row r="21" spans="1:4" x14ac:dyDescent="0.45">
      <c r="A21" s="3" t="s">
        <v>76</v>
      </c>
      <c r="B21" s="4">
        <f t="shared" si="4"/>
        <v>1.8518518518518517E-2</v>
      </c>
      <c r="C21" s="4">
        <f t="shared" si="5"/>
        <v>5.5555555555555552E-2</v>
      </c>
      <c r="D21" t="s">
        <v>55</v>
      </c>
    </row>
    <row r="22" spans="1:4" x14ac:dyDescent="0.45">
      <c r="A22" s="3" t="s">
        <v>77</v>
      </c>
      <c r="B22" s="4">
        <f t="shared" si="4"/>
        <v>1.8518518518518517E-2</v>
      </c>
      <c r="C22" s="4">
        <f t="shared" si="5"/>
        <v>5.5555555555555552E-2</v>
      </c>
      <c r="D22" t="s">
        <v>55</v>
      </c>
    </row>
    <row r="23" spans="1:4" x14ac:dyDescent="0.45">
      <c r="A23" s="3" t="s">
        <v>78</v>
      </c>
      <c r="B23" s="4">
        <f t="shared" si="4"/>
        <v>1.8518518518518517E-2</v>
      </c>
      <c r="C23" s="4">
        <f t="shared" si="5"/>
        <v>5.5555555555555552E-2</v>
      </c>
      <c r="D23" t="s">
        <v>55</v>
      </c>
    </row>
    <row r="24" spans="1:4" x14ac:dyDescent="0.45">
      <c r="A24" s="3" t="s">
        <v>79</v>
      </c>
      <c r="B24" s="4">
        <f t="shared" si="4"/>
        <v>1.8518518518518517E-2</v>
      </c>
      <c r="C24" s="4">
        <f t="shared" si="5"/>
        <v>5.5555555555555552E-2</v>
      </c>
      <c r="D24" t="s">
        <v>55</v>
      </c>
    </row>
    <row r="25" spans="1:4" x14ac:dyDescent="0.45">
      <c r="A25" s="3" t="s">
        <v>80</v>
      </c>
      <c r="B25" s="4">
        <f t="shared" si="4"/>
        <v>1.8518518518518517E-2</v>
      </c>
      <c r="C25" s="4">
        <f t="shared" si="5"/>
        <v>5.5555555555555552E-2</v>
      </c>
      <c r="D25" t="s">
        <v>55</v>
      </c>
    </row>
    <row r="26" spans="1:4" x14ac:dyDescent="0.45">
      <c r="A26" s="3" t="s">
        <v>81</v>
      </c>
      <c r="B26" s="4">
        <f t="shared" si="4"/>
        <v>1.8518518518518517E-2</v>
      </c>
      <c r="C26" s="4">
        <f t="shared" si="5"/>
        <v>5.5555555555555552E-2</v>
      </c>
      <c r="D26" t="s">
        <v>55</v>
      </c>
    </row>
    <row r="27" spans="1:4" x14ac:dyDescent="0.45">
      <c r="A27" s="3" t="s">
        <v>82</v>
      </c>
      <c r="B27" s="4">
        <f t="shared" si="4"/>
        <v>1.8518518518518517E-2</v>
      </c>
      <c r="C27" s="4">
        <f t="shared" si="5"/>
        <v>5.5555555555555552E-2</v>
      </c>
      <c r="D27" t="s">
        <v>55</v>
      </c>
    </row>
    <row r="28" spans="1:4" x14ac:dyDescent="0.45">
      <c r="A28" s="3" t="s">
        <v>83</v>
      </c>
      <c r="B28" s="4">
        <f t="shared" si="4"/>
        <v>1.8518518518518517E-2</v>
      </c>
      <c r="C28" s="4">
        <f t="shared" si="5"/>
        <v>5.5555555555555552E-2</v>
      </c>
      <c r="D28" t="s">
        <v>55</v>
      </c>
    </row>
    <row r="29" spans="1:4" x14ac:dyDescent="0.45">
      <c r="A29" s="3" t="s">
        <v>84</v>
      </c>
      <c r="B29" s="4">
        <f t="shared" si="4"/>
        <v>1.8518518518518517E-2</v>
      </c>
      <c r="C29" s="4">
        <f t="shared" si="5"/>
        <v>5.5555555555555552E-2</v>
      </c>
      <c r="D2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2F308-7412-41BC-8886-1EE5C79BBBE7}">
  <dimension ref="A1:D150"/>
  <sheetViews>
    <sheetView tabSelected="1" topLeftCell="A129" workbookViewId="0">
      <selection activeCell="C153" sqref="C153"/>
    </sheetView>
  </sheetViews>
  <sheetFormatPr defaultRowHeight="14.25" x14ac:dyDescent="0.45"/>
  <cols>
    <col min="1" max="1" width="58.6640625" bestFit="1" customWidth="1"/>
    <col min="2" max="2" width="12.53125" style="4" bestFit="1" customWidth="1"/>
    <col min="3" max="3" width="13.33203125" style="4" bestFit="1" customWidth="1"/>
    <col min="4" max="4" width="8.265625" bestFit="1" customWidth="1"/>
  </cols>
  <sheetData>
    <row r="1" spans="1:4" x14ac:dyDescent="0.45">
      <c r="B1" t="s">
        <v>51</v>
      </c>
      <c r="C1" t="s">
        <v>52</v>
      </c>
      <c r="D1" t="s">
        <v>53</v>
      </c>
    </row>
    <row r="2" spans="1:4" ht="14.65" thickBot="1" x14ac:dyDescent="0.5">
      <c r="A2" s="5" t="s">
        <v>227</v>
      </c>
      <c r="B2" s="6">
        <v>0.5</v>
      </c>
      <c r="C2" s="6">
        <v>0.5</v>
      </c>
      <c r="D2" s="7"/>
    </row>
    <row r="3" spans="1:4" ht="15" thickTop="1" thickBot="1" x14ac:dyDescent="0.5">
      <c r="A3" s="8" t="s">
        <v>62</v>
      </c>
      <c r="B3" s="9">
        <f>C3*B2</f>
        <v>0.25</v>
      </c>
      <c r="C3" s="9">
        <v>0.5</v>
      </c>
      <c r="D3" s="10"/>
    </row>
    <row r="4" spans="1:4" x14ac:dyDescent="0.45">
      <c r="A4" s="17" t="s">
        <v>1</v>
      </c>
      <c r="B4" s="21">
        <f>C4*B3</f>
        <v>0.125</v>
      </c>
      <c r="C4" s="21">
        <v>0.5</v>
      </c>
      <c r="D4" s="18"/>
    </row>
    <row r="5" spans="1:4" x14ac:dyDescent="0.45">
      <c r="A5" s="16" t="s">
        <v>87</v>
      </c>
      <c r="B5" s="4">
        <f>C5*$B$4</f>
        <v>8.9285714285714281E-3</v>
      </c>
      <c r="C5" s="4">
        <f>1/14</f>
        <v>7.1428571428571425E-2</v>
      </c>
    </row>
    <row r="6" spans="1:4" x14ac:dyDescent="0.45">
      <c r="A6" s="16" t="s">
        <v>131</v>
      </c>
      <c r="B6" s="4">
        <f t="shared" ref="B6:B25" si="0">C6*$B$4</f>
        <v>4.464285714285714E-3</v>
      </c>
      <c r="C6" s="4">
        <f>1/14/2</f>
        <v>3.5714285714285712E-2</v>
      </c>
    </row>
    <row r="7" spans="1:4" x14ac:dyDescent="0.45">
      <c r="A7" s="16" t="s">
        <v>175</v>
      </c>
      <c r="B7" s="4">
        <f t="shared" si="0"/>
        <v>4.464285714285714E-3</v>
      </c>
      <c r="C7" s="4">
        <f>1/14/2</f>
        <v>3.5714285714285712E-2</v>
      </c>
    </row>
    <row r="8" spans="1:4" x14ac:dyDescent="0.45">
      <c r="A8" s="16" t="s">
        <v>88</v>
      </c>
      <c r="B8" s="4">
        <f t="shared" si="0"/>
        <v>8.9285714285714281E-3</v>
      </c>
      <c r="C8" s="4">
        <f>1/14</f>
        <v>7.1428571428571425E-2</v>
      </c>
    </row>
    <row r="9" spans="1:4" x14ac:dyDescent="0.45">
      <c r="A9" s="16" t="s">
        <v>132</v>
      </c>
      <c r="B9" s="4">
        <f t="shared" si="0"/>
        <v>4.464285714285714E-3</v>
      </c>
      <c r="C9" s="4">
        <f>1/14/2</f>
        <v>3.5714285714285712E-2</v>
      </c>
    </row>
    <row r="10" spans="1:4" x14ac:dyDescent="0.45">
      <c r="A10" s="16" t="s">
        <v>176</v>
      </c>
      <c r="B10" s="4">
        <f t="shared" si="0"/>
        <v>4.464285714285714E-3</v>
      </c>
      <c r="C10" s="4">
        <f>1/14/2</f>
        <v>3.5714285714285712E-2</v>
      </c>
    </row>
    <row r="11" spans="1:4" x14ac:dyDescent="0.45">
      <c r="A11" s="16" t="s">
        <v>89</v>
      </c>
      <c r="B11" s="4">
        <f t="shared" si="0"/>
        <v>8.9285714285714281E-3</v>
      </c>
      <c r="C11" s="4">
        <f>1/14</f>
        <v>7.1428571428571425E-2</v>
      </c>
    </row>
    <row r="12" spans="1:4" x14ac:dyDescent="0.45">
      <c r="A12" s="16" t="s">
        <v>133</v>
      </c>
      <c r="B12" s="4">
        <f t="shared" si="0"/>
        <v>4.464285714285714E-3</v>
      </c>
      <c r="C12" s="4">
        <f>1/14/2</f>
        <v>3.5714285714285712E-2</v>
      </c>
    </row>
    <row r="13" spans="1:4" x14ac:dyDescent="0.45">
      <c r="A13" s="16" t="s">
        <v>177</v>
      </c>
      <c r="B13" s="4">
        <f t="shared" si="0"/>
        <v>4.464285714285714E-3</v>
      </c>
      <c r="C13" s="4">
        <f>1/14/2</f>
        <v>3.5714285714285712E-2</v>
      </c>
    </row>
    <row r="14" spans="1:4" x14ac:dyDescent="0.45">
      <c r="A14" s="16" t="s">
        <v>90</v>
      </c>
      <c r="B14" s="4">
        <f t="shared" si="0"/>
        <v>8.9285714285714281E-3</v>
      </c>
      <c r="C14" s="4">
        <f>1/14</f>
        <v>7.1428571428571425E-2</v>
      </c>
    </row>
    <row r="15" spans="1:4" x14ac:dyDescent="0.45">
      <c r="A15" s="16" t="s">
        <v>134</v>
      </c>
      <c r="B15" s="4">
        <f t="shared" si="0"/>
        <v>4.464285714285714E-3</v>
      </c>
      <c r="C15" s="4">
        <f>1/14/2</f>
        <v>3.5714285714285712E-2</v>
      </c>
    </row>
    <row r="16" spans="1:4" x14ac:dyDescent="0.45">
      <c r="A16" s="16" t="s">
        <v>178</v>
      </c>
      <c r="B16" s="4">
        <f t="shared" si="0"/>
        <v>4.464285714285714E-3</v>
      </c>
      <c r="C16" s="4">
        <f>1/14/2</f>
        <v>3.5714285714285712E-2</v>
      </c>
    </row>
    <row r="17" spans="1:4" x14ac:dyDescent="0.45">
      <c r="A17" s="16" t="s">
        <v>91</v>
      </c>
      <c r="B17" s="4">
        <f t="shared" si="0"/>
        <v>8.9285714285714281E-3</v>
      </c>
      <c r="C17" s="4">
        <f>1/14</f>
        <v>7.1428571428571425E-2</v>
      </c>
    </row>
    <row r="18" spans="1:4" x14ac:dyDescent="0.45">
      <c r="A18" s="16" t="s">
        <v>135</v>
      </c>
      <c r="B18" s="4">
        <f t="shared" si="0"/>
        <v>4.464285714285714E-3</v>
      </c>
      <c r="C18" s="4">
        <f>1/14/2</f>
        <v>3.5714285714285712E-2</v>
      </c>
    </row>
    <row r="19" spans="1:4" x14ac:dyDescent="0.45">
      <c r="A19" s="16" t="s">
        <v>179</v>
      </c>
      <c r="B19" s="4">
        <f t="shared" si="0"/>
        <v>4.464285714285714E-3</v>
      </c>
      <c r="C19" s="4">
        <f>1/14/2</f>
        <v>3.5714285714285712E-2</v>
      </c>
    </row>
    <row r="20" spans="1:4" x14ac:dyDescent="0.45">
      <c r="A20" s="16" t="s">
        <v>92</v>
      </c>
      <c r="B20" s="4">
        <f t="shared" si="0"/>
        <v>8.9285714285714281E-3</v>
      </c>
      <c r="C20" s="4">
        <f>1/14</f>
        <v>7.1428571428571425E-2</v>
      </c>
    </row>
    <row r="21" spans="1:4" x14ac:dyDescent="0.45">
      <c r="A21" s="16" t="s">
        <v>136</v>
      </c>
      <c r="B21" s="4">
        <f t="shared" si="0"/>
        <v>4.464285714285714E-3</v>
      </c>
      <c r="C21" s="4">
        <f>1/14/2</f>
        <v>3.5714285714285712E-2</v>
      </c>
    </row>
    <row r="22" spans="1:4" x14ac:dyDescent="0.45">
      <c r="A22" s="16" t="s">
        <v>180</v>
      </c>
      <c r="B22" s="4">
        <f t="shared" si="0"/>
        <v>4.464285714285714E-3</v>
      </c>
      <c r="C22" s="4">
        <f>1/14/2</f>
        <v>3.5714285714285712E-2</v>
      </c>
    </row>
    <row r="23" spans="1:4" x14ac:dyDescent="0.45">
      <c r="A23" s="16" t="s">
        <v>93</v>
      </c>
      <c r="B23" s="4">
        <f t="shared" si="0"/>
        <v>8.9285714285714281E-3</v>
      </c>
      <c r="C23" s="4">
        <f>1/14</f>
        <v>7.1428571428571425E-2</v>
      </c>
    </row>
    <row r="24" spans="1:4" x14ac:dyDescent="0.45">
      <c r="A24" s="16" t="s">
        <v>137</v>
      </c>
      <c r="B24" s="4">
        <f t="shared" si="0"/>
        <v>4.464285714285714E-3</v>
      </c>
      <c r="C24" s="4">
        <f>1/14/2</f>
        <v>3.5714285714285712E-2</v>
      </c>
    </row>
    <row r="25" spans="1:4" x14ac:dyDescent="0.45">
      <c r="A25" s="16" t="s">
        <v>181</v>
      </c>
      <c r="B25" s="4">
        <f t="shared" si="0"/>
        <v>4.464285714285714E-3</v>
      </c>
      <c r="C25" s="4">
        <f>1/14/2</f>
        <v>3.5714285714285712E-2</v>
      </c>
    </row>
    <row r="26" spans="1:4" x14ac:dyDescent="0.45">
      <c r="A26" s="19" t="s">
        <v>2</v>
      </c>
      <c r="B26" s="22">
        <f>C26*B3</f>
        <v>0.125</v>
      </c>
      <c r="C26" s="22">
        <v>0.5</v>
      </c>
      <c r="D26" s="20"/>
    </row>
    <row r="27" spans="1:4" x14ac:dyDescent="0.45">
      <c r="A27" s="16" t="s">
        <v>94</v>
      </c>
      <c r="B27" s="4">
        <f>C27*$B$4</f>
        <v>8.9285714285714281E-3</v>
      </c>
      <c r="C27" s="4">
        <f>1/14</f>
        <v>7.1428571428571425E-2</v>
      </c>
    </row>
    <row r="28" spans="1:4" x14ac:dyDescent="0.45">
      <c r="A28" s="16" t="s">
        <v>138</v>
      </c>
      <c r="B28" s="4">
        <f t="shared" ref="B28:B47" si="1">C28*$B$4</f>
        <v>4.464285714285714E-3</v>
      </c>
      <c r="C28" s="4">
        <f>1/14/2</f>
        <v>3.5714285714285712E-2</v>
      </c>
    </row>
    <row r="29" spans="1:4" x14ac:dyDescent="0.45">
      <c r="A29" s="16" t="s">
        <v>182</v>
      </c>
      <c r="B29" s="4">
        <f t="shared" si="1"/>
        <v>4.464285714285714E-3</v>
      </c>
      <c r="C29" s="4">
        <f>1/14/2</f>
        <v>3.5714285714285712E-2</v>
      </c>
    </row>
    <row r="30" spans="1:4" x14ac:dyDescent="0.45">
      <c r="A30" s="16" t="s">
        <v>95</v>
      </c>
      <c r="B30" s="4">
        <f t="shared" si="1"/>
        <v>8.9285714285714281E-3</v>
      </c>
      <c r="C30" s="4">
        <f>1/14</f>
        <v>7.1428571428571425E-2</v>
      </c>
    </row>
    <row r="31" spans="1:4" x14ac:dyDescent="0.45">
      <c r="A31" s="16" t="s">
        <v>139</v>
      </c>
      <c r="B31" s="4">
        <f t="shared" si="1"/>
        <v>4.464285714285714E-3</v>
      </c>
      <c r="C31" s="4">
        <f>1/14/2</f>
        <v>3.5714285714285712E-2</v>
      </c>
    </row>
    <row r="32" spans="1:4" x14ac:dyDescent="0.45">
      <c r="A32" s="16" t="s">
        <v>183</v>
      </c>
      <c r="B32" s="4">
        <f t="shared" si="1"/>
        <v>4.464285714285714E-3</v>
      </c>
      <c r="C32" s="4">
        <f>1/14/2</f>
        <v>3.5714285714285712E-2</v>
      </c>
    </row>
    <row r="33" spans="1:4" x14ac:dyDescent="0.45">
      <c r="A33" s="16" t="s">
        <v>96</v>
      </c>
      <c r="B33" s="4">
        <f t="shared" si="1"/>
        <v>8.9285714285714281E-3</v>
      </c>
      <c r="C33" s="4">
        <f>1/14</f>
        <v>7.1428571428571425E-2</v>
      </c>
    </row>
    <row r="34" spans="1:4" x14ac:dyDescent="0.45">
      <c r="A34" s="16" t="s">
        <v>140</v>
      </c>
      <c r="B34" s="4">
        <f t="shared" si="1"/>
        <v>4.464285714285714E-3</v>
      </c>
      <c r="C34" s="4">
        <f>1/14/2</f>
        <v>3.5714285714285712E-2</v>
      </c>
    </row>
    <row r="35" spans="1:4" x14ac:dyDescent="0.45">
      <c r="A35" s="16" t="s">
        <v>184</v>
      </c>
      <c r="B35" s="4">
        <f t="shared" si="1"/>
        <v>4.464285714285714E-3</v>
      </c>
      <c r="C35" s="4">
        <f>1/14/2</f>
        <v>3.5714285714285712E-2</v>
      </c>
    </row>
    <row r="36" spans="1:4" x14ac:dyDescent="0.45">
      <c r="A36" s="16" t="s">
        <v>97</v>
      </c>
      <c r="B36" s="4">
        <f t="shared" si="1"/>
        <v>8.9285714285714281E-3</v>
      </c>
      <c r="C36" s="4">
        <f>1/14</f>
        <v>7.1428571428571425E-2</v>
      </c>
    </row>
    <row r="37" spans="1:4" x14ac:dyDescent="0.45">
      <c r="A37" s="16" t="s">
        <v>141</v>
      </c>
      <c r="B37" s="4">
        <f t="shared" si="1"/>
        <v>4.464285714285714E-3</v>
      </c>
      <c r="C37" s="4">
        <f>1/14/2</f>
        <v>3.5714285714285712E-2</v>
      </c>
    </row>
    <row r="38" spans="1:4" x14ac:dyDescent="0.45">
      <c r="A38" s="16" t="s">
        <v>185</v>
      </c>
      <c r="B38" s="4">
        <f t="shared" si="1"/>
        <v>4.464285714285714E-3</v>
      </c>
      <c r="C38" s="4">
        <f>1/14/2</f>
        <v>3.5714285714285712E-2</v>
      </c>
    </row>
    <row r="39" spans="1:4" x14ac:dyDescent="0.45">
      <c r="A39" s="16" t="s">
        <v>98</v>
      </c>
      <c r="B39" s="4">
        <f t="shared" si="1"/>
        <v>8.9285714285714281E-3</v>
      </c>
      <c r="C39" s="4">
        <f>1/14</f>
        <v>7.1428571428571425E-2</v>
      </c>
    </row>
    <row r="40" spans="1:4" x14ac:dyDescent="0.45">
      <c r="A40" s="16" t="s">
        <v>142</v>
      </c>
      <c r="B40" s="4">
        <f t="shared" si="1"/>
        <v>4.464285714285714E-3</v>
      </c>
      <c r="C40" s="4">
        <f>1/14/2</f>
        <v>3.5714285714285712E-2</v>
      </c>
    </row>
    <row r="41" spans="1:4" x14ac:dyDescent="0.45">
      <c r="A41" s="16" t="s">
        <v>186</v>
      </c>
      <c r="B41" s="4">
        <f t="shared" si="1"/>
        <v>4.464285714285714E-3</v>
      </c>
      <c r="C41" s="4">
        <f>1/14/2</f>
        <v>3.5714285714285712E-2</v>
      </c>
    </row>
    <row r="42" spans="1:4" x14ac:dyDescent="0.45">
      <c r="A42" s="16" t="s">
        <v>99</v>
      </c>
      <c r="B42" s="4">
        <f t="shared" si="1"/>
        <v>8.9285714285714281E-3</v>
      </c>
      <c r="C42" s="4">
        <f>1/14</f>
        <v>7.1428571428571425E-2</v>
      </c>
    </row>
    <row r="43" spans="1:4" x14ac:dyDescent="0.45">
      <c r="A43" s="16" t="s">
        <v>143</v>
      </c>
      <c r="B43" s="4">
        <f t="shared" si="1"/>
        <v>4.464285714285714E-3</v>
      </c>
      <c r="C43" s="4">
        <f>1/14/2</f>
        <v>3.5714285714285712E-2</v>
      </c>
    </row>
    <row r="44" spans="1:4" x14ac:dyDescent="0.45">
      <c r="A44" s="16" t="s">
        <v>187</v>
      </c>
      <c r="B44" s="4">
        <f t="shared" si="1"/>
        <v>4.464285714285714E-3</v>
      </c>
      <c r="C44" s="4">
        <f>1/14/2</f>
        <v>3.5714285714285712E-2</v>
      </c>
    </row>
    <row r="45" spans="1:4" x14ac:dyDescent="0.45">
      <c r="A45" s="16" t="s">
        <v>100</v>
      </c>
      <c r="B45" s="4">
        <f t="shared" si="1"/>
        <v>8.9285714285714281E-3</v>
      </c>
      <c r="C45" s="4">
        <f>1/14</f>
        <v>7.1428571428571425E-2</v>
      </c>
    </row>
    <row r="46" spans="1:4" x14ac:dyDescent="0.45">
      <c r="A46" s="16" t="s">
        <v>144</v>
      </c>
      <c r="B46" s="4">
        <f t="shared" si="1"/>
        <v>4.464285714285714E-3</v>
      </c>
      <c r="C46" s="4">
        <f>1/14/2</f>
        <v>3.5714285714285712E-2</v>
      </c>
    </row>
    <row r="47" spans="1:4" x14ac:dyDescent="0.45">
      <c r="A47" s="16" t="s">
        <v>188</v>
      </c>
      <c r="B47" s="4">
        <f t="shared" si="1"/>
        <v>4.464285714285714E-3</v>
      </c>
      <c r="C47" s="4">
        <f>1/14/2</f>
        <v>3.5714285714285712E-2</v>
      </c>
    </row>
    <row r="48" spans="1:4" ht="14.65" thickBot="1" x14ac:dyDescent="0.5">
      <c r="A48" s="11" t="s">
        <v>63</v>
      </c>
      <c r="B48" s="12">
        <f>C48*B2</f>
        <v>0.25</v>
      </c>
      <c r="C48" s="12">
        <v>0.5</v>
      </c>
      <c r="D48" s="13"/>
    </row>
    <row r="49" spans="1:4" x14ac:dyDescent="0.45">
      <c r="A49" s="17" t="s">
        <v>1</v>
      </c>
      <c r="B49" s="21">
        <f>C49*B48</f>
        <v>0.125</v>
      </c>
      <c r="C49" s="21">
        <v>0.5</v>
      </c>
      <c r="D49" s="18"/>
    </row>
    <row r="50" spans="1:4" x14ac:dyDescent="0.45">
      <c r="A50" s="16" t="s">
        <v>101</v>
      </c>
      <c r="B50" s="4">
        <f>C50*$B$49</f>
        <v>6.9444444444444441E-3</v>
      </c>
      <c r="C50" s="4">
        <f>1/18</f>
        <v>5.5555555555555552E-2</v>
      </c>
    </row>
    <row r="51" spans="1:4" x14ac:dyDescent="0.45">
      <c r="A51" s="16" t="s">
        <v>145</v>
      </c>
      <c r="B51" s="4">
        <f t="shared" ref="B51:B82" si="2">C51*$B$49</f>
        <v>3.472222222222222E-3</v>
      </c>
      <c r="C51" s="4">
        <f>1/18/2</f>
        <v>2.7777777777777776E-2</v>
      </c>
    </row>
    <row r="52" spans="1:4" x14ac:dyDescent="0.45">
      <c r="A52" s="16" t="s">
        <v>189</v>
      </c>
      <c r="B52" s="4">
        <f t="shared" si="2"/>
        <v>3.472222222222222E-3</v>
      </c>
      <c r="C52" s="4">
        <f>1/18/2</f>
        <v>2.7777777777777776E-2</v>
      </c>
    </row>
    <row r="53" spans="1:4" x14ac:dyDescent="0.45">
      <c r="A53" s="16" t="s">
        <v>102</v>
      </c>
      <c r="B53" s="4">
        <f t="shared" si="2"/>
        <v>6.9444444444444441E-3</v>
      </c>
      <c r="C53" s="4">
        <f>1/18</f>
        <v>5.5555555555555552E-2</v>
      </c>
    </row>
    <row r="54" spans="1:4" x14ac:dyDescent="0.45">
      <c r="A54" s="16" t="s">
        <v>146</v>
      </c>
      <c r="B54" s="4">
        <f t="shared" si="2"/>
        <v>3.472222222222222E-3</v>
      </c>
      <c r="C54" s="4">
        <f>1/18/2</f>
        <v>2.7777777777777776E-2</v>
      </c>
    </row>
    <row r="55" spans="1:4" x14ac:dyDescent="0.45">
      <c r="A55" s="16" t="s">
        <v>190</v>
      </c>
      <c r="B55" s="4">
        <f t="shared" si="2"/>
        <v>3.472222222222222E-3</v>
      </c>
      <c r="C55" s="4">
        <f>1/18/2</f>
        <v>2.7777777777777776E-2</v>
      </c>
    </row>
    <row r="56" spans="1:4" x14ac:dyDescent="0.45">
      <c r="A56" s="16" t="s">
        <v>103</v>
      </c>
      <c r="B56" s="4">
        <f t="shared" si="2"/>
        <v>6.9444444444444441E-3</v>
      </c>
      <c r="C56" s="4">
        <f>1/18</f>
        <v>5.5555555555555552E-2</v>
      </c>
    </row>
    <row r="57" spans="1:4" x14ac:dyDescent="0.45">
      <c r="A57" s="16" t="s">
        <v>147</v>
      </c>
      <c r="B57" s="4">
        <f t="shared" si="2"/>
        <v>3.472222222222222E-3</v>
      </c>
      <c r="C57" s="4">
        <f>1/18/2</f>
        <v>2.7777777777777776E-2</v>
      </c>
    </row>
    <row r="58" spans="1:4" x14ac:dyDescent="0.45">
      <c r="A58" s="16" t="s">
        <v>191</v>
      </c>
      <c r="B58" s="4">
        <f t="shared" si="2"/>
        <v>3.472222222222222E-3</v>
      </c>
      <c r="C58" s="4">
        <f>1/18/2</f>
        <v>2.7777777777777776E-2</v>
      </c>
    </row>
    <row r="59" spans="1:4" x14ac:dyDescent="0.45">
      <c r="A59" s="16" t="s">
        <v>104</v>
      </c>
      <c r="B59" s="4">
        <f t="shared" si="2"/>
        <v>6.9444444444444441E-3</v>
      </c>
      <c r="C59" s="4">
        <f>1/18</f>
        <v>5.5555555555555552E-2</v>
      </c>
    </row>
    <row r="60" spans="1:4" x14ac:dyDescent="0.45">
      <c r="A60" s="16" t="s">
        <v>148</v>
      </c>
      <c r="B60" s="4">
        <f t="shared" si="2"/>
        <v>3.472222222222222E-3</v>
      </c>
      <c r="C60" s="4">
        <f>1/18/2</f>
        <v>2.7777777777777776E-2</v>
      </c>
    </row>
    <row r="61" spans="1:4" x14ac:dyDescent="0.45">
      <c r="A61" s="16" t="s">
        <v>192</v>
      </c>
      <c r="B61" s="4">
        <f t="shared" si="2"/>
        <v>3.472222222222222E-3</v>
      </c>
      <c r="C61" s="4">
        <f>1/18/2</f>
        <v>2.7777777777777776E-2</v>
      </c>
    </row>
    <row r="62" spans="1:4" x14ac:dyDescent="0.45">
      <c r="A62" s="16" t="s">
        <v>105</v>
      </c>
      <c r="B62" s="4">
        <f t="shared" si="2"/>
        <v>6.9444444444444441E-3</v>
      </c>
      <c r="C62" s="4">
        <f>1/18</f>
        <v>5.5555555555555552E-2</v>
      </c>
    </row>
    <row r="63" spans="1:4" x14ac:dyDescent="0.45">
      <c r="A63" s="16" t="s">
        <v>149</v>
      </c>
      <c r="B63" s="4">
        <f t="shared" si="2"/>
        <v>3.472222222222222E-3</v>
      </c>
      <c r="C63" s="4">
        <f>1/18/2</f>
        <v>2.7777777777777776E-2</v>
      </c>
    </row>
    <row r="64" spans="1:4" x14ac:dyDescent="0.45">
      <c r="A64" s="16" t="s">
        <v>193</v>
      </c>
      <c r="B64" s="4">
        <f t="shared" si="2"/>
        <v>3.472222222222222E-3</v>
      </c>
      <c r="C64" s="4">
        <f>1/18/2</f>
        <v>2.7777777777777776E-2</v>
      </c>
    </row>
    <row r="65" spans="1:3" x14ac:dyDescent="0.45">
      <c r="A65" s="16" t="s">
        <v>106</v>
      </c>
      <c r="B65" s="4">
        <f t="shared" si="2"/>
        <v>3.472222222222222E-3</v>
      </c>
      <c r="C65" s="4">
        <f>1/18/2</f>
        <v>2.7777777777777776E-2</v>
      </c>
    </row>
    <row r="66" spans="1:3" x14ac:dyDescent="0.45">
      <c r="A66" s="16" t="s">
        <v>150</v>
      </c>
      <c r="B66" s="4">
        <f t="shared" si="2"/>
        <v>1.736111111111111E-3</v>
      </c>
      <c r="C66" s="4">
        <f t="shared" ref="C66:C67" si="3">1/18/4</f>
        <v>1.3888888888888888E-2</v>
      </c>
    </row>
    <row r="67" spans="1:3" x14ac:dyDescent="0.45">
      <c r="A67" s="16" t="s">
        <v>194</v>
      </c>
      <c r="B67" s="4">
        <f t="shared" si="2"/>
        <v>1.736111111111111E-3</v>
      </c>
      <c r="C67" s="4">
        <f t="shared" si="3"/>
        <v>1.3888888888888888E-2</v>
      </c>
    </row>
    <row r="68" spans="1:3" x14ac:dyDescent="0.45">
      <c r="A68" s="16" t="s">
        <v>107</v>
      </c>
      <c r="B68" s="4">
        <f t="shared" si="2"/>
        <v>3.472222222222222E-3</v>
      </c>
      <c r="C68" s="4">
        <f>1/18/2</f>
        <v>2.7777777777777776E-2</v>
      </c>
    </row>
    <row r="69" spans="1:3" x14ac:dyDescent="0.45">
      <c r="A69" s="16" t="s">
        <v>151</v>
      </c>
      <c r="B69" s="4">
        <f t="shared" si="2"/>
        <v>1.736111111111111E-3</v>
      </c>
      <c r="C69" s="4">
        <f>1/18/4</f>
        <v>1.3888888888888888E-2</v>
      </c>
    </row>
    <row r="70" spans="1:3" x14ac:dyDescent="0.45">
      <c r="A70" s="16" t="s">
        <v>195</v>
      </c>
      <c r="B70" s="4">
        <f t="shared" si="2"/>
        <v>1.736111111111111E-3</v>
      </c>
      <c r="C70" s="4">
        <f>1/18/4</f>
        <v>1.3888888888888888E-2</v>
      </c>
    </row>
    <row r="71" spans="1:3" x14ac:dyDescent="0.45">
      <c r="A71" s="16" t="s">
        <v>108</v>
      </c>
      <c r="B71" s="4">
        <f t="shared" si="2"/>
        <v>6.9444444444444441E-3</v>
      </c>
      <c r="C71" s="4">
        <f>1/18</f>
        <v>5.5555555555555552E-2</v>
      </c>
    </row>
    <row r="72" spans="1:3" x14ac:dyDescent="0.45">
      <c r="A72" s="16" t="s">
        <v>152</v>
      </c>
      <c r="B72" s="4">
        <f t="shared" si="2"/>
        <v>3.472222222222222E-3</v>
      </c>
      <c r="C72" s="4">
        <f>1/18/2</f>
        <v>2.7777777777777776E-2</v>
      </c>
    </row>
    <row r="73" spans="1:3" x14ac:dyDescent="0.45">
      <c r="A73" s="16" t="s">
        <v>196</v>
      </c>
      <c r="B73" s="4">
        <f t="shared" si="2"/>
        <v>3.472222222222222E-3</v>
      </c>
      <c r="C73" s="4">
        <f>1/18/2</f>
        <v>2.7777777777777776E-2</v>
      </c>
    </row>
    <row r="74" spans="1:3" x14ac:dyDescent="0.45">
      <c r="A74" s="16" t="s">
        <v>109</v>
      </c>
      <c r="B74" s="4">
        <f t="shared" si="2"/>
        <v>6.9444444444444441E-3</v>
      </c>
      <c r="C74" s="4">
        <f>1/18</f>
        <v>5.5555555555555552E-2</v>
      </c>
    </row>
    <row r="75" spans="1:3" x14ac:dyDescent="0.45">
      <c r="A75" s="16" t="s">
        <v>153</v>
      </c>
      <c r="B75" s="4">
        <f t="shared" si="2"/>
        <v>3.472222222222222E-3</v>
      </c>
      <c r="C75" s="4">
        <f>1/18/2</f>
        <v>2.7777777777777776E-2</v>
      </c>
    </row>
    <row r="76" spans="1:3" x14ac:dyDescent="0.45">
      <c r="A76" s="16" t="s">
        <v>197</v>
      </c>
      <c r="B76" s="4">
        <f t="shared" si="2"/>
        <v>3.472222222222222E-3</v>
      </c>
      <c r="C76" s="4">
        <f>1/18/2</f>
        <v>2.7777777777777776E-2</v>
      </c>
    </row>
    <row r="77" spans="1:3" x14ac:dyDescent="0.45">
      <c r="A77" s="16" t="s">
        <v>110</v>
      </c>
      <c r="B77" s="4">
        <f t="shared" si="2"/>
        <v>3.472222222222222E-3</v>
      </c>
      <c r="C77" s="4">
        <f>1/18/2</f>
        <v>2.7777777777777776E-2</v>
      </c>
    </row>
    <row r="78" spans="1:3" x14ac:dyDescent="0.45">
      <c r="A78" s="16" t="s">
        <v>154</v>
      </c>
      <c r="B78" s="4">
        <f t="shared" si="2"/>
        <v>1.736111111111111E-3</v>
      </c>
      <c r="C78" s="4">
        <f t="shared" ref="C78:C79" si="4">1/18/4</f>
        <v>1.3888888888888888E-2</v>
      </c>
    </row>
    <row r="79" spans="1:3" x14ac:dyDescent="0.45">
      <c r="A79" s="16" t="s">
        <v>198</v>
      </c>
      <c r="B79" s="4">
        <f t="shared" si="2"/>
        <v>1.736111111111111E-3</v>
      </c>
      <c r="C79" s="4">
        <f t="shared" si="4"/>
        <v>1.3888888888888888E-2</v>
      </c>
    </row>
    <row r="80" spans="1:3" x14ac:dyDescent="0.45">
      <c r="A80" s="16" t="s">
        <v>111</v>
      </c>
      <c r="B80" s="4">
        <f t="shared" si="2"/>
        <v>3.472222222222222E-3</v>
      </c>
      <c r="C80" s="4">
        <f>1/18/2</f>
        <v>2.7777777777777776E-2</v>
      </c>
    </row>
    <row r="81" spans="1:4" x14ac:dyDescent="0.45">
      <c r="A81" s="16" t="s">
        <v>155</v>
      </c>
      <c r="B81" s="4">
        <f t="shared" si="2"/>
        <v>1.736111111111111E-3</v>
      </c>
      <c r="C81" s="4">
        <f>1/18/4</f>
        <v>1.3888888888888888E-2</v>
      </c>
    </row>
    <row r="82" spans="1:4" x14ac:dyDescent="0.45">
      <c r="A82" s="16" t="s">
        <v>199</v>
      </c>
      <c r="B82" s="4">
        <f t="shared" si="2"/>
        <v>1.736111111111111E-3</v>
      </c>
      <c r="C82" s="4">
        <f>1/18/4</f>
        <v>1.3888888888888888E-2</v>
      </c>
    </row>
    <row r="83" spans="1:4" x14ac:dyDescent="0.45">
      <c r="A83" s="19" t="s">
        <v>2</v>
      </c>
      <c r="B83" s="22">
        <f>C83*B48</f>
        <v>0.125</v>
      </c>
      <c r="C83" s="22">
        <v>0.5</v>
      </c>
      <c r="D83" s="20"/>
    </row>
    <row r="84" spans="1:4" x14ac:dyDescent="0.45">
      <c r="A84" s="16" t="s">
        <v>112</v>
      </c>
      <c r="B84" s="4">
        <f>C84*$B$49</f>
        <v>6.9444444444444441E-3</v>
      </c>
      <c r="C84" s="4">
        <f>1/18</f>
        <v>5.5555555555555552E-2</v>
      </c>
    </row>
    <row r="85" spans="1:4" x14ac:dyDescent="0.45">
      <c r="A85" s="16" t="s">
        <v>156</v>
      </c>
      <c r="B85" s="4">
        <f t="shared" ref="B85:B116" si="5">C85*$B$49</f>
        <v>3.472222222222222E-3</v>
      </c>
      <c r="C85" s="4">
        <f>1/18/2</f>
        <v>2.7777777777777776E-2</v>
      </c>
    </row>
    <row r="86" spans="1:4" x14ac:dyDescent="0.45">
      <c r="A86" s="16" t="s">
        <v>200</v>
      </c>
      <c r="B86" s="4">
        <f t="shared" si="5"/>
        <v>3.472222222222222E-3</v>
      </c>
      <c r="C86" s="4">
        <f>1/18/2</f>
        <v>2.7777777777777776E-2</v>
      </c>
    </row>
    <row r="87" spans="1:4" x14ac:dyDescent="0.45">
      <c r="A87" s="16" t="s">
        <v>113</v>
      </c>
      <c r="B87" s="4">
        <f t="shared" si="5"/>
        <v>6.9444444444444441E-3</v>
      </c>
      <c r="C87" s="4">
        <f>1/18</f>
        <v>5.5555555555555552E-2</v>
      </c>
    </row>
    <row r="88" spans="1:4" x14ac:dyDescent="0.45">
      <c r="A88" s="16" t="s">
        <v>157</v>
      </c>
      <c r="B88" s="4">
        <f t="shared" si="5"/>
        <v>3.472222222222222E-3</v>
      </c>
      <c r="C88" s="4">
        <f>1/18/2</f>
        <v>2.7777777777777776E-2</v>
      </c>
    </row>
    <row r="89" spans="1:4" x14ac:dyDescent="0.45">
      <c r="A89" s="16" t="s">
        <v>201</v>
      </c>
      <c r="B89" s="4">
        <f t="shared" si="5"/>
        <v>3.472222222222222E-3</v>
      </c>
      <c r="C89" s="4">
        <f>1/18/2</f>
        <v>2.7777777777777776E-2</v>
      </c>
    </row>
    <row r="90" spans="1:4" x14ac:dyDescent="0.45">
      <c r="A90" s="16" t="s">
        <v>114</v>
      </c>
      <c r="B90" s="4">
        <f t="shared" si="5"/>
        <v>6.9444444444444441E-3</v>
      </c>
      <c r="C90" s="4">
        <f>1/18</f>
        <v>5.5555555555555552E-2</v>
      </c>
    </row>
    <row r="91" spans="1:4" x14ac:dyDescent="0.45">
      <c r="A91" s="16" t="s">
        <v>158</v>
      </c>
      <c r="B91" s="4">
        <f t="shared" si="5"/>
        <v>3.472222222222222E-3</v>
      </c>
      <c r="C91" s="4">
        <f>1/18/2</f>
        <v>2.7777777777777776E-2</v>
      </c>
    </row>
    <row r="92" spans="1:4" x14ac:dyDescent="0.45">
      <c r="A92" s="16" t="s">
        <v>202</v>
      </c>
      <c r="B92" s="4">
        <f t="shared" si="5"/>
        <v>3.472222222222222E-3</v>
      </c>
      <c r="C92" s="4">
        <f>1/18/2</f>
        <v>2.7777777777777776E-2</v>
      </c>
    </row>
    <row r="93" spans="1:4" x14ac:dyDescent="0.45">
      <c r="A93" s="16" t="s">
        <v>115</v>
      </c>
      <c r="B93" s="4">
        <f t="shared" si="5"/>
        <v>6.9444444444444441E-3</v>
      </c>
      <c r="C93" s="4">
        <f>1/18</f>
        <v>5.5555555555555552E-2</v>
      </c>
    </row>
    <row r="94" spans="1:4" x14ac:dyDescent="0.45">
      <c r="A94" s="16" t="s">
        <v>159</v>
      </c>
      <c r="B94" s="4">
        <f t="shared" si="5"/>
        <v>3.472222222222222E-3</v>
      </c>
      <c r="C94" s="4">
        <f>1/18/2</f>
        <v>2.7777777777777776E-2</v>
      </c>
    </row>
    <row r="95" spans="1:4" x14ac:dyDescent="0.45">
      <c r="A95" s="16" t="s">
        <v>203</v>
      </c>
      <c r="B95" s="4">
        <f t="shared" si="5"/>
        <v>3.472222222222222E-3</v>
      </c>
      <c r="C95" s="4">
        <f>1/18/2</f>
        <v>2.7777777777777776E-2</v>
      </c>
    </row>
    <row r="96" spans="1:4" x14ac:dyDescent="0.45">
      <c r="A96" s="16" t="s">
        <v>116</v>
      </c>
      <c r="B96" s="4">
        <f t="shared" si="5"/>
        <v>6.9444444444444441E-3</v>
      </c>
      <c r="C96" s="4">
        <f>1/18</f>
        <v>5.5555555555555552E-2</v>
      </c>
    </row>
    <row r="97" spans="1:3" x14ac:dyDescent="0.45">
      <c r="A97" s="16" t="s">
        <v>160</v>
      </c>
      <c r="B97" s="4">
        <f t="shared" si="5"/>
        <v>3.472222222222222E-3</v>
      </c>
      <c r="C97" s="4">
        <f>1/18/2</f>
        <v>2.7777777777777776E-2</v>
      </c>
    </row>
    <row r="98" spans="1:3" x14ac:dyDescent="0.45">
      <c r="A98" s="16" t="s">
        <v>204</v>
      </c>
      <c r="B98" s="4">
        <f t="shared" si="5"/>
        <v>3.472222222222222E-3</v>
      </c>
      <c r="C98" s="4">
        <f>1/18/2</f>
        <v>2.7777777777777776E-2</v>
      </c>
    </row>
    <row r="99" spans="1:3" x14ac:dyDescent="0.45">
      <c r="A99" s="16" t="s">
        <v>117</v>
      </c>
      <c r="B99" s="4">
        <f t="shared" si="5"/>
        <v>3.472222222222222E-3</v>
      </c>
      <c r="C99" s="4">
        <f>1/18/2</f>
        <v>2.7777777777777776E-2</v>
      </c>
    </row>
    <row r="100" spans="1:3" x14ac:dyDescent="0.45">
      <c r="A100" s="16" t="s">
        <v>161</v>
      </c>
      <c r="B100" s="4">
        <f t="shared" si="5"/>
        <v>1.736111111111111E-3</v>
      </c>
      <c r="C100" s="4">
        <f t="shared" ref="C100:C101" si="6">1/18/4</f>
        <v>1.3888888888888888E-2</v>
      </c>
    </row>
    <row r="101" spans="1:3" x14ac:dyDescent="0.45">
      <c r="A101" s="16" t="s">
        <v>205</v>
      </c>
      <c r="B101" s="4">
        <f t="shared" si="5"/>
        <v>1.736111111111111E-3</v>
      </c>
      <c r="C101" s="4">
        <f t="shared" si="6"/>
        <v>1.3888888888888888E-2</v>
      </c>
    </row>
    <row r="102" spans="1:3" x14ac:dyDescent="0.45">
      <c r="A102" s="16" t="s">
        <v>118</v>
      </c>
      <c r="B102" s="4">
        <f t="shared" si="5"/>
        <v>3.472222222222222E-3</v>
      </c>
      <c r="C102" s="4">
        <f>1/18/2</f>
        <v>2.7777777777777776E-2</v>
      </c>
    </row>
    <row r="103" spans="1:3" x14ac:dyDescent="0.45">
      <c r="A103" s="16" t="s">
        <v>162</v>
      </c>
      <c r="B103" s="4">
        <f t="shared" si="5"/>
        <v>1.736111111111111E-3</v>
      </c>
      <c r="C103" s="4">
        <f>1/18/4</f>
        <v>1.3888888888888888E-2</v>
      </c>
    </row>
    <row r="104" spans="1:3" x14ac:dyDescent="0.45">
      <c r="A104" s="16" t="s">
        <v>206</v>
      </c>
      <c r="B104" s="4">
        <f t="shared" si="5"/>
        <v>1.736111111111111E-3</v>
      </c>
      <c r="C104" s="4">
        <f>1/18/4</f>
        <v>1.3888888888888888E-2</v>
      </c>
    </row>
    <row r="105" spans="1:3" x14ac:dyDescent="0.45">
      <c r="A105" s="16" t="s">
        <v>119</v>
      </c>
      <c r="B105" s="4">
        <f t="shared" si="5"/>
        <v>6.9444444444444441E-3</v>
      </c>
      <c r="C105" s="4">
        <f>1/18</f>
        <v>5.5555555555555552E-2</v>
      </c>
    </row>
    <row r="106" spans="1:3" x14ac:dyDescent="0.45">
      <c r="A106" s="16" t="s">
        <v>163</v>
      </c>
      <c r="B106" s="4">
        <f t="shared" si="5"/>
        <v>3.472222222222222E-3</v>
      </c>
      <c r="C106" s="4">
        <f>1/18/2</f>
        <v>2.7777777777777776E-2</v>
      </c>
    </row>
    <row r="107" spans="1:3" x14ac:dyDescent="0.45">
      <c r="A107" s="16" t="s">
        <v>207</v>
      </c>
      <c r="B107" s="4">
        <f t="shared" si="5"/>
        <v>3.472222222222222E-3</v>
      </c>
      <c r="C107" s="4">
        <f>1/18/2</f>
        <v>2.7777777777777776E-2</v>
      </c>
    </row>
    <row r="108" spans="1:3" x14ac:dyDescent="0.45">
      <c r="A108" s="16" t="s">
        <v>120</v>
      </c>
      <c r="B108" s="4">
        <f t="shared" si="5"/>
        <v>6.9444444444444441E-3</v>
      </c>
      <c r="C108" s="4">
        <f>1/18</f>
        <v>5.5555555555555552E-2</v>
      </c>
    </row>
    <row r="109" spans="1:3" x14ac:dyDescent="0.45">
      <c r="A109" s="16" t="s">
        <v>164</v>
      </c>
      <c r="B109" s="4">
        <f t="shared" si="5"/>
        <v>3.472222222222222E-3</v>
      </c>
      <c r="C109" s="4">
        <f>1/18/2</f>
        <v>2.7777777777777776E-2</v>
      </c>
    </row>
    <row r="110" spans="1:3" x14ac:dyDescent="0.45">
      <c r="A110" s="16" t="s">
        <v>208</v>
      </c>
      <c r="B110" s="4">
        <f t="shared" si="5"/>
        <v>3.472222222222222E-3</v>
      </c>
      <c r="C110" s="4">
        <f>1/18/2</f>
        <v>2.7777777777777776E-2</v>
      </c>
    </row>
    <row r="111" spans="1:3" x14ac:dyDescent="0.45">
      <c r="A111" s="16" t="s">
        <v>121</v>
      </c>
      <c r="B111" s="4">
        <f t="shared" si="5"/>
        <v>3.472222222222222E-3</v>
      </c>
      <c r="C111" s="4">
        <f>1/18/2</f>
        <v>2.7777777777777776E-2</v>
      </c>
    </row>
    <row r="112" spans="1:3" x14ac:dyDescent="0.45">
      <c r="A112" s="16" t="s">
        <v>165</v>
      </c>
      <c r="B112" s="4">
        <f t="shared" si="5"/>
        <v>1.736111111111111E-3</v>
      </c>
      <c r="C112" s="4">
        <f t="shared" ref="C112:C113" si="7">1/18/4</f>
        <v>1.3888888888888888E-2</v>
      </c>
    </row>
    <row r="113" spans="1:4" x14ac:dyDescent="0.45">
      <c r="A113" s="16" t="s">
        <v>209</v>
      </c>
      <c r="B113" s="4">
        <f t="shared" si="5"/>
        <v>1.736111111111111E-3</v>
      </c>
      <c r="C113" s="4">
        <f t="shared" si="7"/>
        <v>1.3888888888888888E-2</v>
      </c>
    </row>
    <row r="114" spans="1:4" x14ac:dyDescent="0.45">
      <c r="A114" s="16" t="s">
        <v>122</v>
      </c>
      <c r="B114" s="4">
        <f t="shared" si="5"/>
        <v>3.472222222222222E-3</v>
      </c>
      <c r="C114" s="4">
        <f>1/18/2</f>
        <v>2.7777777777777776E-2</v>
      </c>
    </row>
    <row r="115" spans="1:4" x14ac:dyDescent="0.45">
      <c r="A115" s="16" t="s">
        <v>166</v>
      </c>
      <c r="B115" s="4">
        <f t="shared" si="5"/>
        <v>1.736111111111111E-3</v>
      </c>
      <c r="C115" s="4">
        <f>1/18/4</f>
        <v>1.3888888888888888E-2</v>
      </c>
    </row>
    <row r="116" spans="1:4" x14ac:dyDescent="0.45">
      <c r="A116" s="16" t="s">
        <v>210</v>
      </c>
      <c r="B116" s="4">
        <f t="shared" si="5"/>
        <v>1.736111111111111E-3</v>
      </c>
      <c r="C116" s="4">
        <f>1/18/4</f>
        <v>1.3888888888888888E-2</v>
      </c>
    </row>
    <row r="117" spans="1:4" x14ac:dyDescent="0.45">
      <c r="A117" s="16"/>
    </row>
    <row r="118" spans="1:4" ht="14.65" thickBot="1" x14ac:dyDescent="0.5">
      <c r="A118" s="5" t="s">
        <v>64</v>
      </c>
      <c r="B118" s="6">
        <v>0.5</v>
      </c>
      <c r="C118" s="6">
        <v>0.5</v>
      </c>
      <c r="D118" s="7"/>
    </row>
    <row r="119" spans="1:4" ht="14.65" thickTop="1" x14ac:dyDescent="0.45">
      <c r="A119" s="3" t="s">
        <v>123</v>
      </c>
      <c r="B119" s="4">
        <f>C119*$B$118</f>
        <v>2.0833333333333332E-2</v>
      </c>
      <c r="C119" s="4">
        <f>1/24</f>
        <v>4.1666666666666664E-2</v>
      </c>
    </row>
    <row r="120" spans="1:4" x14ac:dyDescent="0.45">
      <c r="A120" s="3" t="s">
        <v>167</v>
      </c>
      <c r="B120" s="4">
        <f t="shared" ref="B120:B150" si="8">C120*$B$118</f>
        <v>1.0416666666666666E-2</v>
      </c>
      <c r="C120" s="4">
        <f>1/24/2</f>
        <v>2.0833333333333332E-2</v>
      </c>
    </row>
    <row r="121" spans="1:4" x14ac:dyDescent="0.45">
      <c r="A121" s="3" t="s">
        <v>211</v>
      </c>
      <c r="B121" s="4">
        <f t="shared" si="8"/>
        <v>1.0416666666666666E-2</v>
      </c>
      <c r="C121" s="4">
        <f>1/24/2</f>
        <v>2.0833333333333332E-2</v>
      </c>
    </row>
    <row r="122" spans="1:4" x14ac:dyDescent="0.45">
      <c r="A122" s="3" t="s">
        <v>212</v>
      </c>
      <c r="B122" s="4">
        <f t="shared" si="8"/>
        <v>2.0833333333333332E-2</v>
      </c>
      <c r="C122" s="4">
        <f>1/24</f>
        <v>4.1666666666666664E-2</v>
      </c>
    </row>
    <row r="123" spans="1:4" x14ac:dyDescent="0.45">
      <c r="A123" s="3" t="s">
        <v>124</v>
      </c>
      <c r="B123" s="4">
        <f t="shared" si="8"/>
        <v>2.0833333333333332E-2</v>
      </c>
      <c r="C123" s="4">
        <f>1/24</f>
        <v>4.1666666666666664E-2</v>
      </c>
    </row>
    <row r="124" spans="1:4" x14ac:dyDescent="0.45">
      <c r="A124" s="3" t="s">
        <v>168</v>
      </c>
      <c r="B124" s="4">
        <f t="shared" si="8"/>
        <v>1.0416666666666666E-2</v>
      </c>
      <c r="C124" s="4">
        <f>1/24/2</f>
        <v>2.0833333333333332E-2</v>
      </c>
    </row>
    <row r="125" spans="1:4" x14ac:dyDescent="0.45">
      <c r="A125" s="3" t="s">
        <v>213</v>
      </c>
      <c r="B125" s="4">
        <f t="shared" si="8"/>
        <v>1.0416666666666666E-2</v>
      </c>
      <c r="C125" s="4">
        <f t="shared" ref="C125" si="9">1/24/2</f>
        <v>2.0833333333333332E-2</v>
      </c>
    </row>
    <row r="126" spans="1:4" x14ac:dyDescent="0.45">
      <c r="A126" s="3" t="s">
        <v>214</v>
      </c>
      <c r="B126" s="4">
        <f t="shared" si="8"/>
        <v>2.0833333333333332E-2</v>
      </c>
      <c r="C126" s="4">
        <f>1/24</f>
        <v>4.1666666666666664E-2</v>
      </c>
    </row>
    <row r="127" spans="1:4" x14ac:dyDescent="0.45">
      <c r="A127" s="3" t="s">
        <v>125</v>
      </c>
      <c r="B127" s="4">
        <f t="shared" si="8"/>
        <v>2.0833333333333332E-2</v>
      </c>
      <c r="C127" s="4">
        <f>1/24</f>
        <v>4.1666666666666664E-2</v>
      </c>
    </row>
    <row r="128" spans="1:4" x14ac:dyDescent="0.45">
      <c r="A128" s="3" t="s">
        <v>169</v>
      </c>
      <c r="B128" s="4">
        <f t="shared" si="8"/>
        <v>1.0416666666666666E-2</v>
      </c>
      <c r="C128" s="4">
        <f>1/24/2</f>
        <v>2.0833333333333332E-2</v>
      </c>
    </row>
    <row r="129" spans="1:3" x14ac:dyDescent="0.45">
      <c r="A129" s="3" t="s">
        <v>215</v>
      </c>
      <c r="B129" s="4">
        <f t="shared" si="8"/>
        <v>1.0416666666666666E-2</v>
      </c>
      <c r="C129" s="4">
        <f t="shared" ref="C129" si="10">1/24/2</f>
        <v>2.0833333333333332E-2</v>
      </c>
    </row>
    <row r="130" spans="1:3" x14ac:dyDescent="0.45">
      <c r="A130" s="3" t="s">
        <v>216</v>
      </c>
      <c r="B130" s="4">
        <f t="shared" si="8"/>
        <v>2.0833333333333332E-2</v>
      </c>
      <c r="C130" s="4">
        <f>1/24</f>
        <v>4.1666666666666664E-2</v>
      </c>
    </row>
    <row r="131" spans="1:3" x14ac:dyDescent="0.45">
      <c r="A131" s="3" t="s">
        <v>126</v>
      </c>
      <c r="B131" s="4">
        <f t="shared" si="8"/>
        <v>2.0833333333333332E-2</v>
      </c>
      <c r="C131" s="4">
        <f>1/24</f>
        <v>4.1666666666666664E-2</v>
      </c>
    </row>
    <row r="132" spans="1:3" x14ac:dyDescent="0.45">
      <c r="A132" s="3" t="s">
        <v>170</v>
      </c>
      <c r="B132" s="4">
        <f t="shared" si="8"/>
        <v>1.0416666666666666E-2</v>
      </c>
      <c r="C132" s="4">
        <f>1/24/2</f>
        <v>2.0833333333333332E-2</v>
      </c>
    </row>
    <row r="133" spans="1:3" x14ac:dyDescent="0.45">
      <c r="A133" s="3" t="s">
        <v>217</v>
      </c>
      <c r="B133" s="4">
        <f t="shared" si="8"/>
        <v>1.0416666666666666E-2</v>
      </c>
      <c r="C133" s="4">
        <f t="shared" ref="C133" si="11">1/24/2</f>
        <v>2.0833333333333332E-2</v>
      </c>
    </row>
    <row r="134" spans="1:3" x14ac:dyDescent="0.45">
      <c r="A134" s="3" t="s">
        <v>218</v>
      </c>
      <c r="B134" s="4">
        <f t="shared" si="8"/>
        <v>2.0833333333333332E-2</v>
      </c>
      <c r="C134" s="4">
        <f>1/24</f>
        <v>4.1666666666666664E-2</v>
      </c>
    </row>
    <row r="135" spans="1:3" x14ac:dyDescent="0.45">
      <c r="A135" s="3" t="s">
        <v>127</v>
      </c>
      <c r="B135" s="4">
        <f t="shared" si="8"/>
        <v>2.0833333333333332E-2</v>
      </c>
      <c r="C135" s="4">
        <f>1/24</f>
        <v>4.1666666666666664E-2</v>
      </c>
    </row>
    <row r="136" spans="1:3" x14ac:dyDescent="0.45">
      <c r="A136" s="3" t="s">
        <v>171</v>
      </c>
      <c r="B136" s="4">
        <f t="shared" si="8"/>
        <v>1.0416666666666666E-2</v>
      </c>
      <c r="C136" s="4">
        <f>1/24/2</f>
        <v>2.0833333333333332E-2</v>
      </c>
    </row>
    <row r="137" spans="1:3" x14ac:dyDescent="0.45">
      <c r="A137" s="3" t="s">
        <v>219</v>
      </c>
      <c r="B137" s="4">
        <f t="shared" si="8"/>
        <v>1.0416666666666666E-2</v>
      </c>
      <c r="C137" s="4">
        <f t="shared" ref="C137" si="12">1/24/2</f>
        <v>2.0833333333333332E-2</v>
      </c>
    </row>
    <row r="138" spans="1:3" x14ac:dyDescent="0.45">
      <c r="A138" s="3" t="s">
        <v>220</v>
      </c>
      <c r="B138" s="4">
        <f t="shared" si="8"/>
        <v>2.0833333333333332E-2</v>
      </c>
      <c r="C138" s="4">
        <f>1/24</f>
        <v>4.1666666666666664E-2</v>
      </c>
    </row>
    <row r="139" spans="1:3" x14ac:dyDescent="0.45">
      <c r="A139" s="3" t="s">
        <v>128</v>
      </c>
      <c r="B139" s="4">
        <f t="shared" si="8"/>
        <v>2.0833333333333332E-2</v>
      </c>
      <c r="C139" s="4">
        <f>1/24</f>
        <v>4.1666666666666664E-2</v>
      </c>
    </row>
    <row r="140" spans="1:3" x14ac:dyDescent="0.45">
      <c r="A140" s="3" t="s">
        <v>172</v>
      </c>
      <c r="B140" s="4">
        <f t="shared" si="8"/>
        <v>1.0416666666666666E-2</v>
      </c>
      <c r="C140" s="4">
        <f>1/24/2</f>
        <v>2.0833333333333332E-2</v>
      </c>
    </row>
    <row r="141" spans="1:3" x14ac:dyDescent="0.45">
      <c r="A141" s="3" t="s">
        <v>221</v>
      </c>
      <c r="B141" s="4">
        <f t="shared" si="8"/>
        <v>1.0416666666666666E-2</v>
      </c>
      <c r="C141" s="4">
        <f t="shared" ref="C141" si="13">1/24/2</f>
        <v>2.0833333333333332E-2</v>
      </c>
    </row>
    <row r="142" spans="1:3" x14ac:dyDescent="0.45">
      <c r="A142" s="3" t="s">
        <v>222</v>
      </c>
      <c r="B142" s="4">
        <f t="shared" si="8"/>
        <v>2.0833333333333332E-2</v>
      </c>
      <c r="C142" s="4">
        <f>1/24</f>
        <v>4.1666666666666664E-2</v>
      </c>
    </row>
    <row r="143" spans="1:3" x14ac:dyDescent="0.45">
      <c r="A143" s="3" t="s">
        <v>129</v>
      </c>
      <c r="B143" s="4">
        <f t="shared" si="8"/>
        <v>2.0833333333333332E-2</v>
      </c>
      <c r="C143" s="4">
        <f>1/24</f>
        <v>4.1666666666666664E-2</v>
      </c>
    </row>
    <row r="144" spans="1:3" x14ac:dyDescent="0.45">
      <c r="A144" s="3" t="s">
        <v>173</v>
      </c>
      <c r="B144" s="4">
        <f t="shared" si="8"/>
        <v>1.0416666666666666E-2</v>
      </c>
      <c r="C144" s="4">
        <f>1/24/2</f>
        <v>2.0833333333333332E-2</v>
      </c>
    </row>
    <row r="145" spans="1:3" x14ac:dyDescent="0.45">
      <c r="A145" s="3" t="s">
        <v>223</v>
      </c>
      <c r="B145" s="4">
        <f t="shared" si="8"/>
        <v>1.0416666666666666E-2</v>
      </c>
      <c r="C145" s="4">
        <f t="shared" ref="C145" si="14">1/24/2</f>
        <v>2.0833333333333332E-2</v>
      </c>
    </row>
    <row r="146" spans="1:3" x14ac:dyDescent="0.45">
      <c r="A146" s="3" t="s">
        <v>224</v>
      </c>
      <c r="B146" s="4">
        <f t="shared" si="8"/>
        <v>2.0833333333333332E-2</v>
      </c>
      <c r="C146" s="4">
        <f>1/24</f>
        <v>4.1666666666666664E-2</v>
      </c>
    </row>
    <row r="147" spans="1:3" x14ac:dyDescent="0.45">
      <c r="A147" s="3" t="s">
        <v>130</v>
      </c>
      <c r="B147" s="4">
        <f t="shared" si="8"/>
        <v>2.0833333333333332E-2</v>
      </c>
      <c r="C147" s="4">
        <f>1/24</f>
        <v>4.1666666666666664E-2</v>
      </c>
    </row>
    <row r="148" spans="1:3" x14ac:dyDescent="0.45">
      <c r="A148" s="3" t="s">
        <v>174</v>
      </c>
      <c r="B148" s="4">
        <f t="shared" si="8"/>
        <v>1.0416666666666666E-2</v>
      </c>
      <c r="C148" s="4">
        <f>1/24/2</f>
        <v>2.0833333333333332E-2</v>
      </c>
    </row>
    <row r="149" spans="1:3" x14ac:dyDescent="0.45">
      <c r="A149" s="3" t="s">
        <v>225</v>
      </c>
      <c r="B149" s="4">
        <f t="shared" si="8"/>
        <v>1.0416666666666666E-2</v>
      </c>
      <c r="C149" s="4">
        <f t="shared" ref="C149" si="15">1/24/2</f>
        <v>2.0833333333333332E-2</v>
      </c>
    </row>
    <row r="150" spans="1:3" x14ac:dyDescent="0.45">
      <c r="A150" s="3" t="s">
        <v>226</v>
      </c>
      <c r="B150" s="4">
        <f t="shared" si="8"/>
        <v>2.0833333333333332E-2</v>
      </c>
      <c r="C150" s="4">
        <f>1/24</f>
        <v>4.1666666666666664E-2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Outbreak Severity Index</vt:lpstr>
      <vt:lpstr>Response Severity Index</vt:lpstr>
      <vt:lpstr>Risk Tolerance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</dc:creator>
  <cp:lastModifiedBy>theod</cp:lastModifiedBy>
  <dcterms:created xsi:type="dcterms:W3CDTF">2021-04-01T19:03:48Z</dcterms:created>
  <dcterms:modified xsi:type="dcterms:W3CDTF">2021-04-01T19:46:43Z</dcterms:modified>
</cp:coreProperties>
</file>