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\Code\"/>
    </mc:Choice>
  </mc:AlternateContent>
  <xr:revisionPtr revIDLastSave="0" documentId="13_ncr:1_{B502B7B4-C9DC-493A-B605-17E340C7CCCD}" xr6:coauthVersionLast="45" xr6:coauthVersionMax="45" xr10:uidLastSave="{00000000-0000-0000-0000-000000000000}"/>
  <bookViews>
    <workbookView xWindow="0" yWindow="15" windowWidth="20490" windowHeight="10905" tabRatio="845" xr2:uid="{00000000-000D-0000-FFFF-FFFF00000000}"/>
  </bookViews>
  <sheets>
    <sheet name="Tol Laut" sheetId="6" r:id="rId1"/>
    <sheet name="Pelni" sheetId="4" r:id="rId2"/>
    <sheet name="Perintis" sheetId="7" r:id="rId3"/>
    <sheet name="Sheet1" sheetId="8" r:id="rId4"/>
    <sheet name="Sheet2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4" l="1"/>
  <c r="E53" i="4"/>
  <c r="D53" i="4"/>
  <c r="E49" i="4"/>
  <c r="D49" i="4"/>
  <c r="E45" i="4"/>
  <c r="D45" i="4"/>
  <c r="I40" i="6" l="1"/>
  <c r="H40" i="6"/>
  <c r="G40" i="6"/>
  <c r="F40" i="6"/>
  <c r="D59" i="7" l="1"/>
  <c r="D27" i="7"/>
  <c r="D54" i="7"/>
  <c r="D24" i="4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E50" i="6"/>
  <c r="F50" i="6"/>
  <c r="G50" i="6"/>
  <c r="H50" i="6"/>
  <c r="I50" i="6"/>
  <c r="D50" i="6"/>
  <c r="F45" i="4"/>
  <c r="G45" i="4"/>
  <c r="H45" i="4"/>
  <c r="I45" i="4"/>
  <c r="J45" i="4"/>
  <c r="G54" i="4"/>
  <c r="H54" i="4"/>
  <c r="I54" i="4"/>
  <c r="J54" i="4"/>
  <c r="F54" i="4"/>
  <c r="E51" i="6"/>
  <c r="F51" i="6"/>
  <c r="G51" i="6"/>
  <c r="H51" i="6"/>
  <c r="I51" i="6"/>
  <c r="D51" i="6"/>
  <c r="E55" i="6"/>
  <c r="F55" i="6"/>
  <c r="G55" i="6"/>
  <c r="H55" i="6"/>
  <c r="I55" i="6"/>
  <c r="D55" i="6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E59" i="7"/>
  <c r="F59" i="7"/>
  <c r="G59" i="7"/>
  <c r="H59" i="7"/>
  <c r="I59" i="7"/>
  <c r="J59" i="7"/>
  <c r="K59" i="7"/>
  <c r="L59" i="7"/>
  <c r="M59" i="7"/>
  <c r="N59" i="7"/>
  <c r="O59" i="7"/>
  <c r="F50" i="4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31" i="7"/>
  <c r="D28" i="7"/>
  <c r="D29" i="7"/>
  <c r="D30" i="7"/>
  <c r="D32" i="7"/>
  <c r="D33" i="7"/>
  <c r="D34" i="7"/>
  <c r="D35" i="7"/>
  <c r="D26" i="4"/>
  <c r="E26" i="4"/>
  <c r="J24" i="4"/>
  <c r="I24" i="4"/>
  <c r="H24" i="4"/>
  <c r="G24" i="4"/>
  <c r="F24" i="4"/>
  <c r="E24" i="4"/>
  <c r="AS40" i="7"/>
  <c r="AS27" i="7" s="1"/>
  <c r="AR40" i="7"/>
  <c r="AR27" i="7" s="1"/>
  <c r="AQ40" i="7"/>
  <c r="AQ27" i="7" s="1"/>
  <c r="AP40" i="7"/>
  <c r="AP27" i="7" s="1"/>
  <c r="G34" i="4"/>
  <c r="G26" i="4" s="1"/>
  <c r="H34" i="4"/>
  <c r="H26" i="4" s="1"/>
  <c r="I34" i="4"/>
  <c r="I26" i="4" s="1"/>
  <c r="J34" i="4"/>
  <c r="J26" i="4" s="1"/>
  <c r="F34" i="4"/>
  <c r="F26" i="4" s="1"/>
  <c r="F33" i="4"/>
  <c r="F25" i="4" s="1"/>
  <c r="G33" i="4"/>
  <c r="G25" i="4" s="1"/>
  <c r="H33" i="4"/>
  <c r="H25" i="4" s="1"/>
  <c r="I33" i="4"/>
  <c r="I25" i="4" s="1"/>
  <c r="J33" i="4"/>
  <c r="J25" i="4" s="1"/>
  <c r="E33" i="4"/>
  <c r="E25" i="4" s="1"/>
</calcChain>
</file>

<file path=xl/sharedStrings.xml><?xml version="1.0" encoding="utf-8"?>
<sst xmlns="http://schemas.openxmlformats.org/spreadsheetml/2006/main" count="753" uniqueCount="183">
  <si>
    <t>Pelabuhan Asal</t>
  </si>
  <si>
    <t>Tanjung Priok</t>
  </si>
  <si>
    <t>Tanjung Perak</t>
  </si>
  <si>
    <t>Makassar</t>
  </si>
  <si>
    <t xml:space="preserve">Pelabuhan Tujuan </t>
  </si>
  <si>
    <t>Ambon</t>
  </si>
  <si>
    <t>Tual</t>
  </si>
  <si>
    <t>Banda</t>
  </si>
  <si>
    <t>Saumlaki</t>
  </si>
  <si>
    <t>Dobo</t>
  </si>
  <si>
    <t>P. Manawoka</t>
  </si>
  <si>
    <t>Gorom</t>
  </si>
  <si>
    <t>Kailakat</t>
  </si>
  <si>
    <t>P. Kesui</t>
  </si>
  <si>
    <t>Kaimer</t>
  </si>
  <si>
    <t>P. Kur</t>
  </si>
  <si>
    <t>Amahai</t>
  </si>
  <si>
    <t>Marsela</t>
  </si>
  <si>
    <t>Kroing</t>
  </si>
  <si>
    <t>Lewa/Dai</t>
  </si>
  <si>
    <t>Tepa</t>
  </si>
  <si>
    <t>Lakor</t>
  </si>
  <si>
    <t>Moa</t>
  </si>
  <si>
    <t>Romang</t>
  </si>
  <si>
    <t>Wulur</t>
  </si>
  <si>
    <t>Bebar</t>
  </si>
  <si>
    <t>Benjina</t>
  </si>
  <si>
    <t>Jerol</t>
  </si>
  <si>
    <t>Meror</t>
  </si>
  <si>
    <t>Longgar</t>
  </si>
  <si>
    <t>Banda Eli</t>
  </si>
  <si>
    <t>Molu</t>
  </si>
  <si>
    <t>Larat</t>
  </si>
  <si>
    <t>Rumean</t>
  </si>
  <si>
    <t>Tutukembong</t>
  </si>
  <si>
    <t>Seira</t>
  </si>
  <si>
    <t>Elat</t>
  </si>
  <si>
    <t>Ilwaki</t>
  </si>
  <si>
    <t>Nila</t>
  </si>
  <si>
    <t>Serua</t>
  </si>
  <si>
    <t>Werinama</t>
  </si>
  <si>
    <t>Kelimuri</t>
  </si>
  <si>
    <t>Bula</t>
  </si>
  <si>
    <t>Kobisadar</t>
  </si>
  <si>
    <t>Wahai</t>
  </si>
  <si>
    <t>Ambalau</t>
  </si>
  <si>
    <t>Namrole</t>
  </si>
  <si>
    <t>Wamsisi</t>
  </si>
  <si>
    <t>Leksula</t>
  </si>
  <si>
    <t>Tifu</t>
  </si>
  <si>
    <t>Fogi</t>
  </si>
  <si>
    <t>Manipa</t>
  </si>
  <si>
    <t>Buano</t>
  </si>
  <si>
    <t>Taniwel</t>
  </si>
  <si>
    <t>Kelimoi</t>
  </si>
  <si>
    <t>Fadol</t>
  </si>
  <si>
    <t>Nurkat</t>
  </si>
  <si>
    <t>Sofyanin/Rumayaan</t>
  </si>
  <si>
    <t>Kisar</t>
  </si>
  <si>
    <t>Arwala/Sutilirang</t>
  </si>
  <si>
    <t>Lerokis</t>
  </si>
  <si>
    <t>Dawera/Dawelor</t>
  </si>
  <si>
    <t>Lelang</t>
  </si>
  <si>
    <t>Upisera</t>
  </si>
  <si>
    <t>Eray</t>
  </si>
  <si>
    <t>Kalabahi</t>
  </si>
  <si>
    <t>Adault/Lingat</t>
  </si>
  <si>
    <t>Linganda</t>
  </si>
  <si>
    <t>Toyando</t>
  </si>
  <si>
    <t>Tam</t>
  </si>
  <si>
    <t>Mangur</t>
  </si>
  <si>
    <t>Mun</t>
  </si>
  <si>
    <t>Holat</t>
  </si>
  <si>
    <t>Kaimana</t>
  </si>
  <si>
    <t>Weduar</t>
  </si>
  <si>
    <t>Marlasi</t>
  </si>
  <si>
    <t>Baimun</t>
  </si>
  <si>
    <t>Wunlah</t>
  </si>
  <si>
    <t>Kesui</t>
  </si>
  <si>
    <t>Geser</t>
  </si>
  <si>
    <t>Fak-fak</t>
  </si>
  <si>
    <t>Pomako</t>
  </si>
  <si>
    <t>Kelang</t>
  </si>
  <si>
    <t>Fak-Fak</t>
  </si>
  <si>
    <t>Fafanlaf</t>
  </si>
  <si>
    <t>Waigama</t>
  </si>
  <si>
    <t>Teon</t>
  </si>
  <si>
    <t>P. Tior</t>
  </si>
  <si>
    <t>Namlea</t>
  </si>
  <si>
    <t>Tabarfane</t>
  </si>
  <si>
    <t>P. Babar</t>
  </si>
  <si>
    <t>P. Luang</t>
  </si>
  <si>
    <t>Waemulang</t>
  </si>
  <si>
    <t>P. Leti</t>
  </si>
  <si>
    <t>Lelam Kojabi</t>
  </si>
  <si>
    <t>Pelabuhan Utama</t>
  </si>
  <si>
    <t>Pelabuhan Pengumpul</t>
  </si>
  <si>
    <t>Pelabuhan Pengumpan</t>
  </si>
  <si>
    <t>Lewa / Dai</t>
  </si>
  <si>
    <t>Sofyanin/ Rumayaan</t>
  </si>
  <si>
    <t>Arwala/ Sutilirang</t>
  </si>
  <si>
    <t>Dawera / Dawelor</t>
  </si>
  <si>
    <t>Adault / Lingat</t>
  </si>
  <si>
    <t>JARAK</t>
  </si>
  <si>
    <t>Kasiui</t>
  </si>
  <si>
    <t>Tayandu</t>
  </si>
  <si>
    <t>Banda Neira</t>
  </si>
  <si>
    <t>Kisar 1</t>
  </si>
  <si>
    <t>Jam</t>
  </si>
  <si>
    <t>jam</t>
  </si>
  <si>
    <t>Rp/Teus</t>
  </si>
  <si>
    <t>Rp/Jam</t>
  </si>
  <si>
    <t>Teus</t>
  </si>
  <si>
    <t>Utama</t>
  </si>
  <si>
    <t>Kelas 1</t>
  </si>
  <si>
    <t>Rp/Ton</t>
  </si>
  <si>
    <t>550/hari</t>
  </si>
  <si>
    <t>Mobile Crane 20.000 / unit/jam</t>
  </si>
  <si>
    <t>Utama 9.000, Kelas 1 8.500</t>
  </si>
  <si>
    <t>Knot</t>
  </si>
  <si>
    <t>TEus</t>
  </si>
  <si>
    <t>Nautical Mile</t>
  </si>
  <si>
    <t>Ton</t>
  </si>
  <si>
    <t>knot</t>
  </si>
  <si>
    <t>Kaisui</t>
  </si>
  <si>
    <t>Total Permintaan (Ton)</t>
  </si>
  <si>
    <t>Kapasitas Kapal Pelni</t>
  </si>
  <si>
    <t>Kapasitas Kapal Tol Laut</t>
  </si>
  <si>
    <t>Kapasitas Kapal Perintis</t>
  </si>
  <si>
    <t>Level I</t>
  </si>
  <si>
    <t>Level II</t>
  </si>
  <si>
    <t>Level III</t>
  </si>
  <si>
    <t>Jumlah kapal Tol Laut, Pelni dan Perintis dalam 1 rute = disimulasikan jika ada 1 kapal, 2 kapal dan 3 kapal</t>
  </si>
  <si>
    <t>Tinggi gelombang disekitar pelabuhan, disimulasikan, bagaimana jika &gt; 2 meter dan jika &lt; 2 meter</t>
  </si>
  <si>
    <t>Asumsi = semua pelabuhan -r, dapat disinggahi kapal Tol Laut karena Kedalaman kolam pelabuhan &gt; dari draf kapal Tol Laut</t>
  </si>
  <si>
    <t>Pelabuhan Utama (U)</t>
  </si>
  <si>
    <t>Pelabuhan Pengumpul (P)</t>
  </si>
  <si>
    <t>Pelabuhan Pengumpan (R)</t>
  </si>
  <si>
    <t xml:space="preserve">Pelabuhan U = </t>
  </si>
  <si>
    <t xml:space="preserve">Pelabuhan P = </t>
  </si>
  <si>
    <r>
      <t xml:space="preserve">Kuantitas Barang yang berpindah dari </t>
    </r>
    <r>
      <rPr>
        <i/>
        <sz val="11"/>
        <color theme="1"/>
        <rFont val="Calibri"/>
        <family val="2"/>
        <scheme val="minor"/>
      </rPr>
      <t>-u</t>
    </r>
    <r>
      <rPr>
        <sz val="11"/>
        <color theme="1"/>
        <rFont val="Calibri"/>
        <family val="2"/>
        <scheme val="minor"/>
      </rPr>
      <t xml:space="preserve"> ke -p (TOL LAUT)</t>
    </r>
  </si>
  <si>
    <r>
      <t xml:space="preserve">Kuantitas Barang yang berpindah dari </t>
    </r>
    <r>
      <rPr>
        <i/>
        <sz val="11"/>
        <color theme="1"/>
        <rFont val="Calibri"/>
        <family val="2"/>
        <scheme val="minor"/>
      </rPr>
      <t>-u</t>
    </r>
    <r>
      <rPr>
        <sz val="11"/>
        <color theme="1"/>
        <rFont val="Calibri"/>
        <family val="2"/>
        <scheme val="minor"/>
      </rPr>
      <t xml:space="preserve"> ke -p (PELNI)</t>
    </r>
  </si>
  <si>
    <r>
      <t xml:space="preserve">Kuantitas Barang yang berpindah dari </t>
    </r>
    <r>
      <rPr>
        <i/>
        <sz val="11"/>
        <color theme="1"/>
        <rFont val="Calibri"/>
        <family val="2"/>
        <scheme val="minor"/>
      </rPr>
      <t>-u</t>
    </r>
    <r>
      <rPr>
        <sz val="11"/>
        <color theme="1"/>
        <rFont val="Calibri"/>
        <family val="2"/>
        <scheme val="minor"/>
      </rPr>
      <t xml:space="preserve"> ke -u' (PELNI)</t>
    </r>
  </si>
  <si>
    <r>
      <t xml:space="preserve">Kuantitas Barang yang berpindah dari </t>
    </r>
    <r>
      <rPr>
        <i/>
        <sz val="11"/>
        <color theme="1"/>
        <rFont val="Calibri"/>
        <family val="2"/>
        <scheme val="minor"/>
      </rPr>
      <t>-p</t>
    </r>
    <r>
      <rPr>
        <sz val="11"/>
        <color theme="1"/>
        <rFont val="Calibri"/>
        <family val="2"/>
        <scheme val="minor"/>
      </rPr>
      <t xml:space="preserve"> ke -r (Perintis)</t>
    </r>
  </si>
  <si>
    <t>Biaya Per satuan jarak untuk memindahkan barang dengan kapal Tol Laut</t>
  </si>
  <si>
    <t>Biaya Per satuan jarak untuk memindahkan barang dengan kapal Pelni</t>
  </si>
  <si>
    <t>Biaya Per satuan jarak untuk memindahkan barang dengan kapal Perintis</t>
  </si>
  <si>
    <t>Jarak Pelabuhan -u ke pelabuhan -p</t>
  </si>
  <si>
    <t>Jarak Pelabuhan -p ke pelabuhan -p</t>
  </si>
  <si>
    <t>Total Permintaan di pelabuhan -p dengan kapal Tol Laut (Teus)</t>
  </si>
  <si>
    <t>Total Permintaan di pelabuhan -p dengan kapal Pelni(Teus)</t>
  </si>
  <si>
    <r>
      <t xml:space="preserve">waktu rata-rata kapal tol laut singgah di pelabuhan </t>
    </r>
    <r>
      <rPr>
        <i/>
        <sz val="11"/>
        <color theme="1"/>
        <rFont val="Calibri"/>
        <family val="2"/>
        <scheme val="minor"/>
      </rPr>
      <t>-p</t>
    </r>
  </si>
  <si>
    <t>waktu rata-rata kapal pelni singgah di pelabuhan</t>
  </si>
  <si>
    <t xml:space="preserve">waktu rata-rata kapal perintis singgah di pelabuhan -r </t>
  </si>
  <si>
    <t>waktu bongkar muat kapal tol laut di pelabuhan -p</t>
  </si>
  <si>
    <t>waktu bongkar muat kapal perintis di pelabuhan -r</t>
  </si>
  <si>
    <t xml:space="preserve">waktu bongkar muat kapal pelni di pelabuhan -u’ </t>
  </si>
  <si>
    <t xml:space="preserve">waktu bongkar muat kapal pelni di pelabuhan -p </t>
  </si>
  <si>
    <t xml:space="preserve">waktu storage barang di pelabuhan -p </t>
  </si>
  <si>
    <t xml:space="preserve">waktu storage barang di pelabuhan -r </t>
  </si>
  <si>
    <t xml:space="preserve">waktu storage barang di pelabuhan -u' </t>
  </si>
  <si>
    <t>Rp/jam/Teus</t>
  </si>
  <si>
    <t>biaya satuan bongkar muat barang kapal tol laut di pelabuhan -p</t>
  </si>
  <si>
    <t xml:space="preserve">biaya satuan bongkar muat barang kapal pelni di pelabuhan –u’ </t>
  </si>
  <si>
    <t>biaya satuan bongkar muat barang kapal pelni di pelabuhan –p</t>
  </si>
  <si>
    <t>biaya satuan bongkar muat barang kapal pelni di pelabuhan –r</t>
  </si>
  <si>
    <t xml:space="preserve">biaya satuan storage barang di pelabuhan -r </t>
  </si>
  <si>
    <t>biaya satuan storage barang di pelabuhan -p</t>
  </si>
  <si>
    <t>biaya satuan storage barang di pelabuhan -u'</t>
  </si>
  <si>
    <t>Biaya Inventory Kontainer (Rp/Teus)</t>
  </si>
  <si>
    <t>Biaya Inventory general cargo (Rp/Ton)</t>
  </si>
  <si>
    <t>Rata-rata kecepatan Kapal Tol Laut</t>
  </si>
  <si>
    <t>Rata-rata kecepatan Kapal Pelni</t>
  </si>
  <si>
    <t>Rata-rata kecepatan Kapal Perintis</t>
  </si>
  <si>
    <t>Pelabuhan Utama ' (U')</t>
  </si>
  <si>
    <t>Pelabuhan Pengumpan (R )</t>
  </si>
  <si>
    <t>P. Geser</t>
  </si>
  <si>
    <t xml:space="preserve">Werinama </t>
  </si>
  <si>
    <t xml:space="preserve">Marlasi </t>
  </si>
  <si>
    <t>Kisar1</t>
  </si>
  <si>
    <t>U-U'-P</t>
  </si>
  <si>
    <t>U-P</t>
  </si>
  <si>
    <t>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</si>
</sst>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2" borderId="1" xfId="0" applyFill="1" applyBorder="1"/>
    <xf numFmtId="0" fontId="0" fillId="3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1" xfId="0" applyFill="1" applyBorder="1"/>
    <xf numFmtId="0" fontId="0" fillId="2" borderId="2" xfId="0" applyFill="1" applyBorder="1"/>
    <xf numFmtId="0" fontId="0" fillId="0" borderId="0" xfId="0" applyBorder="1"/>
    <xf numFmtId="0" fontId="0" fillId="0" borderId="4" xfId="0" applyBorder="1"/>
    <xf numFmtId="0" fontId="0" fillId="4" borderId="1" xfId="0" applyFill="1" applyBorder="1"/>
    <xf numFmtId="0" fontId="0" fillId="4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2" fontId="0" fillId="0" borderId="0" xfId="0" applyNumberFormat="1"/>
    <xf numFmtId="164" fontId="0" fillId="0" borderId="1" xfId="1" applyNumberFormat="1" applyFont="1" applyBorder="1"/>
    <xf numFmtId="164" fontId="0" fillId="0" borderId="0" xfId="0" applyNumberFormat="1"/>
    <xf numFmtId="0" fontId="0" fillId="0" borderId="1" xfId="0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4" borderId="8" xfId="0" applyFill="1" applyBorder="1"/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0" fontId="0" fillId="0" borderId="0" xfId="0" applyFill="1"/>
    <xf numFmtId="0" fontId="5" fillId="0" borderId="0" xfId="0" applyFont="1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5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164" fontId="0" fillId="0" borderId="0" xfId="1" applyNumberFormat="1" applyFont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0</xdr:rowOff>
    </xdr:from>
    <xdr:to>
      <xdr:col>3</xdr:col>
      <xdr:colOff>0</xdr:colOff>
      <xdr:row>17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00075" y="1143000"/>
          <a:ext cx="1962150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22</xdr:row>
      <xdr:rowOff>0</xdr:rowOff>
    </xdr:from>
    <xdr:to>
      <xdr:col>3</xdr:col>
      <xdr:colOff>0</xdr:colOff>
      <xdr:row>24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00075" y="1143000"/>
          <a:ext cx="1971675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496512</xdr:colOff>
      <xdr:row>15</xdr:row>
      <xdr:rowOff>38100</xdr:rowOff>
    </xdr:from>
    <xdr:to>
      <xdr:col>1</xdr:col>
      <xdr:colOff>417647</xdr:colOff>
      <xdr:row>16</xdr:row>
      <xdr:rowOff>161925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6563" t="28889" r="66889" b="64221"/>
        <a:stretch>
          <a:fillRect/>
        </a:stretch>
      </xdr:blipFill>
      <xdr:spPr bwMode="auto">
        <a:xfrm>
          <a:off x="496512" y="2895600"/>
          <a:ext cx="526253" cy="314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542924</xdr:colOff>
      <xdr:row>50</xdr:row>
      <xdr:rowOff>9525</xdr:rowOff>
    </xdr:from>
    <xdr:to>
      <xdr:col>1</xdr:col>
      <xdr:colOff>261937</xdr:colOff>
      <xdr:row>50</xdr:row>
      <xdr:rowOff>336730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77796" r="93212" b="14374"/>
        <a:stretch>
          <a:fillRect/>
        </a:stretch>
      </xdr:blipFill>
      <xdr:spPr bwMode="auto">
        <a:xfrm>
          <a:off x="542924" y="10334625"/>
          <a:ext cx="328613" cy="3272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421822</xdr:colOff>
      <xdr:row>52</xdr:row>
      <xdr:rowOff>380808</xdr:rowOff>
    </xdr:from>
    <xdr:to>
      <xdr:col>1</xdr:col>
      <xdr:colOff>394607</xdr:colOff>
      <xdr:row>53</xdr:row>
      <xdr:rowOff>368112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82615" r="91314" b="9543"/>
        <a:stretch>
          <a:fillRect/>
        </a:stretch>
      </xdr:blipFill>
      <xdr:spPr bwMode="auto">
        <a:xfrm>
          <a:off x="421822" y="11552272"/>
          <a:ext cx="585106" cy="4091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259772</xdr:colOff>
      <xdr:row>4</xdr:row>
      <xdr:rowOff>121228</xdr:rowOff>
    </xdr:from>
    <xdr:to>
      <xdr:col>25</xdr:col>
      <xdr:colOff>173181</xdr:colOff>
      <xdr:row>34</xdr:row>
      <xdr:rowOff>103909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057" t="19876" r="90514" b="13396"/>
        <a:stretch>
          <a:fillRect/>
        </a:stretch>
      </xdr:blipFill>
      <xdr:spPr bwMode="auto">
        <a:xfrm>
          <a:off x="17993590" y="883228"/>
          <a:ext cx="1125682" cy="56976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25</xdr:col>
      <xdr:colOff>502227</xdr:colOff>
      <xdr:row>4</xdr:row>
      <xdr:rowOff>155864</xdr:rowOff>
    </xdr:from>
    <xdr:to>
      <xdr:col>27</xdr:col>
      <xdr:colOff>17318</xdr:colOff>
      <xdr:row>22</xdr:row>
      <xdr:rowOff>173182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510" t="37404" r="92699" b="22361"/>
        <a:stretch>
          <a:fillRect/>
        </a:stretch>
      </xdr:blipFill>
      <xdr:spPr bwMode="auto">
        <a:xfrm>
          <a:off x="19448318" y="917864"/>
          <a:ext cx="727364" cy="34463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528709</xdr:colOff>
      <xdr:row>22</xdr:row>
      <xdr:rowOff>11205</xdr:rowOff>
    </xdr:from>
    <xdr:to>
      <xdr:col>2</xdr:col>
      <xdr:colOff>3134</xdr:colOff>
      <xdr:row>23</xdr:row>
      <xdr:rowOff>123265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32000" r="91958" b="62050"/>
        <a:stretch>
          <a:fillRect/>
        </a:stretch>
      </xdr:blipFill>
      <xdr:spPr bwMode="auto">
        <a:xfrm>
          <a:off x="528709" y="4392705"/>
          <a:ext cx="505366" cy="3025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504264</xdr:colOff>
      <xdr:row>29</xdr:row>
      <xdr:rowOff>179295</xdr:rowOff>
    </xdr:from>
    <xdr:to>
      <xdr:col>1</xdr:col>
      <xdr:colOff>417751</xdr:colOff>
      <xdr:row>31</xdr:row>
      <xdr:rowOff>112060</xdr:rowOff>
    </xdr:to>
    <xdr:pic>
      <xdr:nvPicPr>
        <xdr:cNvPr id="13" name="Picture 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290" t="51611" r="91958" b="42219"/>
        <a:stretch>
          <a:fillRect/>
        </a:stretch>
      </xdr:blipFill>
      <xdr:spPr bwMode="auto">
        <a:xfrm>
          <a:off x="504264" y="6084795"/>
          <a:ext cx="518605" cy="3137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2802</xdr:colOff>
      <xdr:row>30</xdr:row>
      <xdr:rowOff>0</xdr:rowOff>
    </xdr:from>
    <xdr:to>
      <xdr:col>3</xdr:col>
      <xdr:colOff>0</xdr:colOff>
      <xdr:row>32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1033743" y="6096000"/>
          <a:ext cx="3011581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14008</xdr:colOff>
      <xdr:row>36</xdr:row>
      <xdr:rowOff>0</xdr:rowOff>
    </xdr:from>
    <xdr:to>
      <xdr:col>3</xdr:col>
      <xdr:colOff>11206</xdr:colOff>
      <xdr:row>38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044949" y="7429500"/>
          <a:ext cx="3011581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539802</xdr:colOff>
      <xdr:row>49</xdr:row>
      <xdr:rowOff>89648</xdr:rowOff>
    </xdr:from>
    <xdr:to>
      <xdr:col>1</xdr:col>
      <xdr:colOff>291353</xdr:colOff>
      <xdr:row>49</xdr:row>
      <xdr:rowOff>381000</xdr:rowOff>
    </xdr:to>
    <xdr:pic>
      <xdr:nvPicPr>
        <xdr:cNvPr id="17" name="Picture 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64173" r="92139" b="27971"/>
        <a:stretch>
          <a:fillRect/>
        </a:stretch>
      </xdr:blipFill>
      <xdr:spPr bwMode="auto">
        <a:xfrm>
          <a:off x="539802" y="9995648"/>
          <a:ext cx="356669" cy="2913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479224</xdr:colOff>
      <xdr:row>51</xdr:row>
      <xdr:rowOff>29308</xdr:rowOff>
    </xdr:from>
    <xdr:to>
      <xdr:col>1</xdr:col>
      <xdr:colOff>380937</xdr:colOff>
      <xdr:row>51</xdr:row>
      <xdr:rowOff>381000</xdr:rowOff>
    </xdr:to>
    <xdr:pic>
      <xdr:nvPicPr>
        <xdr:cNvPr id="21" name="Picture 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33678" r="91314" b="58627"/>
        <a:stretch>
          <a:fillRect/>
        </a:stretch>
      </xdr:blipFill>
      <xdr:spPr bwMode="auto">
        <a:xfrm>
          <a:off x="479224" y="10770577"/>
          <a:ext cx="509848" cy="3516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531330</xdr:colOff>
      <xdr:row>52</xdr:row>
      <xdr:rowOff>36634</xdr:rowOff>
    </xdr:from>
    <xdr:to>
      <xdr:col>1</xdr:col>
      <xdr:colOff>249115</xdr:colOff>
      <xdr:row>52</xdr:row>
      <xdr:rowOff>344365</xdr:rowOff>
    </xdr:to>
    <xdr:pic>
      <xdr:nvPicPr>
        <xdr:cNvPr id="24" name="Picture 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68863" r="93553" b="24375"/>
        <a:stretch>
          <a:fillRect/>
        </a:stretch>
      </xdr:blipFill>
      <xdr:spPr bwMode="auto">
        <a:xfrm>
          <a:off x="531330" y="11195538"/>
          <a:ext cx="325920" cy="3077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522835</xdr:colOff>
      <xdr:row>54</xdr:row>
      <xdr:rowOff>58616</xdr:rowOff>
    </xdr:from>
    <xdr:to>
      <xdr:col>1</xdr:col>
      <xdr:colOff>295633</xdr:colOff>
      <xdr:row>54</xdr:row>
      <xdr:rowOff>395655</xdr:rowOff>
    </xdr:to>
    <xdr:pic>
      <xdr:nvPicPr>
        <xdr:cNvPr id="28" name="Picture 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2629" t="53133" r="93197" b="40246"/>
        <a:stretch>
          <a:fillRect/>
        </a:stretch>
      </xdr:blipFill>
      <xdr:spPr bwMode="auto">
        <a:xfrm>
          <a:off x="522835" y="12052789"/>
          <a:ext cx="380933" cy="3370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520212</xdr:colOff>
      <xdr:row>55</xdr:row>
      <xdr:rowOff>51289</xdr:rowOff>
    </xdr:from>
    <xdr:to>
      <xdr:col>1</xdr:col>
      <xdr:colOff>288446</xdr:colOff>
      <xdr:row>55</xdr:row>
      <xdr:rowOff>381000</xdr:rowOff>
    </xdr:to>
    <xdr:pic>
      <xdr:nvPicPr>
        <xdr:cNvPr id="31" name="Picture 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2629" t="66583" r="93667" b="27633"/>
        <a:stretch>
          <a:fillRect/>
        </a:stretch>
      </xdr:blipFill>
      <xdr:spPr bwMode="auto">
        <a:xfrm>
          <a:off x="520212" y="12463097"/>
          <a:ext cx="376369" cy="3297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582705</xdr:colOff>
      <xdr:row>57</xdr:row>
      <xdr:rowOff>69427</xdr:rowOff>
    </xdr:from>
    <xdr:to>
      <xdr:col>1</xdr:col>
      <xdr:colOff>337038</xdr:colOff>
      <xdr:row>57</xdr:row>
      <xdr:rowOff>285750</xdr:rowOff>
    </xdr:to>
    <xdr:pic>
      <xdr:nvPicPr>
        <xdr:cNvPr id="34" name="Picture 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2629" t="80625" r="93071" b="14742"/>
        <a:stretch>
          <a:fillRect/>
        </a:stretch>
      </xdr:blipFill>
      <xdr:spPr bwMode="auto">
        <a:xfrm>
          <a:off x="582705" y="13316504"/>
          <a:ext cx="362468" cy="2163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394554</xdr:colOff>
      <xdr:row>58</xdr:row>
      <xdr:rowOff>19683</xdr:rowOff>
    </xdr:from>
    <xdr:to>
      <xdr:col>1</xdr:col>
      <xdr:colOff>376258</xdr:colOff>
      <xdr:row>58</xdr:row>
      <xdr:rowOff>306457</xdr:rowOff>
    </xdr:to>
    <xdr:pic>
      <xdr:nvPicPr>
        <xdr:cNvPr id="36" name="Picture 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057" t="33262" r="90514" b="60396"/>
        <a:stretch>
          <a:fillRect/>
        </a:stretch>
      </xdr:blipFill>
      <xdr:spPr bwMode="auto">
        <a:xfrm>
          <a:off x="394554" y="13727400"/>
          <a:ext cx="594617" cy="2867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3</xdr:col>
      <xdr:colOff>0</xdr:colOff>
      <xdr:row>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600075" y="381000"/>
          <a:ext cx="1885950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0</xdr:colOff>
      <xdr:row>23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1143000"/>
          <a:ext cx="1971675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</xdr:row>
      <xdr:rowOff>182218</xdr:rowOff>
    </xdr:from>
    <xdr:to>
      <xdr:col>3</xdr:col>
      <xdr:colOff>0</xdr:colOff>
      <xdr:row>30</xdr:row>
      <xdr:rowOff>182218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225826" y="5516218"/>
          <a:ext cx="3097696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592666</xdr:colOff>
      <xdr:row>5</xdr:row>
      <xdr:rowOff>169333</xdr:rowOff>
    </xdr:from>
    <xdr:to>
      <xdr:col>1</xdr:col>
      <xdr:colOff>509568</xdr:colOff>
      <xdr:row>7</xdr:row>
      <xdr:rowOff>148167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6563" t="40256" r="66889" b="51857"/>
        <a:stretch>
          <a:fillRect/>
        </a:stretch>
      </xdr:blipFill>
      <xdr:spPr bwMode="auto">
        <a:xfrm>
          <a:off x="592666" y="1121833"/>
          <a:ext cx="530735" cy="35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227667" y="1143000"/>
          <a:ext cx="3100916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603249</xdr:colOff>
      <xdr:row>12</xdr:row>
      <xdr:rowOff>169333</xdr:rowOff>
    </xdr:from>
    <xdr:to>
      <xdr:col>1</xdr:col>
      <xdr:colOff>520151</xdr:colOff>
      <xdr:row>15</xdr:row>
      <xdr:rowOff>21166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6563" t="52319" r="66889" b="38402"/>
        <a:stretch>
          <a:fillRect/>
        </a:stretch>
      </xdr:blipFill>
      <xdr:spPr bwMode="auto">
        <a:xfrm>
          <a:off x="603249" y="2455333"/>
          <a:ext cx="530735" cy="423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21167</xdr:colOff>
      <xdr:row>21</xdr:row>
      <xdr:rowOff>52916</xdr:rowOff>
    </xdr:from>
    <xdr:to>
      <xdr:col>1</xdr:col>
      <xdr:colOff>579449</xdr:colOff>
      <xdr:row>22</xdr:row>
      <xdr:rowOff>169333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39284" r="91958" b="55253"/>
        <a:stretch>
          <a:fillRect/>
        </a:stretch>
      </xdr:blipFill>
      <xdr:spPr bwMode="auto">
        <a:xfrm>
          <a:off x="635000" y="4053416"/>
          <a:ext cx="558282" cy="306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49696</xdr:colOff>
      <xdr:row>29</xdr:row>
      <xdr:rowOff>8282</xdr:rowOff>
    </xdr:from>
    <xdr:to>
      <xdr:col>1</xdr:col>
      <xdr:colOff>568301</xdr:colOff>
      <xdr:row>30</xdr:row>
      <xdr:rowOff>131547</xdr:rowOff>
    </xdr:to>
    <xdr:pic>
      <xdr:nvPicPr>
        <xdr:cNvPr id="14" name="Pictur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290" t="51611" r="91958" b="42219"/>
        <a:stretch>
          <a:fillRect/>
        </a:stretch>
      </xdr:blipFill>
      <xdr:spPr bwMode="auto">
        <a:xfrm>
          <a:off x="662609" y="5532782"/>
          <a:ext cx="518605" cy="3137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169335</xdr:colOff>
      <xdr:row>59</xdr:row>
      <xdr:rowOff>52916</xdr:rowOff>
    </xdr:from>
    <xdr:to>
      <xdr:col>1</xdr:col>
      <xdr:colOff>515893</xdr:colOff>
      <xdr:row>60</xdr:row>
      <xdr:rowOff>160617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62477" t="38050" r="34359" b="57095"/>
        <a:stretch>
          <a:fillRect/>
        </a:stretch>
      </xdr:blipFill>
      <xdr:spPr bwMode="auto">
        <a:xfrm>
          <a:off x="783168" y="13387916"/>
          <a:ext cx="346558" cy="2982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179917</xdr:colOff>
      <xdr:row>60</xdr:row>
      <xdr:rowOff>21167</xdr:rowOff>
    </xdr:from>
    <xdr:to>
      <xdr:col>1</xdr:col>
      <xdr:colOff>476250</xdr:colOff>
      <xdr:row>61</xdr:row>
      <xdr:rowOff>169334</xdr:rowOff>
    </xdr:to>
    <xdr:pic>
      <xdr:nvPicPr>
        <xdr:cNvPr id="16" name="Pictur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400" t="20079" r="93952" b="72469"/>
        <a:stretch>
          <a:fillRect/>
        </a:stretch>
      </xdr:blipFill>
      <xdr:spPr bwMode="auto">
        <a:xfrm>
          <a:off x="793750" y="13779500"/>
          <a:ext cx="296333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74083</xdr:colOff>
      <xdr:row>62</xdr:row>
      <xdr:rowOff>63500</xdr:rowOff>
    </xdr:from>
    <xdr:to>
      <xdr:col>1</xdr:col>
      <xdr:colOff>583931</xdr:colOff>
      <xdr:row>64</xdr:row>
      <xdr:rowOff>10584</xdr:rowOff>
    </xdr:to>
    <xdr:pic>
      <xdr:nvPicPr>
        <xdr:cNvPr id="18" name="Picture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400" t="41534" r="91314" b="51287"/>
        <a:stretch>
          <a:fillRect/>
        </a:stretch>
      </xdr:blipFill>
      <xdr:spPr bwMode="auto">
        <a:xfrm>
          <a:off x="687916" y="14668500"/>
          <a:ext cx="509848" cy="328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84667</xdr:colOff>
      <xdr:row>61</xdr:row>
      <xdr:rowOff>42333</xdr:rowOff>
    </xdr:from>
    <xdr:to>
      <xdr:col>1</xdr:col>
      <xdr:colOff>594515</xdr:colOff>
      <xdr:row>63</xdr:row>
      <xdr:rowOff>15563</xdr:rowOff>
    </xdr:to>
    <xdr:pic>
      <xdr:nvPicPr>
        <xdr:cNvPr id="19" name="Picture 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400" t="48249" r="91314" b="44000"/>
        <a:stretch>
          <a:fillRect/>
        </a:stretch>
      </xdr:blipFill>
      <xdr:spPr bwMode="auto">
        <a:xfrm>
          <a:off x="698500" y="14224000"/>
          <a:ext cx="509848" cy="3542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179917</xdr:colOff>
      <xdr:row>63</xdr:row>
      <xdr:rowOff>74084</xdr:rowOff>
    </xdr:from>
    <xdr:to>
      <xdr:col>1</xdr:col>
      <xdr:colOff>476530</xdr:colOff>
      <xdr:row>64</xdr:row>
      <xdr:rowOff>168039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400" t="62451" r="93917" b="31298"/>
        <a:stretch>
          <a:fillRect/>
        </a:stretch>
      </xdr:blipFill>
      <xdr:spPr bwMode="auto">
        <a:xfrm>
          <a:off x="793750" y="15102417"/>
          <a:ext cx="296613" cy="2844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179917</xdr:colOff>
      <xdr:row>64</xdr:row>
      <xdr:rowOff>42332</xdr:rowOff>
    </xdr:from>
    <xdr:to>
      <xdr:col>1</xdr:col>
      <xdr:colOff>505837</xdr:colOff>
      <xdr:row>65</xdr:row>
      <xdr:rowOff>159563</xdr:rowOff>
    </xdr:to>
    <xdr:pic>
      <xdr:nvPicPr>
        <xdr:cNvPr id="21" name="Picture 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400" t="68863" r="93553" b="24375"/>
        <a:stretch>
          <a:fillRect/>
        </a:stretch>
      </xdr:blipFill>
      <xdr:spPr bwMode="auto">
        <a:xfrm>
          <a:off x="793750" y="15493999"/>
          <a:ext cx="325920" cy="3077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606751</xdr:colOff>
      <xdr:row>65</xdr:row>
      <xdr:rowOff>63500</xdr:rowOff>
    </xdr:from>
    <xdr:to>
      <xdr:col>1</xdr:col>
      <xdr:colOff>525179</xdr:colOff>
      <xdr:row>67</xdr:row>
      <xdr:rowOff>21167</xdr:rowOff>
    </xdr:to>
    <xdr:pic>
      <xdr:nvPicPr>
        <xdr:cNvPr id="23" name="Picture 6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629" t="19471" r="91542" b="73855"/>
        <a:stretch>
          <a:fillRect/>
        </a:stretch>
      </xdr:blipFill>
      <xdr:spPr bwMode="auto">
        <a:xfrm>
          <a:off x="606751" y="15938500"/>
          <a:ext cx="532261" cy="338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35251</xdr:colOff>
      <xdr:row>66</xdr:row>
      <xdr:rowOff>31750</xdr:rowOff>
    </xdr:from>
    <xdr:to>
      <xdr:col>1</xdr:col>
      <xdr:colOff>567512</xdr:colOff>
      <xdr:row>68</xdr:row>
      <xdr:rowOff>10584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629" t="26145" r="91542" b="66764"/>
        <a:stretch>
          <a:fillRect/>
        </a:stretch>
      </xdr:blipFill>
      <xdr:spPr bwMode="auto">
        <a:xfrm>
          <a:off x="649084" y="16330083"/>
          <a:ext cx="532261" cy="3598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65485</xdr:colOff>
      <xdr:row>67</xdr:row>
      <xdr:rowOff>47625</xdr:rowOff>
    </xdr:from>
    <xdr:to>
      <xdr:col>1</xdr:col>
      <xdr:colOff>487823</xdr:colOff>
      <xdr:row>69</xdr:row>
      <xdr:rowOff>11906</xdr:rowOff>
    </xdr:to>
    <xdr:pic>
      <xdr:nvPicPr>
        <xdr:cNvPr id="26" name="Picture 6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629" t="46651" r="93197" b="47147"/>
        <a:stretch>
          <a:fillRect/>
        </a:stretch>
      </xdr:blipFill>
      <xdr:spPr bwMode="auto">
        <a:xfrm>
          <a:off x="672704" y="16716375"/>
          <a:ext cx="422338" cy="3452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65485</xdr:colOff>
      <xdr:row>68</xdr:row>
      <xdr:rowOff>35719</xdr:rowOff>
    </xdr:from>
    <xdr:to>
      <xdr:col>1</xdr:col>
      <xdr:colOff>487823</xdr:colOff>
      <xdr:row>69</xdr:row>
      <xdr:rowOff>172640</xdr:rowOff>
    </xdr:to>
    <xdr:pic>
      <xdr:nvPicPr>
        <xdr:cNvPr id="27" name="Pictur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629" t="53601" r="93197" b="40517"/>
        <a:stretch>
          <a:fillRect/>
        </a:stretch>
      </xdr:blipFill>
      <xdr:spPr bwMode="auto">
        <a:xfrm>
          <a:off x="672704" y="17121188"/>
          <a:ext cx="422338" cy="3274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83344</xdr:colOff>
      <xdr:row>69</xdr:row>
      <xdr:rowOff>29766</xdr:rowOff>
    </xdr:from>
    <xdr:to>
      <xdr:col>1</xdr:col>
      <xdr:colOff>459713</xdr:colOff>
      <xdr:row>70</xdr:row>
      <xdr:rowOff>168977</xdr:rowOff>
    </xdr:to>
    <xdr:pic>
      <xdr:nvPicPr>
        <xdr:cNvPr id="28" name="Picture 6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629" t="66583" r="93667" b="27633"/>
        <a:stretch>
          <a:fillRect/>
        </a:stretch>
      </xdr:blipFill>
      <xdr:spPr bwMode="auto">
        <a:xfrm>
          <a:off x="690563" y="17531954"/>
          <a:ext cx="376369" cy="32971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59531</xdr:colOff>
      <xdr:row>70</xdr:row>
      <xdr:rowOff>410476</xdr:rowOff>
    </xdr:from>
    <xdr:to>
      <xdr:col>1</xdr:col>
      <xdr:colOff>547687</xdr:colOff>
      <xdr:row>72</xdr:row>
      <xdr:rowOff>167620</xdr:rowOff>
    </xdr:to>
    <xdr:pic>
      <xdr:nvPicPr>
        <xdr:cNvPr id="29" name="Picture 7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2057" t="19876" r="92646" b="73355"/>
        <a:stretch>
          <a:fillRect/>
        </a:stretch>
      </xdr:blipFill>
      <xdr:spPr bwMode="auto">
        <a:xfrm>
          <a:off x="666750" y="18329382"/>
          <a:ext cx="488156" cy="3515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72</xdr:row>
      <xdr:rowOff>59531</xdr:rowOff>
    </xdr:from>
    <xdr:to>
      <xdr:col>1</xdr:col>
      <xdr:colOff>558898</xdr:colOff>
      <xdr:row>73</xdr:row>
      <xdr:rowOff>160734</xdr:rowOff>
    </xdr:to>
    <xdr:pic>
      <xdr:nvPicPr>
        <xdr:cNvPr id="31" name="Picture 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2057" t="40153" r="90514" b="53396"/>
        <a:stretch>
          <a:fillRect/>
        </a:stretch>
      </xdr:blipFill>
      <xdr:spPr bwMode="auto">
        <a:xfrm>
          <a:off x="571500" y="18811875"/>
          <a:ext cx="594617" cy="2917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3</xdr:col>
      <xdr:colOff>0</xdr:colOff>
      <xdr:row>12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600075" y="1143000"/>
          <a:ext cx="1962150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24</xdr:row>
      <xdr:rowOff>0</xdr:rowOff>
    </xdr:from>
    <xdr:to>
      <xdr:col>3</xdr:col>
      <xdr:colOff>0</xdr:colOff>
      <xdr:row>26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600075" y="1143000"/>
          <a:ext cx="1971675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37</xdr:row>
      <xdr:rowOff>0</xdr:rowOff>
    </xdr:from>
    <xdr:to>
      <xdr:col>3</xdr:col>
      <xdr:colOff>0</xdr:colOff>
      <xdr:row>39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600075" y="1143000"/>
          <a:ext cx="1971675" cy="381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515472</xdr:colOff>
      <xdr:row>10</xdr:row>
      <xdr:rowOff>22412</xdr:rowOff>
    </xdr:from>
    <xdr:to>
      <xdr:col>1</xdr:col>
      <xdr:colOff>541942</xdr:colOff>
      <xdr:row>12</xdr:row>
      <xdr:rowOff>67603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6563" t="64259" r="66889" b="27684"/>
        <a:stretch>
          <a:fillRect/>
        </a:stretch>
      </xdr:blipFill>
      <xdr:spPr bwMode="auto">
        <a:xfrm>
          <a:off x="515472" y="1927412"/>
          <a:ext cx="631588" cy="4373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24</xdr:row>
      <xdr:rowOff>0</xdr:rowOff>
    </xdr:from>
    <xdr:to>
      <xdr:col>1</xdr:col>
      <xdr:colOff>515470</xdr:colOff>
      <xdr:row>25</xdr:row>
      <xdr:rowOff>151429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45268" r="92050" b="48646"/>
        <a:stretch>
          <a:fillRect/>
        </a:stretch>
      </xdr:blipFill>
      <xdr:spPr bwMode="auto">
        <a:xfrm>
          <a:off x="571500" y="4684059"/>
          <a:ext cx="549088" cy="3419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26615</xdr:colOff>
      <xdr:row>36</xdr:row>
      <xdr:rowOff>145676</xdr:rowOff>
    </xdr:from>
    <xdr:to>
      <xdr:col>1</xdr:col>
      <xdr:colOff>493061</xdr:colOff>
      <xdr:row>38</xdr:row>
      <xdr:rowOff>179294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290" t="57561" r="93236" b="35388"/>
        <a:stretch>
          <a:fillRect/>
        </a:stretch>
      </xdr:blipFill>
      <xdr:spPr bwMode="auto">
        <a:xfrm>
          <a:off x="631733" y="7115735"/>
          <a:ext cx="466446" cy="4146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112058</xdr:colOff>
      <xdr:row>53</xdr:row>
      <xdr:rowOff>100853</xdr:rowOff>
    </xdr:from>
    <xdr:to>
      <xdr:col>1</xdr:col>
      <xdr:colOff>468726</xdr:colOff>
      <xdr:row>53</xdr:row>
      <xdr:rowOff>381000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437" t="71425" r="92139" b="21021"/>
        <a:stretch>
          <a:fillRect/>
        </a:stretch>
      </xdr:blipFill>
      <xdr:spPr bwMode="auto">
        <a:xfrm>
          <a:off x="717176" y="10309412"/>
          <a:ext cx="356668" cy="2801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156883</xdr:colOff>
      <xdr:row>54</xdr:row>
      <xdr:rowOff>78441</xdr:rowOff>
    </xdr:from>
    <xdr:to>
      <xdr:col>1</xdr:col>
      <xdr:colOff>516716</xdr:colOff>
      <xdr:row>54</xdr:row>
      <xdr:rowOff>389592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27065" r="93171" b="66089"/>
        <a:stretch>
          <a:fillRect/>
        </a:stretch>
      </xdr:blipFill>
      <xdr:spPr bwMode="auto">
        <a:xfrm>
          <a:off x="762001" y="10701617"/>
          <a:ext cx="359833" cy="3111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134469</xdr:colOff>
      <xdr:row>55</xdr:row>
      <xdr:rowOff>78442</xdr:rowOff>
    </xdr:from>
    <xdr:to>
      <xdr:col>1</xdr:col>
      <xdr:colOff>577082</xdr:colOff>
      <xdr:row>55</xdr:row>
      <xdr:rowOff>345277</xdr:rowOff>
    </xdr:to>
    <xdr:pic>
      <xdr:nvPicPr>
        <xdr:cNvPr id="13" name="Picture 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55510" r="91314" b="37765"/>
        <a:stretch>
          <a:fillRect/>
        </a:stretch>
      </xdr:blipFill>
      <xdr:spPr bwMode="auto">
        <a:xfrm>
          <a:off x="739587" y="11116236"/>
          <a:ext cx="442613" cy="266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212912</xdr:colOff>
      <xdr:row>56</xdr:row>
      <xdr:rowOff>22412</xdr:rowOff>
    </xdr:from>
    <xdr:to>
      <xdr:col>1</xdr:col>
      <xdr:colOff>538832</xdr:colOff>
      <xdr:row>56</xdr:row>
      <xdr:rowOff>321954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2400" t="75947" r="93553" b="17470"/>
        <a:stretch>
          <a:fillRect/>
        </a:stretch>
      </xdr:blipFill>
      <xdr:spPr bwMode="auto">
        <a:xfrm>
          <a:off x="818030" y="11474824"/>
          <a:ext cx="325920" cy="2995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532261</xdr:colOff>
      <xdr:row>57</xdr:row>
      <xdr:rowOff>328083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629" t="33027" r="91542" b="60508"/>
        <a:stretch>
          <a:fillRect/>
        </a:stretch>
      </xdr:blipFill>
      <xdr:spPr bwMode="auto">
        <a:xfrm>
          <a:off x="605118" y="11867029"/>
          <a:ext cx="532261" cy="32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78441</xdr:colOff>
      <xdr:row>58</xdr:row>
      <xdr:rowOff>22413</xdr:rowOff>
    </xdr:from>
    <xdr:to>
      <xdr:col>1</xdr:col>
      <xdr:colOff>500779</xdr:colOff>
      <xdr:row>58</xdr:row>
      <xdr:rowOff>370158</xdr:rowOff>
    </xdr:to>
    <xdr:pic>
      <xdr:nvPicPr>
        <xdr:cNvPr id="16" name="Picture 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629" t="60017" r="93197" b="33736"/>
        <a:stretch>
          <a:fillRect/>
        </a:stretch>
      </xdr:blipFill>
      <xdr:spPr bwMode="auto">
        <a:xfrm>
          <a:off x="683559" y="12304060"/>
          <a:ext cx="422338" cy="3477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145676</xdr:colOff>
      <xdr:row>59</xdr:row>
      <xdr:rowOff>33617</xdr:rowOff>
    </xdr:from>
    <xdr:to>
      <xdr:col>1</xdr:col>
      <xdr:colOff>522045</xdr:colOff>
      <xdr:row>60</xdr:row>
      <xdr:rowOff>15719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2629" t="73010" r="93667" b="20031"/>
        <a:stretch>
          <a:fillRect/>
        </a:stretch>
      </xdr:blipFill>
      <xdr:spPr bwMode="auto">
        <a:xfrm>
          <a:off x="750794" y="12729882"/>
          <a:ext cx="376369" cy="3967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488156</xdr:colOff>
      <xdr:row>61</xdr:row>
      <xdr:rowOff>292787</xdr:rowOff>
    </xdr:to>
    <xdr:pic>
      <xdr:nvPicPr>
        <xdr:cNvPr id="18" name="Picture 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057" t="27219" r="92646" b="67143"/>
        <a:stretch>
          <a:fillRect/>
        </a:stretch>
      </xdr:blipFill>
      <xdr:spPr bwMode="auto">
        <a:xfrm>
          <a:off x="605118" y="13525500"/>
          <a:ext cx="488156" cy="2927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571500</xdr:colOff>
      <xdr:row>62</xdr:row>
      <xdr:rowOff>78440</xdr:rowOff>
    </xdr:from>
    <xdr:to>
      <xdr:col>1</xdr:col>
      <xdr:colOff>560999</xdr:colOff>
      <xdr:row>62</xdr:row>
      <xdr:rowOff>377130</xdr:rowOff>
    </xdr:to>
    <xdr:pic>
      <xdr:nvPicPr>
        <xdr:cNvPr id="19" name="Picture 7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2057" t="46736" r="90514" b="46659"/>
        <a:stretch>
          <a:fillRect/>
        </a:stretch>
      </xdr:blipFill>
      <xdr:spPr bwMode="auto">
        <a:xfrm>
          <a:off x="571500" y="14018558"/>
          <a:ext cx="594617" cy="2986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2:O62"/>
  <sheetViews>
    <sheetView showGridLines="0" tabSelected="1" topLeftCell="B20" zoomScale="115" zoomScaleNormal="115" workbookViewId="0">
      <selection activeCell="H37" sqref="H37:H38"/>
    </sheetView>
  </sheetViews>
  <sheetFormatPr defaultRowHeight="15" x14ac:dyDescent="0.25"/>
  <cols>
    <col min="2" max="2" width="6.42578125" customWidth="1"/>
    <col min="3" max="3" width="45.140625" customWidth="1"/>
    <col min="4" max="4" width="13.7109375" customWidth="1"/>
    <col min="5" max="5" width="12.5703125" bestFit="1" customWidth="1"/>
    <col min="6" max="6" width="12.140625" bestFit="1" customWidth="1"/>
    <col min="7" max="9" width="12.5703125" bestFit="1" customWidth="1"/>
    <col min="10" max="10" width="10" customWidth="1"/>
    <col min="11" max="12" width="9.5703125" bestFit="1" customWidth="1"/>
  </cols>
  <sheetData>
    <row r="2" spans="1:10" x14ac:dyDescent="0.25">
      <c r="A2" s="39" t="s">
        <v>129</v>
      </c>
      <c r="B2" s="10"/>
      <c r="C2" t="s">
        <v>135</v>
      </c>
    </row>
    <row r="3" spans="1:10" x14ac:dyDescent="0.25">
      <c r="A3" s="39" t="s">
        <v>130</v>
      </c>
      <c r="B3" s="16"/>
      <c r="C3" t="s">
        <v>136</v>
      </c>
      <c r="J3" s="6"/>
    </row>
    <row r="4" spans="1:10" x14ac:dyDescent="0.25">
      <c r="A4" s="39" t="s">
        <v>131</v>
      </c>
      <c r="B4" s="5"/>
      <c r="C4" t="s">
        <v>137</v>
      </c>
      <c r="J4" s="6"/>
    </row>
    <row r="5" spans="1:10" s="43" customFormat="1" x14ac:dyDescent="0.25">
      <c r="A5" s="42"/>
      <c r="J5" s="7"/>
    </row>
    <row r="6" spans="1:10" s="43" customFormat="1" x14ac:dyDescent="0.25">
      <c r="C6" s="42" t="s">
        <v>138</v>
      </c>
      <c r="D6" s="43" t="s">
        <v>1</v>
      </c>
      <c r="F6" s="42" t="s">
        <v>139</v>
      </c>
      <c r="G6" s="43" t="s">
        <v>88</v>
      </c>
      <c r="J6" s="7"/>
    </row>
    <row r="7" spans="1:10" s="43" customFormat="1" x14ac:dyDescent="0.25">
      <c r="C7" s="42"/>
      <c r="D7" s="43" t="s">
        <v>2</v>
      </c>
      <c r="F7" s="42"/>
      <c r="G7" s="43" t="s">
        <v>46</v>
      </c>
      <c r="J7" s="7"/>
    </row>
    <row r="8" spans="1:10" s="43" customFormat="1" x14ac:dyDescent="0.25">
      <c r="B8" s="42"/>
      <c r="D8" s="43" t="s">
        <v>3</v>
      </c>
      <c r="F8" s="42"/>
      <c r="G8" s="43" t="s">
        <v>22</v>
      </c>
      <c r="J8" s="7"/>
    </row>
    <row r="9" spans="1:10" s="43" customFormat="1" x14ac:dyDescent="0.25">
      <c r="F9" s="42"/>
      <c r="G9" s="43" t="s">
        <v>8</v>
      </c>
      <c r="J9" s="7"/>
    </row>
    <row r="10" spans="1:10" s="43" customFormat="1" x14ac:dyDescent="0.25">
      <c r="F10" s="42"/>
      <c r="G10" s="43" t="s">
        <v>58</v>
      </c>
      <c r="J10" s="7"/>
    </row>
    <row r="11" spans="1:10" s="43" customFormat="1" x14ac:dyDescent="0.25">
      <c r="F11" s="42"/>
      <c r="G11" s="43" t="s">
        <v>9</v>
      </c>
      <c r="J11" s="7"/>
    </row>
    <row r="12" spans="1:10" s="43" customFormat="1" x14ac:dyDescent="0.25">
      <c r="J12" s="7"/>
    </row>
    <row r="13" spans="1:10" s="43" customFormat="1" x14ac:dyDescent="0.25">
      <c r="B13" s="44"/>
      <c r="C13"/>
      <c r="J13" s="7"/>
    </row>
    <row r="14" spans="1:10" x14ac:dyDescent="0.25">
      <c r="C14" t="s">
        <v>140</v>
      </c>
      <c r="J14" s="7"/>
    </row>
    <row r="15" spans="1:10" x14ac:dyDescent="0.25">
      <c r="J15" s="7"/>
    </row>
    <row r="16" spans="1:10" x14ac:dyDescent="0.25">
      <c r="C16" s="2" t="s">
        <v>4</v>
      </c>
      <c r="D16" s="66" t="s">
        <v>88</v>
      </c>
      <c r="E16" s="66" t="s">
        <v>46</v>
      </c>
      <c r="F16" s="66" t="s">
        <v>22</v>
      </c>
      <c r="G16" s="66" t="s">
        <v>8</v>
      </c>
      <c r="H16" s="64" t="s">
        <v>58</v>
      </c>
      <c r="I16" s="66" t="s">
        <v>9</v>
      </c>
      <c r="J16" s="7"/>
    </row>
    <row r="17" spans="3:15" x14ac:dyDescent="0.25">
      <c r="C17" s="3" t="s">
        <v>0</v>
      </c>
      <c r="D17" s="66"/>
      <c r="E17" s="66"/>
      <c r="F17" s="65"/>
      <c r="G17" s="65"/>
      <c r="H17" s="65"/>
      <c r="I17" s="66"/>
      <c r="J17" s="7"/>
    </row>
    <row r="18" spans="3:15" x14ac:dyDescent="0.25">
      <c r="C18" s="12" t="s">
        <v>2</v>
      </c>
      <c r="D18" s="1">
        <v>25</v>
      </c>
      <c r="E18" s="1">
        <v>20</v>
      </c>
      <c r="F18" s="1">
        <v>15</v>
      </c>
      <c r="G18" s="1">
        <v>18</v>
      </c>
      <c r="H18" s="1">
        <v>15</v>
      </c>
      <c r="I18" s="1">
        <v>25</v>
      </c>
      <c r="J18" t="s">
        <v>120</v>
      </c>
    </row>
    <row r="19" spans="3:15" x14ac:dyDescent="0.25">
      <c r="C19" s="4" t="s">
        <v>3</v>
      </c>
      <c r="D19" s="14">
        <v>15</v>
      </c>
      <c r="E19" s="1">
        <v>25</v>
      </c>
      <c r="F19" s="1">
        <v>25</v>
      </c>
      <c r="G19" s="1">
        <v>30</v>
      </c>
      <c r="H19" s="1">
        <v>20</v>
      </c>
      <c r="I19" s="1">
        <v>15</v>
      </c>
      <c r="J19" t="s">
        <v>120</v>
      </c>
    </row>
    <row r="20" spans="3:15" x14ac:dyDescent="0.25">
      <c r="C20" s="13"/>
    </row>
    <row r="21" spans="3:15" x14ac:dyDescent="0.25">
      <c r="C21" s="13"/>
    </row>
    <row r="22" spans="3:15" x14ac:dyDescent="0.25">
      <c r="C22" t="s">
        <v>144</v>
      </c>
    </row>
    <row r="23" spans="3:15" x14ac:dyDescent="0.25">
      <c r="C23" s="2" t="s">
        <v>4</v>
      </c>
      <c r="D23" s="66" t="s">
        <v>88</v>
      </c>
      <c r="E23" s="66" t="s">
        <v>46</v>
      </c>
      <c r="F23" s="66" t="s">
        <v>22</v>
      </c>
      <c r="G23" s="66" t="s">
        <v>8</v>
      </c>
      <c r="H23" s="64" t="s">
        <v>58</v>
      </c>
      <c r="I23" s="66" t="s">
        <v>9</v>
      </c>
      <c r="K23" s="17"/>
      <c r="L23" s="17"/>
      <c r="M23" s="17"/>
      <c r="N23" s="18"/>
      <c r="O23" s="18"/>
    </row>
    <row r="24" spans="3:15" x14ac:dyDescent="0.25">
      <c r="C24" s="3" t="s">
        <v>0</v>
      </c>
      <c r="D24" s="66"/>
      <c r="E24" s="66"/>
      <c r="F24" s="65"/>
      <c r="G24" s="65"/>
      <c r="H24" s="65"/>
      <c r="I24" s="66"/>
      <c r="K24" s="17"/>
      <c r="L24" s="17"/>
      <c r="M24" s="17"/>
      <c r="N24" s="18"/>
      <c r="O24" s="18"/>
    </row>
    <row r="25" spans="3:15" x14ac:dyDescent="0.25">
      <c r="C25" s="12" t="s">
        <v>2</v>
      </c>
      <c r="D25" s="20">
        <v>4362124.8</v>
      </c>
      <c r="E25" s="20">
        <v>4044053.2</v>
      </c>
      <c r="F25" s="20">
        <v>4184913.48</v>
      </c>
      <c r="G25" s="20">
        <v>5048250.68</v>
      </c>
      <c r="H25" s="20">
        <v>4003158.2800000003</v>
      </c>
      <c r="I25" s="20">
        <v>5861605.2000000002</v>
      </c>
      <c r="J25" t="s">
        <v>110</v>
      </c>
    </row>
    <row r="26" spans="3:15" x14ac:dyDescent="0.25">
      <c r="C26" s="4" t="s">
        <v>3</v>
      </c>
      <c r="D26" s="20">
        <v>2335554.3199999998</v>
      </c>
      <c r="E26" s="20">
        <v>2017482.72</v>
      </c>
      <c r="F26" s="20">
        <v>2158343</v>
      </c>
      <c r="G26" s="20">
        <v>3021680.2</v>
      </c>
      <c r="H26" s="20">
        <v>1976587.8</v>
      </c>
      <c r="I26" s="20">
        <v>3835034.72</v>
      </c>
      <c r="J26" t="s">
        <v>110</v>
      </c>
    </row>
    <row r="29" spans="3:15" s="43" customFormat="1" x14ac:dyDescent="0.25">
      <c r="C29" s="38"/>
      <c r="D29" s="38"/>
      <c r="E29" s="38"/>
      <c r="F29" s="38"/>
      <c r="G29" s="38"/>
      <c r="H29" s="38"/>
      <c r="I29" s="38"/>
      <c r="J29" s="38"/>
      <c r="K29" s="38"/>
      <c r="L29" s="38"/>
    </row>
    <row r="30" spans="3:15" s="43" customFormat="1" x14ac:dyDescent="0.25">
      <c r="C30" t="s">
        <v>147</v>
      </c>
      <c r="D30" s="38"/>
      <c r="E30" s="38"/>
      <c r="F30" s="38"/>
      <c r="G30" s="38"/>
      <c r="H30" s="38"/>
      <c r="I30" s="38"/>
      <c r="J30" s="38"/>
      <c r="K30" s="38"/>
      <c r="L30" s="38"/>
    </row>
    <row r="31" spans="3:15" s="43" customFormat="1" x14ac:dyDescent="0.25">
      <c r="C31" s="2" t="s">
        <v>4</v>
      </c>
      <c r="D31" s="41" t="s">
        <v>88</v>
      </c>
      <c r="E31" s="41" t="s">
        <v>46</v>
      </c>
      <c r="F31" s="41" t="s">
        <v>22</v>
      </c>
      <c r="G31" s="64" t="s">
        <v>8</v>
      </c>
      <c r="H31" s="64" t="s">
        <v>58</v>
      </c>
      <c r="I31" s="64" t="s">
        <v>9</v>
      </c>
    </row>
    <row r="32" spans="3:15" s="43" customFormat="1" x14ac:dyDescent="0.25">
      <c r="C32" s="3" t="s">
        <v>0</v>
      </c>
      <c r="D32" s="40"/>
      <c r="E32" s="40"/>
      <c r="F32" s="40"/>
      <c r="G32" s="65"/>
      <c r="H32" s="65"/>
      <c r="I32" s="65"/>
    </row>
    <row r="33" spans="3:12" s="43" customFormat="1" x14ac:dyDescent="0.25">
      <c r="C33" s="12" t="s">
        <v>2</v>
      </c>
      <c r="D33" s="20">
        <v>960</v>
      </c>
      <c r="E33" s="20">
        <v>890</v>
      </c>
      <c r="F33" s="20">
        <v>921</v>
      </c>
      <c r="G33" s="20">
        <v>1111</v>
      </c>
      <c r="H33" s="20">
        <v>881</v>
      </c>
      <c r="I33" s="20">
        <v>1290</v>
      </c>
      <c r="J33" t="s">
        <v>121</v>
      </c>
    </row>
    <row r="34" spans="3:12" s="43" customFormat="1" x14ac:dyDescent="0.25">
      <c r="C34" s="4" t="s">
        <v>3</v>
      </c>
      <c r="D34" s="20">
        <v>514</v>
      </c>
      <c r="E34" s="20">
        <v>444</v>
      </c>
      <c r="F34" s="20">
        <v>475</v>
      </c>
      <c r="G34" s="20">
        <v>665</v>
      </c>
      <c r="H34" s="20">
        <v>435</v>
      </c>
      <c r="I34" s="20">
        <v>844</v>
      </c>
      <c r="J34" t="s">
        <v>121</v>
      </c>
    </row>
    <row r="35" spans="3:12" s="43" customFormat="1" x14ac:dyDescent="0.25">
      <c r="C35" s="38"/>
      <c r="D35" s="56"/>
      <c r="E35" s="56"/>
      <c r="F35" s="56"/>
      <c r="G35" s="56"/>
      <c r="H35" s="56"/>
      <c r="I35" s="56"/>
    </row>
    <row r="36" spans="3:12" s="43" customFormat="1" x14ac:dyDescent="0.25">
      <c r="C36" t="s">
        <v>148</v>
      </c>
      <c r="D36" s="56"/>
      <c r="E36" s="56"/>
      <c r="F36" s="56"/>
      <c r="G36" s="56"/>
      <c r="H36" s="56"/>
      <c r="I36" s="56"/>
    </row>
    <row r="37" spans="3:12" s="43" customFormat="1" ht="15" customHeight="1" x14ac:dyDescent="0.25">
      <c r="C37" s="2" t="s">
        <v>4</v>
      </c>
      <c r="D37" s="41" t="s">
        <v>88</v>
      </c>
      <c r="E37" s="41" t="s">
        <v>46</v>
      </c>
      <c r="F37" s="41" t="s">
        <v>22</v>
      </c>
      <c r="G37" s="64" t="s">
        <v>8</v>
      </c>
      <c r="H37" s="64" t="s">
        <v>58</v>
      </c>
      <c r="I37" s="64" t="s">
        <v>9</v>
      </c>
    </row>
    <row r="38" spans="3:12" s="43" customFormat="1" x14ac:dyDescent="0.25">
      <c r="C38" s="3" t="s">
        <v>0</v>
      </c>
      <c r="D38" s="40"/>
      <c r="E38" s="40"/>
      <c r="F38" s="40"/>
      <c r="G38" s="65"/>
      <c r="H38" s="65"/>
      <c r="I38" s="65"/>
    </row>
    <row r="39" spans="3:12" s="43" customFormat="1" x14ac:dyDescent="0.25">
      <c r="C39" s="15" t="s">
        <v>88</v>
      </c>
      <c r="D39" s="20">
        <v>0</v>
      </c>
      <c r="E39" s="20">
        <v>70</v>
      </c>
      <c r="F39" s="20">
        <v>316</v>
      </c>
      <c r="G39" s="20">
        <v>385</v>
      </c>
      <c r="H39" s="20">
        <v>297</v>
      </c>
      <c r="I39" s="20">
        <v>478</v>
      </c>
    </row>
    <row r="40" spans="3:12" s="43" customFormat="1" x14ac:dyDescent="0.25">
      <c r="C40" s="15" t="s">
        <v>46</v>
      </c>
      <c r="D40" s="20">
        <v>0</v>
      </c>
      <c r="E40" s="20">
        <v>0</v>
      </c>
      <c r="F40" s="20">
        <f>F39-70</f>
        <v>246</v>
      </c>
      <c r="G40" s="20">
        <f t="shared" ref="G40:I40" si="0">G39-70</f>
        <v>315</v>
      </c>
      <c r="H40" s="20">
        <f t="shared" si="0"/>
        <v>227</v>
      </c>
      <c r="I40" s="20">
        <f t="shared" si="0"/>
        <v>408</v>
      </c>
    </row>
    <row r="41" spans="3:12" s="43" customFormat="1" x14ac:dyDescent="0.25">
      <c r="C41" s="15" t="s">
        <v>22</v>
      </c>
      <c r="D41" s="20">
        <v>0</v>
      </c>
      <c r="E41" s="20">
        <v>0</v>
      </c>
      <c r="F41" s="20">
        <v>0</v>
      </c>
      <c r="G41" s="20">
        <v>207</v>
      </c>
      <c r="H41" s="20">
        <v>40</v>
      </c>
      <c r="I41" s="20">
        <v>407</v>
      </c>
    </row>
    <row r="42" spans="3:12" s="43" customFormat="1" x14ac:dyDescent="0.25">
      <c r="C42" s="15" t="s">
        <v>8</v>
      </c>
      <c r="D42" s="20">
        <v>0</v>
      </c>
      <c r="E42" s="20">
        <v>0</v>
      </c>
      <c r="F42" s="20">
        <v>0</v>
      </c>
      <c r="G42" s="20">
        <v>0</v>
      </c>
      <c r="H42" s="20">
        <v>247</v>
      </c>
      <c r="I42" s="20">
        <v>228</v>
      </c>
    </row>
    <row r="43" spans="3:12" s="43" customFormat="1" x14ac:dyDescent="0.25">
      <c r="C43" s="15" t="s">
        <v>58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444</v>
      </c>
    </row>
    <row r="44" spans="3:12" s="43" customFormat="1" x14ac:dyDescent="0.25">
      <c r="C44" s="15" t="s">
        <v>9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</row>
    <row r="45" spans="3:12" s="43" customFormat="1" x14ac:dyDescent="0.25"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3:12" s="43" customFormat="1" x14ac:dyDescent="0.25"/>
    <row r="48" spans="3:12" x14ac:dyDescent="0.25">
      <c r="C48" s="2" t="s">
        <v>4</v>
      </c>
      <c r="D48" s="66" t="s">
        <v>88</v>
      </c>
      <c r="E48" s="66" t="s">
        <v>46</v>
      </c>
      <c r="F48" s="66" t="s">
        <v>22</v>
      </c>
      <c r="G48" s="66" t="s">
        <v>8</v>
      </c>
      <c r="H48" s="64" t="s">
        <v>58</v>
      </c>
      <c r="I48" s="66" t="s">
        <v>9</v>
      </c>
    </row>
    <row r="49" spans="3:10" x14ac:dyDescent="0.25">
      <c r="C49" s="3"/>
      <c r="D49" s="66"/>
      <c r="E49" s="66"/>
      <c r="F49" s="65"/>
      <c r="G49" s="65"/>
      <c r="H49" s="65"/>
      <c r="I49" s="66"/>
    </row>
    <row r="50" spans="3:10" s="46" customFormat="1" ht="33" customHeight="1" x14ac:dyDescent="0.25">
      <c r="C50" s="57" t="s">
        <v>149</v>
      </c>
      <c r="D50" s="23">
        <f t="shared" ref="D50:I50" si="1">SUM(D18:D19)</f>
        <v>40</v>
      </c>
      <c r="E50" s="23">
        <f t="shared" si="1"/>
        <v>45</v>
      </c>
      <c r="F50" s="23">
        <f t="shared" si="1"/>
        <v>40</v>
      </c>
      <c r="G50" s="23">
        <f t="shared" si="1"/>
        <v>48</v>
      </c>
      <c r="H50" s="23">
        <f t="shared" si="1"/>
        <v>35</v>
      </c>
      <c r="I50" s="23">
        <f t="shared" si="1"/>
        <v>40</v>
      </c>
      <c r="J50" s="46" t="s">
        <v>112</v>
      </c>
    </row>
    <row r="51" spans="3:10" s="46" customFormat="1" ht="33" customHeight="1" x14ac:dyDescent="0.25">
      <c r="C51" s="58" t="s">
        <v>151</v>
      </c>
      <c r="D51" s="48">
        <f>24*5</f>
        <v>120</v>
      </c>
      <c r="E51" s="48">
        <f t="shared" ref="E51:I51" si="2">24*5</f>
        <v>120</v>
      </c>
      <c r="F51" s="48">
        <f t="shared" si="2"/>
        <v>120</v>
      </c>
      <c r="G51" s="48">
        <f t="shared" si="2"/>
        <v>120</v>
      </c>
      <c r="H51" s="48">
        <f t="shared" si="2"/>
        <v>120</v>
      </c>
      <c r="I51" s="48">
        <f t="shared" si="2"/>
        <v>120</v>
      </c>
      <c r="J51" s="46" t="s">
        <v>108</v>
      </c>
    </row>
    <row r="52" spans="3:10" s="46" customFormat="1" ht="33" customHeight="1" x14ac:dyDescent="0.25">
      <c r="C52" s="59" t="s">
        <v>154</v>
      </c>
      <c r="D52" s="49">
        <v>4</v>
      </c>
      <c r="E52" s="49">
        <v>4</v>
      </c>
      <c r="F52" s="49">
        <v>4</v>
      </c>
      <c r="G52" s="49">
        <v>4</v>
      </c>
      <c r="H52" s="49">
        <v>4</v>
      </c>
      <c r="I52" s="49">
        <v>4</v>
      </c>
      <c r="J52" s="46" t="s">
        <v>109</v>
      </c>
    </row>
    <row r="53" spans="3:10" s="46" customFormat="1" ht="33" customHeight="1" x14ac:dyDescent="0.25">
      <c r="C53" s="47" t="s">
        <v>158</v>
      </c>
      <c r="D53" s="49">
        <v>3</v>
      </c>
      <c r="E53" s="48">
        <v>3</v>
      </c>
      <c r="F53" s="48">
        <v>3</v>
      </c>
      <c r="G53" s="48">
        <v>3</v>
      </c>
      <c r="H53" s="48">
        <v>3</v>
      </c>
      <c r="I53" s="48">
        <v>3</v>
      </c>
      <c r="J53" s="46" t="s">
        <v>109</v>
      </c>
    </row>
    <row r="54" spans="3:10" s="46" customFormat="1" ht="33" customHeight="1" x14ac:dyDescent="0.25">
      <c r="C54" s="59" t="s">
        <v>162</v>
      </c>
      <c r="D54" s="49">
        <v>20000</v>
      </c>
      <c r="E54" s="49">
        <v>20000</v>
      </c>
      <c r="F54" s="49">
        <v>20000</v>
      </c>
      <c r="G54" s="49">
        <v>20000</v>
      </c>
      <c r="H54" s="49">
        <v>20000</v>
      </c>
      <c r="I54" s="49">
        <v>20000</v>
      </c>
      <c r="J54" s="46" t="s">
        <v>161</v>
      </c>
    </row>
    <row r="55" spans="3:10" s="46" customFormat="1" ht="33" customHeight="1" x14ac:dyDescent="0.25">
      <c r="C55" s="59" t="s">
        <v>167</v>
      </c>
      <c r="D55" s="49">
        <f>4400/24</f>
        <v>183.33333333333334</v>
      </c>
      <c r="E55" s="49">
        <f t="shared" ref="E55:I55" si="3">4400/24</f>
        <v>183.33333333333334</v>
      </c>
      <c r="F55" s="49">
        <f t="shared" si="3"/>
        <v>183.33333333333334</v>
      </c>
      <c r="G55" s="49">
        <f t="shared" si="3"/>
        <v>183.33333333333334</v>
      </c>
      <c r="H55" s="49">
        <f t="shared" si="3"/>
        <v>183.33333333333334</v>
      </c>
      <c r="I55" s="49">
        <f t="shared" si="3"/>
        <v>183.33333333333334</v>
      </c>
      <c r="J55" s="46" t="s">
        <v>111</v>
      </c>
    </row>
    <row r="56" spans="3:10" s="46" customFormat="1" ht="33" customHeight="1" x14ac:dyDescent="0.25">
      <c r="C56" s="47" t="s">
        <v>169</v>
      </c>
      <c r="D56" s="48">
        <v>15000</v>
      </c>
      <c r="E56" s="48">
        <v>15000</v>
      </c>
      <c r="F56" s="48">
        <v>15000</v>
      </c>
      <c r="G56" s="48">
        <v>15000</v>
      </c>
      <c r="H56" s="48">
        <v>15000</v>
      </c>
      <c r="I56" s="48">
        <v>15000</v>
      </c>
      <c r="J56" s="46" t="s">
        <v>110</v>
      </c>
    </row>
    <row r="57" spans="3:10" s="46" customFormat="1" ht="33" customHeight="1" x14ac:dyDescent="0.25">
      <c r="I57" s="50"/>
    </row>
    <row r="58" spans="3:10" s="46" customFormat="1" ht="33" customHeight="1" x14ac:dyDescent="0.25">
      <c r="C58" s="45" t="s">
        <v>171</v>
      </c>
      <c r="D58" s="45">
        <v>12</v>
      </c>
      <c r="E58" s="46" t="s">
        <v>119</v>
      </c>
    </row>
    <row r="59" spans="3:10" s="46" customFormat="1" ht="24.75" customHeight="1" x14ac:dyDescent="0.25">
      <c r="C59" s="47" t="s">
        <v>127</v>
      </c>
      <c r="D59" s="60">
        <v>100</v>
      </c>
      <c r="E59" s="46" t="s">
        <v>112</v>
      </c>
    </row>
    <row r="62" spans="3:10" x14ac:dyDescent="0.25">
      <c r="D62" s="21"/>
    </row>
  </sheetData>
  <mergeCells count="24">
    <mergeCell ref="I48:I49"/>
    <mergeCell ref="D23:D24"/>
    <mergeCell ref="E23:E24"/>
    <mergeCell ref="F23:F24"/>
    <mergeCell ref="G37:G38"/>
    <mergeCell ref="H37:H38"/>
    <mergeCell ref="I37:I38"/>
    <mergeCell ref="G31:G32"/>
    <mergeCell ref="D48:D49"/>
    <mergeCell ref="E48:E49"/>
    <mergeCell ref="F48:F49"/>
    <mergeCell ref="G48:G49"/>
    <mergeCell ref="H48:H49"/>
    <mergeCell ref="H31:H32"/>
    <mergeCell ref="I31:I32"/>
    <mergeCell ref="G23:G24"/>
    <mergeCell ref="H23:H24"/>
    <mergeCell ref="I23:I24"/>
    <mergeCell ref="I16:I17"/>
    <mergeCell ref="D16:D17"/>
    <mergeCell ref="E16:E17"/>
    <mergeCell ref="F16:F17"/>
    <mergeCell ref="G16:G17"/>
    <mergeCell ref="H16:H17"/>
  </mergeCells>
  <pageMargins left="0.7" right="0.7" top="0.75" bottom="0.75" header="0.3" footer="0.3"/>
  <pageSetup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C2:M58"/>
  <sheetViews>
    <sheetView showGridLines="0" topLeftCell="A40" zoomScale="115" zoomScaleNormal="115" workbookViewId="0">
      <selection activeCell="F46" sqref="F46"/>
    </sheetView>
  </sheetViews>
  <sheetFormatPr defaultRowHeight="15" x14ac:dyDescent="0.25"/>
  <cols>
    <col min="3" max="3" width="46.42578125" customWidth="1"/>
    <col min="4" max="4" width="12.42578125" customWidth="1"/>
    <col min="5" max="5" width="11" customWidth="1"/>
    <col min="6" max="10" width="11.140625" bestFit="1" customWidth="1"/>
  </cols>
  <sheetData>
    <row r="2" spans="3:10" x14ac:dyDescent="0.25">
      <c r="C2" s="39" t="s">
        <v>129</v>
      </c>
      <c r="D2" s="10"/>
      <c r="E2" t="s">
        <v>95</v>
      </c>
    </row>
    <row r="3" spans="3:10" x14ac:dyDescent="0.25">
      <c r="C3" s="39" t="s">
        <v>130</v>
      </c>
      <c r="D3" s="16"/>
      <c r="E3" t="s">
        <v>96</v>
      </c>
    </row>
    <row r="4" spans="3:10" x14ac:dyDescent="0.25">
      <c r="C4" s="39" t="s">
        <v>131</v>
      </c>
      <c r="D4" s="5"/>
      <c r="E4" t="s">
        <v>97</v>
      </c>
    </row>
    <row r="6" spans="3:10" x14ac:dyDescent="0.25">
      <c r="C6" t="s">
        <v>141</v>
      </c>
    </row>
    <row r="7" spans="3:10" x14ac:dyDescent="0.25">
      <c r="C7" s="2" t="s">
        <v>4</v>
      </c>
      <c r="D7" s="64" t="s">
        <v>5</v>
      </c>
      <c r="E7" s="64" t="s">
        <v>6</v>
      </c>
      <c r="F7" s="64" t="s">
        <v>7</v>
      </c>
      <c r="G7" s="69" t="s">
        <v>8</v>
      </c>
      <c r="H7" s="68" t="s">
        <v>9</v>
      </c>
    </row>
    <row r="8" spans="3:10" x14ac:dyDescent="0.25">
      <c r="C8" s="3" t="s">
        <v>0</v>
      </c>
      <c r="D8" s="65"/>
      <c r="E8" s="65"/>
      <c r="F8" s="65"/>
      <c r="G8" s="70"/>
      <c r="H8" s="68"/>
    </row>
    <row r="9" spans="3:10" x14ac:dyDescent="0.25">
      <c r="C9" s="4" t="s">
        <v>1</v>
      </c>
      <c r="D9" s="1">
        <v>15</v>
      </c>
      <c r="E9" s="1">
        <v>10</v>
      </c>
      <c r="F9" s="1">
        <v>12</v>
      </c>
      <c r="G9" s="1">
        <v>15</v>
      </c>
      <c r="H9" s="1">
        <v>20</v>
      </c>
      <c r="I9" t="s">
        <v>112</v>
      </c>
    </row>
    <row r="10" spans="3:10" x14ac:dyDescent="0.25">
      <c r="C10" s="4" t="s">
        <v>2</v>
      </c>
      <c r="D10" s="1">
        <v>20</v>
      </c>
      <c r="E10" s="1">
        <v>25</v>
      </c>
      <c r="F10" s="1">
        <v>20</v>
      </c>
      <c r="G10" s="1">
        <v>15</v>
      </c>
      <c r="H10" s="1">
        <v>15</v>
      </c>
      <c r="I10" t="s">
        <v>112</v>
      </c>
    </row>
    <row r="11" spans="3:10" x14ac:dyDescent="0.25">
      <c r="C11" s="4" t="s">
        <v>3</v>
      </c>
      <c r="D11" s="1">
        <v>10</v>
      </c>
      <c r="E11" s="1">
        <v>12</v>
      </c>
      <c r="F11" s="1">
        <v>8</v>
      </c>
      <c r="G11" s="1">
        <v>5</v>
      </c>
      <c r="H11" s="1">
        <v>5</v>
      </c>
      <c r="I11" t="s">
        <v>112</v>
      </c>
    </row>
    <row r="12" spans="3:10" x14ac:dyDescent="0.25">
      <c r="C12" s="38"/>
      <c r="D12" s="13"/>
      <c r="E12" s="13"/>
      <c r="F12" s="13"/>
      <c r="G12" s="13"/>
      <c r="H12" s="13"/>
      <c r="I12" s="13"/>
      <c r="J12" s="13"/>
    </row>
    <row r="13" spans="3:10" x14ac:dyDescent="0.25">
      <c r="C13" t="s">
        <v>142</v>
      </c>
      <c r="D13" s="13"/>
      <c r="E13" s="13"/>
      <c r="F13" s="13"/>
      <c r="G13" s="13"/>
      <c r="H13" s="13"/>
      <c r="I13" s="13"/>
      <c r="J13" s="13"/>
    </row>
    <row r="14" spans="3:10" x14ac:dyDescent="0.25">
      <c r="C14" s="2" t="s">
        <v>4</v>
      </c>
      <c r="D14" s="67" t="s">
        <v>2</v>
      </c>
      <c r="E14" s="67" t="s">
        <v>3</v>
      </c>
      <c r="F14" s="13"/>
      <c r="G14" s="13"/>
      <c r="H14" s="13"/>
      <c r="I14" s="13"/>
      <c r="J14" s="13"/>
    </row>
    <row r="15" spans="3:10" x14ac:dyDescent="0.25">
      <c r="C15" s="3" t="s">
        <v>0</v>
      </c>
      <c r="D15" s="67"/>
      <c r="E15" s="67"/>
      <c r="F15" s="13"/>
      <c r="G15" s="13"/>
      <c r="H15" s="13"/>
      <c r="I15" s="13"/>
      <c r="J15" s="13"/>
    </row>
    <row r="16" spans="3:10" x14ac:dyDescent="0.25">
      <c r="C16" s="4" t="s">
        <v>1</v>
      </c>
      <c r="D16" s="1">
        <v>20</v>
      </c>
      <c r="E16" s="1">
        <v>15</v>
      </c>
      <c r="F16" s="13"/>
      <c r="G16" s="13"/>
      <c r="H16" s="13"/>
      <c r="I16" s="13"/>
      <c r="J16" s="13"/>
    </row>
    <row r="17" spans="3:12" x14ac:dyDescent="0.25">
      <c r="C17" s="4" t="s">
        <v>2</v>
      </c>
      <c r="D17" s="1"/>
      <c r="E17" s="1">
        <v>30</v>
      </c>
      <c r="F17" s="13"/>
      <c r="G17" s="13"/>
      <c r="H17" s="13"/>
      <c r="I17" s="13"/>
      <c r="J17" s="13"/>
    </row>
    <row r="18" spans="3:12" x14ac:dyDescent="0.25">
      <c r="C18" s="4" t="s">
        <v>3</v>
      </c>
      <c r="D18" s="1"/>
      <c r="E18" s="1"/>
      <c r="F18" s="13"/>
      <c r="G18" s="13"/>
      <c r="H18" s="13"/>
      <c r="I18" s="13"/>
      <c r="J18" s="13"/>
    </row>
    <row r="21" spans="3:12" x14ac:dyDescent="0.25">
      <c r="C21" t="s">
        <v>145</v>
      </c>
    </row>
    <row r="22" spans="3:12" x14ac:dyDescent="0.25">
      <c r="C22" s="2" t="s">
        <v>4</v>
      </c>
      <c r="D22" s="67" t="s">
        <v>2</v>
      </c>
      <c r="E22" s="67" t="s">
        <v>3</v>
      </c>
      <c r="F22" s="66" t="s">
        <v>5</v>
      </c>
      <c r="G22" s="66" t="s">
        <v>6</v>
      </c>
      <c r="H22" s="66" t="s">
        <v>106</v>
      </c>
      <c r="I22" s="68" t="s">
        <v>8</v>
      </c>
      <c r="J22" s="68" t="s">
        <v>9</v>
      </c>
    </row>
    <row r="23" spans="3:12" x14ac:dyDescent="0.25">
      <c r="C23" s="3" t="s">
        <v>0</v>
      </c>
      <c r="D23" s="67"/>
      <c r="E23" s="67"/>
      <c r="F23" s="66"/>
      <c r="G23" s="66"/>
      <c r="H23" s="66"/>
      <c r="I23" s="68"/>
      <c r="J23" s="68"/>
    </row>
    <row r="24" spans="3:12" x14ac:dyDescent="0.25">
      <c r="C24" s="4" t="s">
        <v>1</v>
      </c>
      <c r="D24" s="20">
        <f>D32*L24</f>
        <v>1635796.8</v>
      </c>
      <c r="E24" s="20">
        <f>E32*L24</f>
        <v>3662367.2800000003</v>
      </c>
      <c r="F24" s="20">
        <f>F32*L24</f>
        <v>6097886.96</v>
      </c>
      <c r="G24" s="20">
        <f>G32*L24</f>
        <v>7111172.2000000002</v>
      </c>
      <c r="H24" s="20">
        <f>H32*L24</f>
        <v>6347800.3600000003</v>
      </c>
      <c r="I24" s="20">
        <f>I32*L24</f>
        <v>6684047.4800000004</v>
      </c>
      <c r="J24" s="20">
        <f>J32*L24</f>
        <v>7497402</v>
      </c>
      <c r="K24" t="s">
        <v>110</v>
      </c>
      <c r="L24" s="19">
        <v>4543.88</v>
      </c>
    </row>
    <row r="25" spans="3:12" x14ac:dyDescent="0.25">
      <c r="C25" s="4" t="s">
        <v>2</v>
      </c>
      <c r="D25" s="20">
        <f>D33*L25</f>
        <v>0</v>
      </c>
      <c r="E25" s="20">
        <f>E33*L25</f>
        <v>2026570.48</v>
      </c>
      <c r="F25" s="20">
        <f>F33*L25</f>
        <v>4462090.16</v>
      </c>
      <c r="G25" s="20">
        <f>G33*L25</f>
        <v>5475375.4000000004</v>
      </c>
      <c r="H25" s="20">
        <f>H33*L25</f>
        <v>4712003.5600000005</v>
      </c>
      <c r="I25" s="20">
        <f>I33*L25</f>
        <v>5048250.68</v>
      </c>
      <c r="J25" s="20">
        <f>J33*L25</f>
        <v>5861605.2000000002</v>
      </c>
      <c r="K25" t="s">
        <v>110</v>
      </c>
      <c r="L25" s="19">
        <v>4543.88</v>
      </c>
    </row>
    <row r="26" spans="3:12" x14ac:dyDescent="0.25">
      <c r="C26" s="4" t="s">
        <v>3</v>
      </c>
      <c r="D26" s="20">
        <f>D34*L26</f>
        <v>0</v>
      </c>
      <c r="E26" s="20">
        <f>E34*L26</f>
        <v>0</v>
      </c>
      <c r="F26" s="20">
        <f>F34*L26</f>
        <v>2435519.6800000002</v>
      </c>
      <c r="G26" s="20">
        <f>G34*L26</f>
        <v>3448804.92</v>
      </c>
      <c r="H26" s="20">
        <f>H34*L26</f>
        <v>2685433.08</v>
      </c>
      <c r="I26" s="20">
        <f>I34*L26</f>
        <v>3021680.2</v>
      </c>
      <c r="J26" s="20">
        <f>J34*L26</f>
        <v>3835034.72</v>
      </c>
      <c r="K26" t="s">
        <v>110</v>
      </c>
      <c r="L26" s="19">
        <v>4543.88</v>
      </c>
    </row>
    <row r="29" spans="3:12" x14ac:dyDescent="0.25">
      <c r="C29" t="s">
        <v>147</v>
      </c>
    </row>
    <row r="30" spans="3:12" x14ac:dyDescent="0.25">
      <c r="C30" s="2" t="s">
        <v>4</v>
      </c>
      <c r="D30" s="67" t="s">
        <v>2</v>
      </c>
      <c r="E30" s="67" t="s">
        <v>3</v>
      </c>
      <c r="F30" s="66" t="s">
        <v>5</v>
      </c>
      <c r="G30" s="66" t="s">
        <v>6</v>
      </c>
      <c r="H30" s="66" t="s">
        <v>7</v>
      </c>
      <c r="I30" s="68" t="s">
        <v>8</v>
      </c>
      <c r="J30" s="68" t="s">
        <v>9</v>
      </c>
    </row>
    <row r="31" spans="3:12" x14ac:dyDescent="0.25">
      <c r="C31" s="3" t="s">
        <v>0</v>
      </c>
      <c r="D31" s="67"/>
      <c r="E31" s="67"/>
      <c r="F31" s="66"/>
      <c r="G31" s="66"/>
      <c r="H31" s="66"/>
      <c r="I31" s="68"/>
      <c r="J31" s="68"/>
    </row>
    <row r="32" spans="3:12" x14ac:dyDescent="0.25">
      <c r="C32" s="4" t="s">
        <v>1</v>
      </c>
      <c r="D32" s="20">
        <v>360</v>
      </c>
      <c r="E32" s="20">
        <v>806</v>
      </c>
      <c r="F32" s="20">
        <v>1342</v>
      </c>
      <c r="G32" s="20">
        <v>1565</v>
      </c>
      <c r="H32" s="20">
        <v>1397</v>
      </c>
      <c r="I32" s="20">
        <v>1471</v>
      </c>
      <c r="J32" s="20">
        <v>1650</v>
      </c>
      <c r="K32" t="s">
        <v>121</v>
      </c>
    </row>
    <row r="33" spans="3:11" x14ac:dyDescent="0.25">
      <c r="C33" s="4" t="s">
        <v>2</v>
      </c>
      <c r="D33" s="20">
        <v>0</v>
      </c>
      <c r="E33" s="20">
        <f>E32-360</f>
        <v>446</v>
      </c>
      <c r="F33" s="20">
        <f t="shared" ref="F33:J33" si="0">F32-360</f>
        <v>982</v>
      </c>
      <c r="G33" s="20">
        <f t="shared" si="0"/>
        <v>1205</v>
      </c>
      <c r="H33" s="20">
        <f t="shared" si="0"/>
        <v>1037</v>
      </c>
      <c r="I33" s="20">
        <f t="shared" si="0"/>
        <v>1111</v>
      </c>
      <c r="J33" s="20">
        <f t="shared" si="0"/>
        <v>1290</v>
      </c>
      <c r="K33" t="s">
        <v>121</v>
      </c>
    </row>
    <row r="34" spans="3:11" x14ac:dyDescent="0.25">
      <c r="C34" s="4" t="s">
        <v>3</v>
      </c>
      <c r="D34" s="20">
        <v>0</v>
      </c>
      <c r="E34" s="20">
        <v>0</v>
      </c>
      <c r="F34" s="20">
        <f>F32-806</f>
        <v>536</v>
      </c>
      <c r="G34" s="20">
        <f t="shared" ref="G34:J34" si="1">G32-806</f>
        <v>759</v>
      </c>
      <c r="H34" s="20">
        <f t="shared" si="1"/>
        <v>591</v>
      </c>
      <c r="I34" s="20">
        <f t="shared" si="1"/>
        <v>665</v>
      </c>
      <c r="J34" s="20">
        <f t="shared" si="1"/>
        <v>844</v>
      </c>
      <c r="K34" t="s">
        <v>121</v>
      </c>
    </row>
    <row r="35" spans="3:11" x14ac:dyDescent="0.25">
      <c r="C35" s="15" t="s">
        <v>5</v>
      </c>
      <c r="D35" s="20">
        <v>0</v>
      </c>
      <c r="E35" s="20">
        <v>0</v>
      </c>
      <c r="F35" s="20">
        <v>0</v>
      </c>
      <c r="G35" s="20">
        <v>312</v>
      </c>
      <c r="H35" s="20">
        <v>126</v>
      </c>
      <c r="I35" s="20">
        <v>330</v>
      </c>
      <c r="J35" s="20">
        <v>420</v>
      </c>
      <c r="K35" t="s">
        <v>121</v>
      </c>
    </row>
    <row r="36" spans="3:11" x14ac:dyDescent="0.25">
      <c r="C36" s="15" t="s">
        <v>6</v>
      </c>
      <c r="D36" s="20">
        <v>0</v>
      </c>
      <c r="E36" s="20">
        <v>0</v>
      </c>
      <c r="F36" s="20">
        <v>0</v>
      </c>
      <c r="G36" s="20">
        <v>0</v>
      </c>
      <c r="H36" s="20">
        <v>183</v>
      </c>
      <c r="I36" s="20">
        <v>185</v>
      </c>
      <c r="J36" s="20">
        <v>103</v>
      </c>
      <c r="K36" t="s">
        <v>121</v>
      </c>
    </row>
    <row r="37" spans="3:11" x14ac:dyDescent="0.25">
      <c r="C37" s="15" t="s">
        <v>106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238</v>
      </c>
      <c r="J37" s="20">
        <v>286</v>
      </c>
      <c r="K37" t="s">
        <v>121</v>
      </c>
    </row>
    <row r="38" spans="3:11" x14ac:dyDescent="0.25">
      <c r="C38" s="15" t="s">
        <v>8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/>
      <c r="J38" s="20">
        <v>228</v>
      </c>
      <c r="K38" t="s">
        <v>121</v>
      </c>
    </row>
    <row r="39" spans="3:11" x14ac:dyDescent="0.25">
      <c r="C39" s="15" t="s">
        <v>9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</row>
    <row r="43" spans="3:11" x14ac:dyDescent="0.25">
      <c r="C43" s="2" t="s">
        <v>4</v>
      </c>
      <c r="D43" s="67" t="s">
        <v>2</v>
      </c>
      <c r="E43" s="67" t="s">
        <v>3</v>
      </c>
      <c r="F43" s="66" t="s">
        <v>5</v>
      </c>
      <c r="G43" s="66" t="s">
        <v>6</v>
      </c>
      <c r="H43" s="66" t="s">
        <v>7</v>
      </c>
      <c r="I43" s="68" t="s">
        <v>8</v>
      </c>
      <c r="J43" s="68" t="s">
        <v>9</v>
      </c>
    </row>
    <row r="44" spans="3:11" x14ac:dyDescent="0.25">
      <c r="C44" s="3"/>
      <c r="D44" s="67"/>
      <c r="E44" s="67"/>
      <c r="F44" s="66"/>
      <c r="G44" s="66"/>
      <c r="H44" s="66"/>
      <c r="I44" s="68"/>
      <c r="J44" s="68"/>
    </row>
    <row r="45" spans="3:11" s="46" customFormat="1" ht="33" customHeight="1" x14ac:dyDescent="0.25">
      <c r="C45" s="57" t="s">
        <v>150</v>
      </c>
      <c r="D45" s="23">
        <f>SUM(D16)</f>
        <v>20</v>
      </c>
      <c r="E45" s="23">
        <f>SUM(E16:E17)</f>
        <v>45</v>
      </c>
      <c r="F45" s="23">
        <f>SUM(D9:D11)</f>
        <v>45</v>
      </c>
      <c r="G45" s="23">
        <f>SUM(E9:E11)</f>
        <v>47</v>
      </c>
      <c r="H45" s="23">
        <f>SUM(F9:F11)</f>
        <v>40</v>
      </c>
      <c r="I45" s="23">
        <f>SUM(G9:G11)</f>
        <v>35</v>
      </c>
      <c r="J45" s="23">
        <f>SUM(H9:H11)</f>
        <v>40</v>
      </c>
      <c r="K45" s="46" t="s">
        <v>112</v>
      </c>
    </row>
    <row r="46" spans="3:11" s="46" customFormat="1" ht="33" customHeight="1" x14ac:dyDescent="0.25">
      <c r="C46" s="58" t="s">
        <v>152</v>
      </c>
      <c r="D46" s="48">
        <v>8</v>
      </c>
      <c r="E46" s="48">
        <v>4</v>
      </c>
      <c r="F46" s="48">
        <v>4</v>
      </c>
      <c r="G46" s="48">
        <v>3</v>
      </c>
      <c r="H46" s="48">
        <v>3</v>
      </c>
      <c r="I46" s="48">
        <v>3</v>
      </c>
      <c r="J46" s="48">
        <v>3</v>
      </c>
      <c r="K46" s="46" t="s">
        <v>108</v>
      </c>
    </row>
    <row r="47" spans="3:11" s="46" customFormat="1" ht="33" customHeight="1" x14ac:dyDescent="0.25">
      <c r="C47" s="47" t="s">
        <v>156</v>
      </c>
      <c r="D47" s="48">
        <v>2</v>
      </c>
      <c r="E47" s="48">
        <v>2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6" t="s">
        <v>109</v>
      </c>
    </row>
    <row r="48" spans="3:11" s="46" customFormat="1" ht="33" customHeight="1" x14ac:dyDescent="0.25">
      <c r="C48" s="47" t="s">
        <v>157</v>
      </c>
      <c r="D48" s="48">
        <v>0</v>
      </c>
      <c r="E48" s="48">
        <v>0</v>
      </c>
      <c r="F48" s="48">
        <v>2</v>
      </c>
      <c r="G48" s="48">
        <v>2</v>
      </c>
      <c r="H48" s="48">
        <v>2</v>
      </c>
      <c r="I48" s="48">
        <v>2</v>
      </c>
      <c r="J48" s="48">
        <v>2</v>
      </c>
      <c r="K48" s="46" t="s">
        <v>109</v>
      </c>
    </row>
    <row r="49" spans="3:13" s="46" customFormat="1" ht="33" customHeight="1" x14ac:dyDescent="0.25">
      <c r="C49" s="47" t="s">
        <v>160</v>
      </c>
      <c r="D49" s="48">
        <f t="shared" ref="D49:F50" si="2">3*24</f>
        <v>72</v>
      </c>
      <c r="E49" s="48">
        <f t="shared" si="2"/>
        <v>72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6" t="s">
        <v>109</v>
      </c>
    </row>
    <row r="50" spans="3:13" s="46" customFormat="1" ht="33" customHeight="1" x14ac:dyDescent="0.25">
      <c r="C50" s="47" t="s">
        <v>158</v>
      </c>
      <c r="D50" s="48">
        <v>0</v>
      </c>
      <c r="E50" s="48">
        <v>0</v>
      </c>
      <c r="F50" s="48">
        <f t="shared" si="2"/>
        <v>72</v>
      </c>
      <c r="G50" s="48">
        <v>24</v>
      </c>
      <c r="H50" s="48">
        <v>24</v>
      </c>
      <c r="I50" s="48">
        <v>24</v>
      </c>
      <c r="J50" s="48">
        <v>24</v>
      </c>
      <c r="K50" s="46" t="s">
        <v>109</v>
      </c>
    </row>
    <row r="51" spans="3:13" s="46" customFormat="1" ht="33" customHeight="1" x14ac:dyDescent="0.25">
      <c r="C51" s="59" t="s">
        <v>163</v>
      </c>
      <c r="D51" s="48">
        <v>20000</v>
      </c>
      <c r="E51" s="48">
        <v>20000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</row>
    <row r="52" spans="3:13" s="46" customFormat="1" ht="33" customHeight="1" x14ac:dyDescent="0.25">
      <c r="C52" s="59" t="s">
        <v>164</v>
      </c>
      <c r="D52" s="48">
        <v>0</v>
      </c>
      <c r="E52" s="48">
        <v>0</v>
      </c>
      <c r="F52" s="48">
        <v>20000</v>
      </c>
      <c r="G52" s="48">
        <v>20000</v>
      </c>
      <c r="H52" s="48">
        <v>20000</v>
      </c>
      <c r="I52" s="48">
        <v>20000</v>
      </c>
      <c r="J52" s="48">
        <v>20000</v>
      </c>
      <c r="K52" s="46" t="s">
        <v>110</v>
      </c>
      <c r="M52" s="46" t="s">
        <v>117</v>
      </c>
    </row>
    <row r="53" spans="3:13" s="46" customFormat="1" ht="33" customHeight="1" x14ac:dyDescent="0.25">
      <c r="C53" s="59" t="s">
        <v>168</v>
      </c>
      <c r="D53" s="48">
        <f t="shared" ref="D53:E53" si="3">9000/24</f>
        <v>375</v>
      </c>
      <c r="E53" s="48">
        <f t="shared" si="3"/>
        <v>375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</row>
    <row r="54" spans="3:13" s="46" customFormat="1" ht="33" customHeight="1" x14ac:dyDescent="0.25">
      <c r="C54" s="59" t="s">
        <v>167</v>
      </c>
      <c r="D54" s="48">
        <v>0</v>
      </c>
      <c r="E54" s="48">
        <v>0</v>
      </c>
      <c r="F54" s="48">
        <f>8500/24</f>
        <v>354.16666666666669</v>
      </c>
      <c r="G54" s="48">
        <f t="shared" ref="G54:J54" si="4">8500/24</f>
        <v>354.16666666666669</v>
      </c>
      <c r="H54" s="48">
        <f t="shared" si="4"/>
        <v>354.16666666666669</v>
      </c>
      <c r="I54" s="48">
        <f t="shared" si="4"/>
        <v>354.16666666666669</v>
      </c>
      <c r="J54" s="48">
        <f t="shared" si="4"/>
        <v>354.16666666666669</v>
      </c>
      <c r="K54" s="46" t="s">
        <v>111</v>
      </c>
      <c r="M54" s="46" t="s">
        <v>118</v>
      </c>
    </row>
    <row r="55" spans="3:13" s="46" customFormat="1" ht="33" customHeight="1" x14ac:dyDescent="0.25">
      <c r="C55" s="47" t="s">
        <v>169</v>
      </c>
      <c r="D55" s="48">
        <v>15000</v>
      </c>
      <c r="E55" s="48">
        <v>15000</v>
      </c>
      <c r="F55" s="48">
        <v>15000</v>
      </c>
      <c r="G55" s="48">
        <v>15000</v>
      </c>
      <c r="H55" s="48">
        <v>15000</v>
      </c>
      <c r="I55" s="48">
        <v>15000</v>
      </c>
      <c r="J55" s="48">
        <v>15000</v>
      </c>
      <c r="K55" s="46" t="s">
        <v>110</v>
      </c>
    </row>
    <row r="56" spans="3:13" s="46" customFormat="1" ht="33" customHeight="1" x14ac:dyDescent="0.25">
      <c r="D56" s="50"/>
      <c r="E56" s="50"/>
      <c r="F56" s="50"/>
      <c r="G56" s="50"/>
      <c r="H56" s="50"/>
      <c r="I56" s="50"/>
      <c r="J56" s="50"/>
    </row>
    <row r="57" spans="3:13" s="46" customFormat="1" ht="33" customHeight="1" x14ac:dyDescent="0.25">
      <c r="C57" s="45" t="s">
        <v>172</v>
      </c>
      <c r="D57" s="46">
        <v>20</v>
      </c>
      <c r="E57" s="46" t="s">
        <v>123</v>
      </c>
    </row>
    <row r="58" spans="3:13" s="46" customFormat="1" ht="33" customHeight="1" x14ac:dyDescent="0.25">
      <c r="C58" s="47" t="s">
        <v>126</v>
      </c>
      <c r="D58" s="51">
        <v>50</v>
      </c>
      <c r="E58" s="46" t="s">
        <v>112</v>
      </c>
    </row>
  </sheetData>
  <mergeCells count="28">
    <mergeCell ref="I43:I44"/>
    <mergeCell ref="J43:J44"/>
    <mergeCell ref="F22:F23"/>
    <mergeCell ref="G22:G23"/>
    <mergeCell ref="H22:H23"/>
    <mergeCell ref="H43:H44"/>
    <mergeCell ref="I30:I31"/>
    <mergeCell ref="J30:J31"/>
    <mergeCell ref="H30:H31"/>
    <mergeCell ref="I22:I23"/>
    <mergeCell ref="J22:J23"/>
    <mergeCell ref="D30:D31"/>
    <mergeCell ref="E30:E31"/>
    <mergeCell ref="F30:F31"/>
    <mergeCell ref="G30:G31"/>
    <mergeCell ref="D43:D44"/>
    <mergeCell ref="E43:E44"/>
    <mergeCell ref="F43:F44"/>
    <mergeCell ref="G43:G44"/>
    <mergeCell ref="D22:D23"/>
    <mergeCell ref="E22:E23"/>
    <mergeCell ref="H7:H8"/>
    <mergeCell ref="D7:D8"/>
    <mergeCell ref="E7:E8"/>
    <mergeCell ref="F7:F8"/>
    <mergeCell ref="G7:G8"/>
    <mergeCell ref="D14:D15"/>
    <mergeCell ref="E14:E15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CB113"/>
  <sheetViews>
    <sheetView showGridLines="0" topLeftCell="A4" zoomScale="85" zoomScaleNormal="85" workbookViewId="0">
      <selection activeCell="C13" sqref="C13:C21"/>
    </sheetView>
  </sheetViews>
  <sheetFormatPr defaultRowHeight="15" x14ac:dyDescent="0.25"/>
  <cols>
    <col min="2" max="2" width="9.140625" style="43"/>
    <col min="3" max="3" width="41.42578125" customWidth="1"/>
    <col min="4" max="21" width="9" customWidth="1"/>
    <col min="22" max="22" width="9.7109375" customWidth="1"/>
    <col min="23" max="73" width="9" customWidth="1"/>
  </cols>
  <sheetData>
    <row r="2" spans="3:74" x14ac:dyDescent="0.25">
      <c r="C2" s="39" t="s">
        <v>129</v>
      </c>
      <c r="D2" s="10"/>
      <c r="E2" t="s">
        <v>95</v>
      </c>
    </row>
    <row r="3" spans="3:74" x14ac:dyDescent="0.25">
      <c r="C3" s="39" t="s">
        <v>130</v>
      </c>
      <c r="D3" s="16"/>
      <c r="E3" t="s">
        <v>96</v>
      </c>
    </row>
    <row r="4" spans="3:74" x14ac:dyDescent="0.25">
      <c r="C4" s="39" t="s">
        <v>131</v>
      </c>
      <c r="D4" s="5"/>
      <c r="E4" t="s">
        <v>97</v>
      </c>
    </row>
    <row r="5" spans="3:74" s="43" customFormat="1" x14ac:dyDescent="0.25">
      <c r="C5" s="42"/>
    </row>
    <row r="6" spans="3:74" s="43" customFormat="1" x14ac:dyDescent="0.25">
      <c r="C6" s="42"/>
    </row>
    <row r="7" spans="3:74" s="43" customFormat="1" x14ac:dyDescent="0.25">
      <c r="C7" s="42"/>
    </row>
    <row r="8" spans="3:74" s="43" customFormat="1" x14ac:dyDescent="0.25">
      <c r="C8" s="42"/>
    </row>
    <row r="10" spans="3:74" x14ac:dyDescent="0.25">
      <c r="C10" t="s">
        <v>143</v>
      </c>
    </row>
    <row r="11" spans="3:74" x14ac:dyDescent="0.25">
      <c r="C11" s="2" t="s">
        <v>4</v>
      </c>
      <c r="D11" s="71" t="s">
        <v>45</v>
      </c>
      <c r="E11" s="71" t="s">
        <v>47</v>
      </c>
      <c r="F11" s="71" t="s">
        <v>48</v>
      </c>
      <c r="G11" s="71" t="s">
        <v>49</v>
      </c>
      <c r="H11" s="71" t="s">
        <v>92</v>
      </c>
      <c r="I11" s="71" t="s">
        <v>50</v>
      </c>
      <c r="J11" s="71" t="s">
        <v>51</v>
      </c>
      <c r="K11" s="71" t="s">
        <v>82</v>
      </c>
      <c r="L11" s="71" t="s">
        <v>52</v>
      </c>
      <c r="M11" s="71" t="s">
        <v>53</v>
      </c>
      <c r="N11" s="71" t="s">
        <v>44</v>
      </c>
      <c r="O11" s="71" t="s">
        <v>43</v>
      </c>
      <c r="P11" s="71" t="s">
        <v>42</v>
      </c>
      <c r="Q11" s="71" t="s">
        <v>54</v>
      </c>
      <c r="R11" s="71" t="s">
        <v>79</v>
      </c>
      <c r="S11" s="71" t="s">
        <v>41</v>
      </c>
      <c r="T11" s="71" t="s">
        <v>40</v>
      </c>
      <c r="U11" s="71" t="s">
        <v>16</v>
      </c>
      <c r="V11" s="71" t="s">
        <v>10</v>
      </c>
      <c r="W11" s="71" t="s">
        <v>11</v>
      </c>
      <c r="X11" s="74" t="s">
        <v>12</v>
      </c>
      <c r="Y11" s="74" t="s">
        <v>13</v>
      </c>
      <c r="Z11" s="71" t="s">
        <v>124</v>
      </c>
      <c r="AA11" s="74" t="s">
        <v>87</v>
      </c>
      <c r="AB11" s="74" t="s">
        <v>14</v>
      </c>
      <c r="AC11" s="71" t="s">
        <v>70</v>
      </c>
      <c r="AD11" s="71" t="s">
        <v>55</v>
      </c>
      <c r="AE11" s="71" t="s">
        <v>15</v>
      </c>
      <c r="AF11" s="71" t="s">
        <v>68</v>
      </c>
      <c r="AG11" s="71" t="s">
        <v>69</v>
      </c>
      <c r="AH11" s="74" t="s">
        <v>72</v>
      </c>
      <c r="AI11" s="71" t="s">
        <v>74</v>
      </c>
      <c r="AJ11" s="74" t="s">
        <v>36</v>
      </c>
      <c r="AK11" s="74" t="s">
        <v>71</v>
      </c>
      <c r="AL11" s="71" t="s">
        <v>30</v>
      </c>
      <c r="AM11" s="71" t="s">
        <v>26</v>
      </c>
      <c r="AN11" s="71" t="s">
        <v>89</v>
      </c>
      <c r="AO11" s="71" t="s">
        <v>27</v>
      </c>
      <c r="AP11" s="71" t="s">
        <v>28</v>
      </c>
      <c r="AQ11" s="71" t="s">
        <v>29</v>
      </c>
      <c r="AR11" s="71" t="s">
        <v>75</v>
      </c>
      <c r="AS11" s="71" t="s">
        <v>94</v>
      </c>
      <c r="AT11" s="71" t="s">
        <v>32</v>
      </c>
      <c r="AU11" s="71" t="s">
        <v>99</v>
      </c>
      <c r="AV11" s="71" t="s">
        <v>33</v>
      </c>
      <c r="AW11" s="71" t="s">
        <v>77</v>
      </c>
      <c r="AX11" s="71" t="s">
        <v>35</v>
      </c>
      <c r="AY11" s="71" t="s">
        <v>56</v>
      </c>
      <c r="AZ11" s="71" t="s">
        <v>31</v>
      </c>
      <c r="BA11" s="71" t="s">
        <v>34</v>
      </c>
      <c r="BB11" s="71" t="s">
        <v>102</v>
      </c>
      <c r="BC11" s="71" t="s">
        <v>17</v>
      </c>
      <c r="BD11" s="71" t="s">
        <v>20</v>
      </c>
      <c r="BE11" s="71" t="s">
        <v>101</v>
      </c>
      <c r="BF11" s="71" t="s">
        <v>18</v>
      </c>
      <c r="BG11" s="71" t="s">
        <v>98</v>
      </c>
      <c r="BH11" s="71" t="s">
        <v>39</v>
      </c>
      <c r="BI11" s="71" t="s">
        <v>38</v>
      </c>
      <c r="BJ11" s="71" t="s">
        <v>86</v>
      </c>
      <c r="BK11" s="71" t="s">
        <v>24</v>
      </c>
      <c r="BL11" s="71" t="s">
        <v>25</v>
      </c>
      <c r="BM11" s="71" t="s">
        <v>64</v>
      </c>
      <c r="BN11" s="71" t="s">
        <v>37</v>
      </c>
      <c r="BO11" s="71" t="s">
        <v>23</v>
      </c>
      <c r="BP11" s="71" t="s">
        <v>100</v>
      </c>
      <c r="BQ11" s="71" t="s">
        <v>107</v>
      </c>
      <c r="BR11" s="71" t="s">
        <v>93</v>
      </c>
      <c r="BS11" s="71" t="s">
        <v>21</v>
      </c>
      <c r="BT11" s="71" t="s">
        <v>91</v>
      </c>
      <c r="BU11" s="71" t="s">
        <v>62</v>
      </c>
    </row>
    <row r="12" spans="3:74" ht="15.75" thickBot="1" x14ac:dyDescent="0.3">
      <c r="C12" s="3" t="s">
        <v>0</v>
      </c>
      <c r="D12" s="72"/>
      <c r="E12" s="72"/>
      <c r="F12" s="72"/>
      <c r="G12" s="72"/>
      <c r="H12" s="72"/>
      <c r="I12" s="72"/>
      <c r="J12" s="72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2"/>
      <c r="W12" s="72"/>
      <c r="X12" s="74"/>
      <c r="Y12" s="74"/>
      <c r="Z12" s="72"/>
      <c r="AA12" s="74"/>
      <c r="AB12" s="74"/>
      <c r="AC12" s="72"/>
      <c r="AD12" s="72"/>
      <c r="AE12" s="72"/>
      <c r="AF12" s="72"/>
      <c r="AG12" s="72"/>
      <c r="AH12" s="74"/>
      <c r="AI12" s="72"/>
      <c r="AJ12" s="74"/>
      <c r="AK12" s="74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</row>
    <row r="13" spans="3:74" ht="15.75" thickBot="1" x14ac:dyDescent="0.3">
      <c r="C13" s="15" t="s">
        <v>5</v>
      </c>
      <c r="D13" s="22">
        <v>23</v>
      </c>
      <c r="E13" s="22">
        <v>10</v>
      </c>
      <c r="F13" s="22">
        <v>21</v>
      </c>
      <c r="G13" s="22">
        <v>14</v>
      </c>
      <c r="H13" s="22">
        <v>9</v>
      </c>
      <c r="I13" s="22">
        <v>12</v>
      </c>
      <c r="J13" s="22">
        <v>32</v>
      </c>
      <c r="K13" s="27">
        <v>16</v>
      </c>
      <c r="L13" s="28">
        <v>360</v>
      </c>
      <c r="M13" s="29">
        <v>390</v>
      </c>
      <c r="N13" s="29">
        <v>490</v>
      </c>
      <c r="O13" s="29">
        <v>350</v>
      </c>
      <c r="P13" s="29">
        <v>431</v>
      </c>
      <c r="Q13" s="29">
        <v>320</v>
      </c>
      <c r="R13" s="29">
        <v>402</v>
      </c>
      <c r="S13" s="29">
        <v>209</v>
      </c>
      <c r="T13" s="29">
        <v>380</v>
      </c>
      <c r="U13" s="30">
        <v>501</v>
      </c>
      <c r="V13" s="31">
        <v>42</v>
      </c>
      <c r="W13" s="22"/>
      <c r="X13" s="22">
        <v>6</v>
      </c>
      <c r="Y13" s="22">
        <v>9</v>
      </c>
      <c r="Z13" s="22"/>
      <c r="AA13" s="22">
        <v>3</v>
      </c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>
        <v>10</v>
      </c>
      <c r="AM13" s="22">
        <v>10</v>
      </c>
      <c r="AN13" s="22">
        <v>8</v>
      </c>
      <c r="AO13" s="22">
        <v>10</v>
      </c>
      <c r="AP13" s="22">
        <v>16</v>
      </c>
      <c r="AQ13" s="22">
        <v>17</v>
      </c>
      <c r="AR13" s="22"/>
      <c r="AS13" s="22"/>
      <c r="AT13" s="22"/>
      <c r="AU13" s="22"/>
      <c r="AV13" s="22">
        <v>24</v>
      </c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>
        <v>9</v>
      </c>
      <c r="BH13" s="22">
        <v>20</v>
      </c>
      <c r="BI13" s="22">
        <v>6</v>
      </c>
      <c r="BJ13" s="22">
        <v>9</v>
      </c>
      <c r="BK13" s="22">
        <v>10</v>
      </c>
      <c r="BL13" s="22"/>
      <c r="BM13" s="22"/>
      <c r="BN13" s="22"/>
      <c r="BO13" s="22"/>
      <c r="BP13" s="22"/>
      <c r="BQ13" s="22"/>
      <c r="BR13" s="22"/>
      <c r="BS13" s="22">
        <v>12</v>
      </c>
      <c r="BT13" s="22">
        <v>14</v>
      </c>
      <c r="BU13" s="22"/>
      <c r="BV13" t="s">
        <v>122</v>
      </c>
    </row>
    <row r="14" spans="3:74" ht="15.75" thickBot="1" x14ac:dyDescent="0.3">
      <c r="C14" s="15" t="s">
        <v>6</v>
      </c>
      <c r="D14" s="22"/>
      <c r="E14" s="22"/>
      <c r="F14" s="22"/>
      <c r="G14" s="22"/>
      <c r="H14" s="22"/>
      <c r="I14" s="22"/>
      <c r="J14" s="22"/>
      <c r="K14" s="22"/>
      <c r="L14" s="32"/>
      <c r="M14" s="32"/>
      <c r="N14" s="32"/>
      <c r="O14" s="32"/>
      <c r="P14" s="33"/>
      <c r="Q14" s="32"/>
      <c r="R14" s="32">
        <v>35</v>
      </c>
      <c r="S14" s="32"/>
      <c r="T14" s="32"/>
      <c r="U14" s="32"/>
      <c r="V14" s="22"/>
      <c r="W14" s="22">
        <v>35</v>
      </c>
      <c r="X14" s="22"/>
      <c r="Y14" s="22">
        <v>34</v>
      </c>
      <c r="Z14" s="22">
        <v>10</v>
      </c>
      <c r="AA14" s="27"/>
      <c r="AB14" s="28">
        <v>301</v>
      </c>
      <c r="AC14" s="29">
        <v>290</v>
      </c>
      <c r="AD14" s="29">
        <v>275</v>
      </c>
      <c r="AE14" s="29">
        <v>201</v>
      </c>
      <c r="AF14" s="29">
        <v>198</v>
      </c>
      <c r="AG14" s="29">
        <v>245</v>
      </c>
      <c r="AH14" s="29">
        <v>302</v>
      </c>
      <c r="AI14" s="29">
        <v>334</v>
      </c>
      <c r="AJ14" s="29">
        <v>228</v>
      </c>
      <c r="AK14" s="29">
        <v>201</v>
      </c>
      <c r="AL14" s="30">
        <v>189</v>
      </c>
      <c r="AM14" s="31"/>
      <c r="AN14" s="22"/>
      <c r="AO14" s="22"/>
      <c r="AP14" s="22"/>
      <c r="AQ14" s="22"/>
      <c r="AR14" s="22">
        <v>12</v>
      </c>
      <c r="AS14" s="22">
        <v>7</v>
      </c>
      <c r="AT14" s="25"/>
      <c r="AU14" s="25"/>
      <c r="AV14" s="25"/>
      <c r="AW14" s="25">
        <v>11</v>
      </c>
      <c r="AX14" s="25"/>
      <c r="AY14" s="25"/>
      <c r="AZ14" s="25"/>
      <c r="BA14" s="25"/>
      <c r="BB14" s="25"/>
      <c r="BC14" s="25">
        <v>2</v>
      </c>
      <c r="BD14" s="22">
        <v>6</v>
      </c>
      <c r="BE14" s="25"/>
      <c r="BF14" s="25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t="s">
        <v>122</v>
      </c>
    </row>
    <row r="15" spans="3:74" ht="15.75" thickBot="1" x14ac:dyDescent="0.3">
      <c r="C15" s="15" t="s">
        <v>8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25"/>
      <c r="AN15" s="25"/>
      <c r="AO15" s="25"/>
      <c r="AP15" s="25"/>
      <c r="AQ15" s="25"/>
      <c r="AR15" s="25"/>
      <c r="AS15" s="34"/>
      <c r="AT15" s="28">
        <v>401</v>
      </c>
      <c r="AU15" s="29">
        <v>290</v>
      </c>
      <c r="AV15" s="29">
        <v>358</v>
      </c>
      <c r="AW15" s="29">
        <v>401</v>
      </c>
      <c r="AX15" s="29">
        <v>267</v>
      </c>
      <c r="AY15" s="29">
        <v>435</v>
      </c>
      <c r="AZ15" s="29">
        <v>330</v>
      </c>
      <c r="BA15" s="29">
        <v>310</v>
      </c>
      <c r="BB15" s="29">
        <v>384</v>
      </c>
      <c r="BC15" s="30">
        <v>320</v>
      </c>
      <c r="BD15" s="35"/>
      <c r="BE15" s="28">
        <v>203</v>
      </c>
      <c r="BF15" s="30">
        <v>322</v>
      </c>
      <c r="BG15" s="31">
        <v>23</v>
      </c>
      <c r="BH15" s="22"/>
      <c r="BI15" s="22"/>
      <c r="BJ15" s="22"/>
      <c r="BK15" s="22"/>
      <c r="BL15" s="22">
        <v>44</v>
      </c>
      <c r="BM15" s="22"/>
      <c r="BN15" s="22">
        <v>34</v>
      </c>
      <c r="BO15" s="22"/>
      <c r="BP15" s="22">
        <v>46</v>
      </c>
      <c r="BQ15" s="22"/>
      <c r="BR15" s="22">
        <v>3</v>
      </c>
      <c r="BS15" s="22"/>
      <c r="BT15" s="22"/>
      <c r="BU15" s="22">
        <v>20</v>
      </c>
      <c r="BV15" t="s">
        <v>122</v>
      </c>
    </row>
    <row r="16" spans="3:74" ht="15.75" thickBot="1" x14ac:dyDescent="0.3">
      <c r="C16" s="15" t="s">
        <v>9</v>
      </c>
      <c r="D16" s="25"/>
      <c r="E16" s="25"/>
      <c r="F16" s="25"/>
      <c r="G16" s="25"/>
      <c r="H16" s="25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>
        <v>3</v>
      </c>
      <c r="X16" s="22"/>
      <c r="Y16" s="22">
        <v>16</v>
      </c>
      <c r="Z16" s="22">
        <v>17</v>
      </c>
      <c r="AA16" s="22"/>
      <c r="AB16" s="22">
        <v>10</v>
      </c>
      <c r="AC16" s="22">
        <v>12</v>
      </c>
      <c r="AD16" s="22">
        <v>15</v>
      </c>
      <c r="AE16" s="22">
        <v>21</v>
      </c>
      <c r="AF16" s="22">
        <v>9</v>
      </c>
      <c r="AG16" s="22">
        <v>14</v>
      </c>
      <c r="AH16" s="22">
        <v>21</v>
      </c>
      <c r="AI16" s="22"/>
      <c r="AJ16" s="22">
        <v>10</v>
      </c>
      <c r="AK16" s="22">
        <v>7</v>
      </c>
      <c r="AL16" s="27">
        <v>45</v>
      </c>
      <c r="AM16" s="28">
        <v>290</v>
      </c>
      <c r="AN16" s="29">
        <v>245</v>
      </c>
      <c r="AO16" s="29">
        <v>301</v>
      </c>
      <c r="AP16" s="29">
        <v>299</v>
      </c>
      <c r="AQ16" s="29">
        <v>204</v>
      </c>
      <c r="AR16" s="29">
        <v>270</v>
      </c>
      <c r="AS16" s="30">
        <v>178</v>
      </c>
      <c r="AT16" s="36">
        <v>39</v>
      </c>
      <c r="AU16" s="32">
        <v>35</v>
      </c>
      <c r="AV16" s="32"/>
      <c r="AW16" s="32">
        <v>24</v>
      </c>
      <c r="AX16" s="32">
        <v>26</v>
      </c>
      <c r="AY16" s="32">
        <v>45</v>
      </c>
      <c r="AZ16" s="32">
        <v>36</v>
      </c>
      <c r="BA16" s="32"/>
      <c r="BB16" s="32"/>
      <c r="BC16" s="32"/>
      <c r="BD16" s="22">
        <v>12</v>
      </c>
      <c r="BE16" s="32"/>
      <c r="BF16" s="3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t="s">
        <v>122</v>
      </c>
    </row>
    <row r="17" spans="2:75" ht="15.75" thickBot="1" x14ac:dyDescent="0.3">
      <c r="C17" s="26" t="s">
        <v>46</v>
      </c>
      <c r="D17" s="28">
        <v>156</v>
      </c>
      <c r="E17" s="29">
        <v>110</v>
      </c>
      <c r="F17" s="29">
        <v>104</v>
      </c>
      <c r="G17" s="29">
        <v>145</v>
      </c>
      <c r="H17" s="30">
        <v>165</v>
      </c>
      <c r="I17" s="31">
        <v>7</v>
      </c>
      <c r="J17" s="22">
        <v>10</v>
      </c>
      <c r="K17" s="22">
        <v>11</v>
      </c>
      <c r="L17" s="22">
        <v>24</v>
      </c>
      <c r="M17" s="22">
        <v>14</v>
      </c>
      <c r="N17" s="22">
        <v>5</v>
      </c>
      <c r="O17" s="22"/>
      <c r="P17" s="22"/>
      <c r="Q17" s="22"/>
      <c r="R17" s="22"/>
      <c r="S17" s="22"/>
      <c r="T17" s="22"/>
      <c r="U17" s="22"/>
      <c r="V17" s="25"/>
      <c r="W17" s="25"/>
      <c r="X17" s="25"/>
      <c r="Y17" s="25"/>
      <c r="Z17" s="25"/>
      <c r="AA17" s="25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32"/>
      <c r="AN17" s="32"/>
      <c r="AO17" s="32"/>
      <c r="AP17" s="32"/>
      <c r="AQ17" s="32"/>
      <c r="AR17" s="32"/>
      <c r="AS17" s="3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t="s">
        <v>122</v>
      </c>
    </row>
    <row r="18" spans="2:75" ht="15.75" thickBot="1" x14ac:dyDescent="0.3">
      <c r="C18" s="15" t="s">
        <v>106</v>
      </c>
      <c r="D18" s="32"/>
      <c r="E18" s="32"/>
      <c r="F18" s="32"/>
      <c r="G18" s="32"/>
      <c r="H18" s="3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7"/>
      <c r="V18" s="28">
        <v>205</v>
      </c>
      <c r="W18" s="29">
        <v>183</v>
      </c>
      <c r="X18" s="29">
        <v>149</v>
      </c>
      <c r="Y18" s="29">
        <v>200</v>
      </c>
      <c r="Z18" s="29">
        <v>180</v>
      </c>
      <c r="AA18" s="30">
        <v>175</v>
      </c>
      <c r="AB18" s="31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5"/>
      <c r="BE18" s="22"/>
      <c r="BF18" s="22"/>
      <c r="BG18" s="25"/>
      <c r="BH18" s="25"/>
      <c r="BI18" s="25"/>
      <c r="BJ18" s="25"/>
      <c r="BK18" s="25"/>
      <c r="BL18" s="25"/>
      <c r="BM18" s="22"/>
      <c r="BN18" s="22"/>
      <c r="BO18" s="22"/>
      <c r="BP18" s="22"/>
      <c r="BQ18" s="22"/>
      <c r="BR18" s="25"/>
      <c r="BS18" s="25"/>
      <c r="BT18" s="25"/>
      <c r="BU18" s="25"/>
      <c r="BV18" t="s">
        <v>122</v>
      </c>
    </row>
    <row r="19" spans="2:75" ht="15.75" thickBot="1" x14ac:dyDescent="0.3">
      <c r="C19" s="15" t="s">
        <v>22</v>
      </c>
      <c r="D19" s="22"/>
      <c r="E19" s="22"/>
      <c r="F19" s="22"/>
      <c r="G19" s="22"/>
      <c r="H19" s="22"/>
      <c r="I19" s="25"/>
      <c r="J19" s="25"/>
      <c r="K19" s="25"/>
      <c r="L19" s="22"/>
      <c r="M19" s="22"/>
      <c r="N19" s="22"/>
      <c r="O19" s="22"/>
      <c r="P19" s="22"/>
      <c r="Q19" s="22"/>
      <c r="R19" s="22"/>
      <c r="S19" s="22"/>
      <c r="T19" s="22"/>
      <c r="U19" s="22">
        <v>7</v>
      </c>
      <c r="V19" s="32"/>
      <c r="W19" s="32"/>
      <c r="X19" s="32"/>
      <c r="Y19" s="32"/>
      <c r="Z19" s="32"/>
      <c r="AA19" s="3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7"/>
      <c r="BD19" s="37">
        <v>301</v>
      </c>
      <c r="BE19" s="31">
        <v>35</v>
      </c>
      <c r="BF19" s="27">
        <v>30</v>
      </c>
      <c r="BG19" s="28">
        <v>290</v>
      </c>
      <c r="BH19" s="29">
        <v>196</v>
      </c>
      <c r="BI19" s="29">
        <v>220</v>
      </c>
      <c r="BJ19" s="29">
        <v>186</v>
      </c>
      <c r="BK19" s="29">
        <v>199</v>
      </c>
      <c r="BL19" s="30">
        <v>204</v>
      </c>
      <c r="BM19" s="31"/>
      <c r="BN19" s="22"/>
      <c r="BO19" s="22"/>
      <c r="BP19" s="22">
        <v>17</v>
      </c>
      <c r="BQ19" s="27"/>
      <c r="BR19" s="28">
        <v>120</v>
      </c>
      <c r="BS19" s="29">
        <v>178</v>
      </c>
      <c r="BT19" s="29">
        <v>155</v>
      </c>
      <c r="BU19" s="30">
        <v>180</v>
      </c>
      <c r="BV19" t="s">
        <v>122</v>
      </c>
    </row>
    <row r="20" spans="2:75" ht="15.75" thickBot="1" x14ac:dyDescent="0.3">
      <c r="C20" s="15" t="s">
        <v>88</v>
      </c>
      <c r="D20" s="22">
        <v>2</v>
      </c>
      <c r="E20" s="22">
        <v>6</v>
      </c>
      <c r="F20" s="22">
        <v>4</v>
      </c>
      <c r="G20" s="22">
        <v>5</v>
      </c>
      <c r="H20" s="27">
        <v>7</v>
      </c>
      <c r="I20" s="28">
        <v>100</v>
      </c>
      <c r="J20" s="29">
        <v>120</v>
      </c>
      <c r="K20" s="30">
        <v>145</v>
      </c>
      <c r="L20" s="31">
        <v>10</v>
      </c>
      <c r="M20" s="22">
        <v>23</v>
      </c>
      <c r="N20" s="22">
        <v>6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32"/>
      <c r="BE20" s="22"/>
      <c r="BF20" s="22"/>
      <c r="BG20" s="32"/>
      <c r="BH20" s="32"/>
      <c r="BI20" s="32"/>
      <c r="BJ20" s="32"/>
      <c r="BK20" s="32"/>
      <c r="BL20" s="32"/>
      <c r="BM20" s="25"/>
      <c r="BN20" s="25"/>
      <c r="BO20" s="25"/>
      <c r="BP20" s="25"/>
      <c r="BQ20" s="25"/>
      <c r="BR20" s="32"/>
      <c r="BS20" s="32"/>
      <c r="BT20" s="32"/>
      <c r="BU20" s="32"/>
      <c r="BV20" t="s">
        <v>122</v>
      </c>
    </row>
    <row r="21" spans="2:75" s="13" customFormat="1" ht="15.75" thickBot="1" x14ac:dyDescent="0.3">
      <c r="B21" s="53"/>
      <c r="C21" s="15" t="s">
        <v>58</v>
      </c>
      <c r="D21" s="22"/>
      <c r="E21" s="22"/>
      <c r="F21" s="22"/>
      <c r="G21" s="22"/>
      <c r="H21" s="22"/>
      <c r="I21" s="32"/>
      <c r="J21" s="32"/>
      <c r="K21" s="32"/>
      <c r="L21" s="22"/>
      <c r="M21" s="22"/>
      <c r="N21" s="22"/>
      <c r="O21" s="22"/>
      <c r="P21" s="22"/>
      <c r="Q21" s="22"/>
      <c r="R21" s="22"/>
      <c r="S21" s="22"/>
      <c r="T21" s="22"/>
      <c r="U21" s="22">
        <v>5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>
        <v>64</v>
      </c>
      <c r="BE21" s="22"/>
      <c r="BF21" s="22"/>
      <c r="BG21" s="22"/>
      <c r="BH21" s="22">
        <v>45</v>
      </c>
      <c r="BI21" s="22">
        <v>70</v>
      </c>
      <c r="BJ21" s="22">
        <v>50</v>
      </c>
      <c r="BK21" s="22">
        <v>35</v>
      </c>
      <c r="BL21" s="27"/>
      <c r="BM21" s="28">
        <v>191</v>
      </c>
      <c r="BN21" s="29">
        <v>187</v>
      </c>
      <c r="BO21" s="29">
        <v>180</v>
      </c>
      <c r="BP21" s="29">
        <v>220</v>
      </c>
      <c r="BQ21" s="30">
        <v>156</v>
      </c>
      <c r="BR21" s="31">
        <v>40</v>
      </c>
      <c r="BS21" s="22">
        <v>30</v>
      </c>
      <c r="BT21" s="22">
        <v>20</v>
      </c>
      <c r="BU21" s="22">
        <v>24</v>
      </c>
      <c r="BV21" t="s">
        <v>122</v>
      </c>
    </row>
    <row r="22" spans="2:75" s="13" customFormat="1" x14ac:dyDescent="0.25">
      <c r="B22" s="38"/>
    </row>
    <row r="23" spans="2:75" s="24" customFormat="1" x14ac:dyDescent="0.25">
      <c r="B23" s="54"/>
    </row>
    <row r="24" spans="2:75" x14ac:dyDescent="0.25">
      <c r="C24" t="s">
        <v>146</v>
      </c>
    </row>
    <row r="25" spans="2:75" x14ac:dyDescent="0.25">
      <c r="C25" s="2" t="s">
        <v>4</v>
      </c>
      <c r="D25" s="71" t="s">
        <v>45</v>
      </c>
      <c r="E25" s="71" t="s">
        <v>47</v>
      </c>
      <c r="F25" s="71" t="s">
        <v>48</v>
      </c>
      <c r="G25" s="71" t="s">
        <v>49</v>
      </c>
      <c r="H25" s="71" t="s">
        <v>92</v>
      </c>
      <c r="I25" s="71" t="s">
        <v>50</v>
      </c>
      <c r="J25" s="71" t="s">
        <v>51</v>
      </c>
      <c r="K25" s="71" t="s">
        <v>82</v>
      </c>
      <c r="L25" s="71" t="s">
        <v>52</v>
      </c>
      <c r="M25" s="71" t="s">
        <v>53</v>
      </c>
      <c r="N25" s="71" t="s">
        <v>44</v>
      </c>
      <c r="O25" s="71" t="s">
        <v>43</v>
      </c>
      <c r="P25" s="71" t="s">
        <v>42</v>
      </c>
      <c r="Q25" s="71" t="s">
        <v>54</v>
      </c>
      <c r="R25" s="71" t="s">
        <v>79</v>
      </c>
      <c r="S25" s="71" t="s">
        <v>41</v>
      </c>
      <c r="T25" s="71" t="s">
        <v>40</v>
      </c>
      <c r="U25" s="71" t="s">
        <v>16</v>
      </c>
      <c r="V25" s="71" t="s">
        <v>10</v>
      </c>
      <c r="W25" s="71" t="s">
        <v>11</v>
      </c>
      <c r="X25" s="74" t="s">
        <v>12</v>
      </c>
      <c r="Y25" s="74" t="s">
        <v>13</v>
      </c>
      <c r="Z25" s="71" t="s">
        <v>78</v>
      </c>
      <c r="AA25" s="74" t="s">
        <v>87</v>
      </c>
      <c r="AB25" s="74" t="s">
        <v>14</v>
      </c>
      <c r="AC25" s="71" t="s">
        <v>70</v>
      </c>
      <c r="AD25" s="71" t="s">
        <v>55</v>
      </c>
      <c r="AE25" s="71" t="s">
        <v>15</v>
      </c>
      <c r="AF25" s="71" t="s">
        <v>68</v>
      </c>
      <c r="AG25" s="71" t="s">
        <v>69</v>
      </c>
      <c r="AH25" s="74" t="s">
        <v>72</v>
      </c>
      <c r="AI25" s="71" t="s">
        <v>74</v>
      </c>
      <c r="AJ25" s="74" t="s">
        <v>36</v>
      </c>
      <c r="AK25" s="74" t="s">
        <v>71</v>
      </c>
      <c r="AL25" s="71" t="s">
        <v>30</v>
      </c>
      <c r="AM25" s="71" t="s">
        <v>26</v>
      </c>
      <c r="AN25" s="71" t="s">
        <v>89</v>
      </c>
      <c r="AO25" s="71" t="s">
        <v>27</v>
      </c>
      <c r="AP25" s="71" t="s">
        <v>28</v>
      </c>
      <c r="AQ25" s="71" t="s">
        <v>29</v>
      </c>
      <c r="AR25" s="71" t="s">
        <v>75</v>
      </c>
      <c r="AS25" s="71" t="s">
        <v>94</v>
      </c>
      <c r="AT25" s="71" t="s">
        <v>32</v>
      </c>
      <c r="AU25" s="71" t="s">
        <v>99</v>
      </c>
      <c r="AV25" s="71" t="s">
        <v>33</v>
      </c>
      <c r="AW25" s="71" t="s">
        <v>77</v>
      </c>
      <c r="AX25" s="71" t="s">
        <v>35</v>
      </c>
      <c r="AY25" s="71" t="s">
        <v>56</v>
      </c>
      <c r="AZ25" s="71" t="s">
        <v>31</v>
      </c>
      <c r="BA25" s="71" t="s">
        <v>34</v>
      </c>
      <c r="BB25" s="71" t="s">
        <v>102</v>
      </c>
      <c r="BC25" s="71" t="s">
        <v>17</v>
      </c>
      <c r="BD25" s="71" t="s">
        <v>20</v>
      </c>
      <c r="BE25" s="71" t="s">
        <v>101</v>
      </c>
      <c r="BF25" s="71" t="s">
        <v>18</v>
      </c>
      <c r="BG25" s="71" t="s">
        <v>98</v>
      </c>
      <c r="BH25" s="71" t="s">
        <v>39</v>
      </c>
      <c r="BI25" s="71" t="s">
        <v>38</v>
      </c>
      <c r="BJ25" s="71" t="s">
        <v>86</v>
      </c>
      <c r="BK25" s="71" t="s">
        <v>24</v>
      </c>
      <c r="BL25" s="71" t="s">
        <v>25</v>
      </c>
      <c r="BM25" s="71" t="s">
        <v>64</v>
      </c>
      <c r="BN25" s="71" t="s">
        <v>37</v>
      </c>
      <c r="BO25" s="71" t="s">
        <v>23</v>
      </c>
      <c r="BP25" s="71" t="s">
        <v>100</v>
      </c>
      <c r="BQ25" s="71" t="s">
        <v>107</v>
      </c>
      <c r="BR25" s="71" t="s">
        <v>93</v>
      </c>
      <c r="BS25" s="71" t="s">
        <v>21</v>
      </c>
      <c r="BT25" s="71" t="s">
        <v>91</v>
      </c>
      <c r="BU25" s="71" t="s">
        <v>62</v>
      </c>
    </row>
    <row r="26" spans="2:75" x14ac:dyDescent="0.25">
      <c r="C26" s="3" t="s">
        <v>0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4"/>
      <c r="Y26" s="74"/>
      <c r="Z26" s="72"/>
      <c r="AA26" s="74"/>
      <c r="AB26" s="74"/>
      <c r="AC26" s="72"/>
      <c r="AD26" s="72"/>
      <c r="AE26" s="72"/>
      <c r="AF26" s="72"/>
      <c r="AG26" s="72"/>
      <c r="AH26" s="74"/>
      <c r="AI26" s="72"/>
      <c r="AJ26" s="74"/>
      <c r="AK26" s="74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</row>
    <row r="27" spans="2:75" x14ac:dyDescent="0.25">
      <c r="C27" s="15" t="s">
        <v>5</v>
      </c>
      <c r="D27" s="20">
        <f>D40*BW27</f>
        <v>11584.720000000001</v>
      </c>
      <c r="E27" s="20">
        <f>E40*BW27</f>
        <v>15101.51</v>
      </c>
      <c r="F27" s="20">
        <f>F40*BW27</f>
        <v>24203.79</v>
      </c>
      <c r="G27" s="20">
        <f>G40*BW27</f>
        <v>21100.74</v>
      </c>
      <c r="H27" s="20">
        <f>H40*BW27</f>
        <v>26065.62</v>
      </c>
      <c r="I27" s="20">
        <f>I40*BW27</f>
        <v>29996.15</v>
      </c>
      <c r="J27" s="20">
        <f>J40*BW27</f>
        <v>10550.37</v>
      </c>
      <c r="K27" s="20">
        <f>K40*BW27</f>
        <v>11170.98</v>
      </c>
      <c r="L27" s="20">
        <f>L40*BW27</f>
        <v>16549.599999999999</v>
      </c>
      <c r="M27" s="20">
        <f>M40*BW27</f>
        <v>23996.920000000002</v>
      </c>
      <c r="N27" s="20">
        <f>N40*BW27</f>
        <v>36615.99</v>
      </c>
      <c r="O27" s="20">
        <f>O40*BW27</f>
        <v>40960.26</v>
      </c>
      <c r="P27" s="20">
        <f>P40*BW27</f>
        <v>48821.32</v>
      </c>
      <c r="Q27" s="20">
        <f>Q40*BW27</f>
        <v>42408.35</v>
      </c>
      <c r="R27" s="20">
        <f>R40*BW27</f>
        <v>37650.340000000004</v>
      </c>
      <c r="S27" s="20">
        <f>S40*BW27</f>
        <v>31857.98</v>
      </c>
      <c r="T27" s="20">
        <f>T40*BW27</f>
        <v>26272.49</v>
      </c>
      <c r="U27" s="20">
        <f>U40*BW27</f>
        <v>17997.689999999999</v>
      </c>
      <c r="V27" s="20">
        <f>V40*BW27</f>
        <v>43649.57</v>
      </c>
      <c r="W27" s="20">
        <f>W40*BW27</f>
        <v>44683.92</v>
      </c>
      <c r="X27" s="20">
        <f>X40*BW27</f>
        <v>47373.23</v>
      </c>
      <c r="Y27" s="20">
        <f>Y40*BW27</f>
        <v>49235.06</v>
      </c>
      <c r="Z27" s="20">
        <f>Z40*BW27</f>
        <v>47166.36</v>
      </c>
      <c r="AA27" s="20">
        <f>AA40*BW27</f>
        <v>51096.89</v>
      </c>
      <c r="AB27" s="20">
        <f>AB40*BW27</f>
        <v>54199.94</v>
      </c>
      <c r="AC27" s="20">
        <f>AC40*BW27</f>
        <v>56475.51</v>
      </c>
      <c r="AD27" s="20">
        <f>AD40*BW27</f>
        <v>55027.42</v>
      </c>
      <c r="AE27" s="20">
        <f>AE40*BW27</f>
        <v>55027.42</v>
      </c>
      <c r="AF27" s="20">
        <f>AF40*BW27</f>
        <v>60199.17</v>
      </c>
      <c r="AG27" s="20">
        <f>AG40*BW27</f>
        <v>59578.559999999998</v>
      </c>
      <c r="AH27" s="20">
        <f>AH40*BW27</f>
        <v>64336.57</v>
      </c>
      <c r="AI27" s="20">
        <f>AI40*BW27</f>
        <v>69922.06</v>
      </c>
      <c r="AJ27" s="20">
        <f>AJ40*BW27</f>
        <v>68473.97</v>
      </c>
      <c r="AK27" s="20">
        <f>AK40*BW27</f>
        <v>67646.490000000005</v>
      </c>
      <c r="AL27" s="20">
        <f>AL40*BW27</f>
        <v>70542.67</v>
      </c>
      <c r="AM27" s="20">
        <f>AM40*BW27</f>
        <v>88747.23</v>
      </c>
      <c r="AN27" s="20">
        <f>AN40*BW27</f>
        <v>84402.96</v>
      </c>
      <c r="AO27" s="20">
        <f>AO40*BW27</f>
        <v>85437.31</v>
      </c>
      <c r="AP27" s="20">
        <f>AP40*BW27</f>
        <v>91022.8</v>
      </c>
      <c r="AQ27" s="20">
        <f>AQ40*BW27</f>
        <v>93298.37</v>
      </c>
      <c r="AR27" s="20">
        <f>AR40*BW27</f>
        <v>98263.25</v>
      </c>
      <c r="AS27" s="20">
        <f>AS40*BW27</f>
        <v>109020.49</v>
      </c>
      <c r="AT27" s="20">
        <f>AT40*BW27</f>
        <v>65784.66</v>
      </c>
      <c r="AU27" s="20">
        <f>AU40*BW27</f>
        <v>68267.100000000006</v>
      </c>
      <c r="AV27" s="20">
        <f>AV40*BW27</f>
        <v>68060.23</v>
      </c>
      <c r="AW27" s="20">
        <f>AW40*BW27</f>
        <v>65370.92</v>
      </c>
      <c r="AX27" s="20">
        <f>AX40*BW27</f>
        <v>62888.480000000003</v>
      </c>
      <c r="AY27" s="20">
        <f>AY40*BW27</f>
        <v>62681.61</v>
      </c>
      <c r="AZ27" s="20">
        <f>AZ40*BW27</f>
        <v>62267.87</v>
      </c>
      <c r="BA27" s="20">
        <f>BA40*BW27</f>
        <v>77989.990000000005</v>
      </c>
      <c r="BB27" s="20">
        <f>BB40*BW27</f>
        <v>67853.36</v>
      </c>
      <c r="BC27" s="20">
        <f>BC40*BW27</f>
        <v>64957.18</v>
      </c>
      <c r="BD27" s="20">
        <f>BD40*BW27</f>
        <v>59371.69</v>
      </c>
      <c r="BE27" s="20">
        <f>BE40*BW27</f>
        <v>62888.480000000003</v>
      </c>
      <c r="BF27" s="20">
        <f>BF40*BW27</f>
        <v>62267.87</v>
      </c>
      <c r="BG27" s="20">
        <f>BG40*BW27</f>
        <v>58544.21</v>
      </c>
      <c r="BH27" s="20">
        <f>BH40*BW27</f>
        <v>41167.129999999997</v>
      </c>
      <c r="BI27" s="20">
        <f>BI40*BW27</f>
        <v>43442.700000000004</v>
      </c>
      <c r="BJ27" s="20">
        <f>BJ40*BW27</f>
        <v>43442.700000000004</v>
      </c>
      <c r="BK27" s="20">
        <f>BK40*BW27</f>
        <v>45097.66</v>
      </c>
      <c r="BL27" s="20">
        <f>BL40*BW27</f>
        <v>44063.31</v>
      </c>
      <c r="BM27" s="20">
        <f>BM40*BW27</f>
        <v>59992.3</v>
      </c>
      <c r="BN27" s="20">
        <f>BN40*BW27</f>
        <v>60819.78</v>
      </c>
      <c r="BO27" s="20">
        <f>BO40*BW27</f>
        <v>49028.19</v>
      </c>
      <c r="BP27" s="20">
        <f>BP40*BW27</f>
        <v>52338.11</v>
      </c>
      <c r="BQ27" s="20">
        <f>BQ40*BW27</f>
        <v>56889.25</v>
      </c>
      <c r="BR27" s="20">
        <f>BR40*BW27</f>
        <v>55854.9</v>
      </c>
      <c r="BS27" s="20">
        <f>BS40*BW27</f>
        <v>57302.99</v>
      </c>
      <c r="BT27" s="20">
        <f>BT40*BW27</f>
        <v>57302.99</v>
      </c>
      <c r="BU27" s="20">
        <f>BU40*BW27</f>
        <v>59578.559999999998</v>
      </c>
      <c r="BV27" t="s">
        <v>115</v>
      </c>
      <c r="BW27">
        <v>206.87</v>
      </c>
    </row>
    <row r="28" spans="2:75" x14ac:dyDescent="0.25">
      <c r="C28" s="15" t="s">
        <v>6</v>
      </c>
      <c r="D28" s="20">
        <f>D41*BW28</f>
        <v>71783.89</v>
      </c>
      <c r="E28" s="20">
        <f t="shared" ref="E28:E35" si="0">E41*BW28</f>
        <v>75507.55</v>
      </c>
      <c r="F28" s="20">
        <f t="shared" ref="F28:F35" si="1">F41*BW28</f>
        <v>84609.83</v>
      </c>
      <c r="G28" s="20">
        <f t="shared" ref="G28:G35" si="2">G41*BW28</f>
        <v>81713.650000000009</v>
      </c>
      <c r="H28" s="20">
        <f t="shared" ref="H28:H35" si="3">H41*BW28</f>
        <v>86264.790000000008</v>
      </c>
      <c r="I28" s="20">
        <f t="shared" ref="I28:I35" si="4">I41*BW28</f>
        <v>90195.32</v>
      </c>
      <c r="J28" s="20">
        <f t="shared" ref="J28:J35" si="5">J41*BW28</f>
        <v>71990.759999999995</v>
      </c>
      <c r="K28" s="20">
        <f t="shared" ref="K28:K35" si="6">K41*BW28</f>
        <v>72404.5</v>
      </c>
      <c r="L28" s="20">
        <f t="shared" ref="L28:L35" si="7">L41*BW28</f>
        <v>77783.12</v>
      </c>
      <c r="M28" s="20">
        <f t="shared" ref="M28:M35" si="8">M41*BW28</f>
        <v>85230.44</v>
      </c>
      <c r="N28" s="20">
        <f t="shared" ref="N28:N35" si="9">N41*BW28</f>
        <v>56475.51</v>
      </c>
      <c r="O28" s="20">
        <f t="shared" ref="O28:O35" si="10">O41*BW28</f>
        <v>52544.98</v>
      </c>
      <c r="P28" s="20">
        <f t="shared" ref="P28:P35" si="11">P41*BW28</f>
        <v>44270.18</v>
      </c>
      <c r="Q28" s="20">
        <f t="shared" ref="Q28:Q35" si="12">Q41*BW28</f>
        <v>36615.99</v>
      </c>
      <c r="R28" s="20">
        <f t="shared" ref="R28:R35" si="13">R41*BW28</f>
        <v>32271.72</v>
      </c>
      <c r="S28" s="20">
        <f t="shared" ref="S28:S35" si="14">S41*BW28</f>
        <v>37236.6</v>
      </c>
      <c r="T28" s="20">
        <f t="shared" ref="T28:T35" si="15">T41*BW28</f>
        <v>44063.31</v>
      </c>
      <c r="U28" s="20">
        <f t="shared" ref="U28:U35" si="16">U41*BW28</f>
        <v>55027.42</v>
      </c>
      <c r="V28" s="20">
        <f t="shared" ref="V28:V35" si="17">V41*BW28</f>
        <v>26686.23</v>
      </c>
      <c r="W28" s="20">
        <f t="shared" ref="W28:W35" si="18">W41*BW28</f>
        <v>26479.360000000001</v>
      </c>
      <c r="X28" s="20">
        <f t="shared" ref="X28:X35" si="19">X41*BW28</f>
        <v>21928.22</v>
      </c>
      <c r="Y28" s="20">
        <f t="shared" ref="Y28:Y35" si="20">Y41*BW28</f>
        <v>19032.04</v>
      </c>
      <c r="Z28" s="20">
        <f t="shared" ref="Z28:Z35" si="21">Z41*BW28</f>
        <v>20273.260000000002</v>
      </c>
      <c r="AA28" s="20">
        <f t="shared" ref="AA28:AA35" si="22">AA41*BW28</f>
        <v>17790.82</v>
      </c>
      <c r="AB28" s="20">
        <f t="shared" ref="AB28:AB35" si="23">AB41*BW28</f>
        <v>11170.98</v>
      </c>
      <c r="AC28" s="20">
        <f t="shared" ref="AC28:AC35" si="24">AC41*BW28</f>
        <v>9929.76</v>
      </c>
      <c r="AD28" s="20">
        <f t="shared" ref="AD28:AD35" si="25">AD41*BW28</f>
        <v>10136.630000000001</v>
      </c>
      <c r="AE28" s="20">
        <f t="shared" ref="AE28:AE35" si="26">AE41*BW28</f>
        <v>10136.630000000001</v>
      </c>
      <c r="AF28" s="20">
        <f t="shared" ref="AF28:AF35" si="27">AF41*BW28</f>
        <v>5792.3600000000006</v>
      </c>
      <c r="AG28" s="20">
        <f t="shared" ref="AG28:AG35" si="28">AG41*BW28</f>
        <v>5585.49</v>
      </c>
      <c r="AH28" s="20">
        <f t="shared" ref="AH28:AH35" si="29">AH41*BW28</f>
        <v>4551.1400000000003</v>
      </c>
      <c r="AI28" s="20">
        <f t="shared" ref="AI28:AI35" si="30">AI41*BW28</f>
        <v>5378.62</v>
      </c>
      <c r="AJ28" s="20">
        <f t="shared" ref="AJ28:AJ35" si="31">AJ41*BW28</f>
        <v>4551.1400000000003</v>
      </c>
      <c r="AK28" s="20">
        <f t="shared" ref="AK28:AK35" si="32">AK41*BW28</f>
        <v>5171.75</v>
      </c>
      <c r="AL28" s="20">
        <f t="shared" ref="AL28:AL35" si="33">AL41*BW28</f>
        <v>9722.89</v>
      </c>
      <c r="AM28" s="20">
        <f t="shared" ref="AM28:AM35" si="34">AM41*BW28</f>
        <v>24410.66</v>
      </c>
      <c r="AN28" s="20">
        <f t="shared" ref="AN28:AN35" si="35">AN41*BW28</f>
        <v>25651.88</v>
      </c>
      <c r="AO28" s="20">
        <f t="shared" ref="AO28:AO35" si="36">AO41*BW28</f>
        <v>25031.27</v>
      </c>
      <c r="AP28" s="20">
        <f t="shared" ref="AP28:AP35" si="37">AP41*BW28</f>
        <v>31237.37</v>
      </c>
      <c r="AQ28" s="20">
        <f t="shared" ref="AQ28:AQ35" si="38">AQ41*BW28</f>
        <v>32892.33</v>
      </c>
      <c r="AR28" s="20">
        <f t="shared" ref="AR28:AR35" si="39">AR41*BW28</f>
        <v>26479.360000000001</v>
      </c>
      <c r="AS28" s="20">
        <f t="shared" ref="AS28:AS35" si="40">AS41*BW28</f>
        <v>48200.71</v>
      </c>
      <c r="AT28" s="20">
        <f t="shared" ref="AT28:AT35" si="41">AT41*BW28</f>
        <v>23996.920000000002</v>
      </c>
      <c r="AU28" s="20">
        <f t="shared" ref="AU28:AU35" si="42">AU41*BW28</f>
        <v>21307.61</v>
      </c>
      <c r="AV28" s="20">
        <f t="shared" ref="AV28:AV35" si="43">AV41*BW28</f>
        <v>22341.96</v>
      </c>
      <c r="AW28" s="20">
        <f t="shared" ref="AW28:AW35" si="44">AW41*BW28</f>
        <v>27927.45</v>
      </c>
      <c r="AX28" s="20">
        <f t="shared" ref="AX28:AX35" si="45">AX41*BW28</f>
        <v>34340.42</v>
      </c>
      <c r="AY28" s="20">
        <f t="shared" ref="AY28:AY35" si="46">AY41*BW28</f>
        <v>24410.66</v>
      </c>
      <c r="AZ28" s="20">
        <f t="shared" ref="AZ28:AZ35" si="47">AZ41*BW28</f>
        <v>21514.48</v>
      </c>
      <c r="BA28" s="20">
        <f t="shared" ref="BA28:BA35" si="48">BA41*BW28</f>
        <v>28754.93</v>
      </c>
      <c r="BB28" s="20">
        <f t="shared" ref="BB28:BB35" si="49">BB41*BW28</f>
        <v>43028.959999999999</v>
      </c>
      <c r="BC28" s="20">
        <f t="shared" ref="BC28:BC35" si="50">BC41*BW28</f>
        <v>49028.19</v>
      </c>
      <c r="BD28" s="20">
        <f t="shared" ref="BD28:BD35" si="51">BD41*BW28</f>
        <v>49855.67</v>
      </c>
      <c r="BE28" s="20">
        <f t="shared" ref="BE28:BE35" si="52">BE41*BW28</f>
        <v>44477.05</v>
      </c>
      <c r="BF28" s="20">
        <f t="shared" ref="BF28:BF35" si="53">BF41*BW28</f>
        <v>47373.23</v>
      </c>
      <c r="BG28" s="20">
        <f t="shared" ref="BG28:BG35" si="54">BG41*BW28</f>
        <v>46545.75</v>
      </c>
      <c r="BH28" s="20">
        <f t="shared" ref="BH28:BH35" si="55">BH41*BW28</f>
        <v>35374.770000000004</v>
      </c>
      <c r="BI28" s="20">
        <f t="shared" ref="BI28:BI35" si="56">BI41*BW28</f>
        <v>42822.090000000004</v>
      </c>
      <c r="BJ28" s="20">
        <f t="shared" ref="BJ28:BJ35" si="57">BJ41*BW28</f>
        <v>48200.71</v>
      </c>
      <c r="BK28" s="20">
        <f t="shared" ref="BK28:BK35" si="58">BK41*BW28</f>
        <v>54406.81</v>
      </c>
      <c r="BL28" s="20">
        <f t="shared" ref="BL28:BL35" si="59">BL41*BW28</f>
        <v>54406.81</v>
      </c>
      <c r="BM28" s="20">
        <f t="shared" ref="BM28:BM35" si="60">BM41*BW28</f>
        <v>88747.23</v>
      </c>
      <c r="BN28" s="20">
        <f t="shared" ref="BN28:BN35" si="61">BN41*BW28</f>
        <v>84196.09</v>
      </c>
      <c r="BO28" s="20">
        <f t="shared" ref="BO28:BO35" si="62">BO41*BW28</f>
        <v>71370.150000000009</v>
      </c>
      <c r="BP28" s="20">
        <f t="shared" ref="BP28:BP35" si="63">BP41*BW28</f>
        <v>78610.600000000006</v>
      </c>
      <c r="BQ28" s="20">
        <f t="shared" ref="BQ28:BQ35" si="64">BQ41*BW28</f>
        <v>76748.77</v>
      </c>
      <c r="BR28" s="20">
        <f t="shared" ref="BR28:BR35" si="65">BR41*BW28</f>
        <v>71163.28</v>
      </c>
      <c r="BS28" s="20">
        <f t="shared" ref="BS28:BS35" si="66">BS41*BW28</f>
        <v>66405.27</v>
      </c>
      <c r="BT28" s="20">
        <f t="shared" ref="BT28:BT35" si="67">BT41*BW28</f>
        <v>60819.78</v>
      </c>
      <c r="BU28" s="20">
        <f t="shared" ref="BU28:BU35" si="68">BU41*BW28</f>
        <v>58957.950000000004</v>
      </c>
      <c r="BV28" t="s">
        <v>115</v>
      </c>
      <c r="BW28">
        <v>206.87</v>
      </c>
    </row>
    <row r="29" spans="2:75" x14ac:dyDescent="0.25">
      <c r="C29" s="15" t="s">
        <v>8</v>
      </c>
      <c r="D29" s="20">
        <f t="shared" ref="D29:D35" si="69">D42*BW29</f>
        <v>72818.240000000005</v>
      </c>
      <c r="E29" s="20">
        <f t="shared" si="0"/>
        <v>76335.03</v>
      </c>
      <c r="F29" s="20">
        <f t="shared" si="1"/>
        <v>85023.57</v>
      </c>
      <c r="G29" s="20">
        <f t="shared" si="2"/>
        <v>81920.52</v>
      </c>
      <c r="H29" s="20">
        <f t="shared" si="3"/>
        <v>86678.53</v>
      </c>
      <c r="I29" s="20">
        <f t="shared" si="4"/>
        <v>90609.06</v>
      </c>
      <c r="J29" s="20">
        <f t="shared" si="5"/>
        <v>75093.81</v>
      </c>
      <c r="K29" s="20">
        <f t="shared" si="6"/>
        <v>75921.290000000008</v>
      </c>
      <c r="L29" s="20">
        <f t="shared" si="7"/>
        <v>80679.3</v>
      </c>
      <c r="M29" s="20">
        <f t="shared" si="8"/>
        <v>87919.75</v>
      </c>
      <c r="N29" s="20">
        <f t="shared" si="9"/>
        <v>100952.56</v>
      </c>
      <c r="O29" s="20">
        <f t="shared" si="10"/>
        <v>104676.22</v>
      </c>
      <c r="P29" s="20">
        <f t="shared" si="11"/>
        <v>67025.88</v>
      </c>
      <c r="Q29" s="20">
        <f t="shared" si="12"/>
        <v>59164.82</v>
      </c>
      <c r="R29" s="20">
        <f t="shared" si="13"/>
        <v>54820.55</v>
      </c>
      <c r="S29" s="20">
        <f t="shared" si="14"/>
        <v>57302.99</v>
      </c>
      <c r="T29" s="20">
        <f t="shared" si="15"/>
        <v>61647.26</v>
      </c>
      <c r="U29" s="20">
        <f t="shared" si="16"/>
        <v>66405.27</v>
      </c>
      <c r="V29" s="20">
        <f t="shared" si="17"/>
        <v>53993.07</v>
      </c>
      <c r="W29" s="20">
        <f t="shared" si="18"/>
        <v>53786.200000000004</v>
      </c>
      <c r="X29" s="20">
        <f t="shared" si="19"/>
        <v>50269.41</v>
      </c>
      <c r="Y29" s="20">
        <f t="shared" si="20"/>
        <v>48200.71</v>
      </c>
      <c r="Z29" s="20">
        <f t="shared" si="21"/>
        <v>49235.06</v>
      </c>
      <c r="AA29" s="20">
        <f t="shared" si="22"/>
        <v>47166.36</v>
      </c>
      <c r="AB29" s="20">
        <f t="shared" si="23"/>
        <v>43442.700000000004</v>
      </c>
      <c r="AC29" s="20">
        <f t="shared" si="24"/>
        <v>39098.43</v>
      </c>
      <c r="AD29" s="20">
        <f t="shared" si="25"/>
        <v>40960.26</v>
      </c>
      <c r="AE29" s="20">
        <f t="shared" si="26"/>
        <v>42201.48</v>
      </c>
      <c r="AF29" s="20">
        <f t="shared" si="27"/>
        <v>35374.770000000004</v>
      </c>
      <c r="AG29" s="20">
        <f t="shared" si="28"/>
        <v>35995.379999999997</v>
      </c>
      <c r="AH29" s="20">
        <f t="shared" si="29"/>
        <v>33306.07</v>
      </c>
      <c r="AI29" s="20">
        <f t="shared" si="30"/>
        <v>35788.51</v>
      </c>
      <c r="AJ29" s="20">
        <f t="shared" si="31"/>
        <v>37443.47</v>
      </c>
      <c r="AK29" s="20">
        <f t="shared" si="32"/>
        <v>39719.040000000001</v>
      </c>
      <c r="AL29" s="20">
        <f t="shared" si="33"/>
        <v>41580.870000000003</v>
      </c>
      <c r="AM29" s="20">
        <f t="shared" si="34"/>
        <v>44890.79</v>
      </c>
      <c r="AN29" s="20">
        <f t="shared" si="35"/>
        <v>42822.090000000004</v>
      </c>
      <c r="AO29" s="20">
        <f t="shared" si="36"/>
        <v>40753.39</v>
      </c>
      <c r="AP29" s="20">
        <f t="shared" si="37"/>
        <v>40960.26</v>
      </c>
      <c r="AQ29" s="20">
        <f t="shared" si="38"/>
        <v>42822.090000000004</v>
      </c>
      <c r="AR29" s="20">
        <f t="shared" si="39"/>
        <v>56475.51</v>
      </c>
      <c r="AS29" s="20">
        <f t="shared" si="40"/>
        <v>57302.99</v>
      </c>
      <c r="AT29" s="20">
        <f t="shared" si="41"/>
        <v>19032.04</v>
      </c>
      <c r="AU29" s="20">
        <f t="shared" si="42"/>
        <v>17377.080000000002</v>
      </c>
      <c r="AV29" s="20">
        <f t="shared" si="43"/>
        <v>16963.34</v>
      </c>
      <c r="AW29" s="20">
        <f t="shared" si="44"/>
        <v>15515.25</v>
      </c>
      <c r="AX29" s="20">
        <f t="shared" si="45"/>
        <v>9102.2800000000007</v>
      </c>
      <c r="AY29" s="20">
        <f t="shared" si="46"/>
        <v>22962.57</v>
      </c>
      <c r="AZ29" s="20">
        <f t="shared" si="47"/>
        <v>23376.31</v>
      </c>
      <c r="BA29" s="20">
        <f t="shared" si="48"/>
        <v>9309.15</v>
      </c>
      <c r="BB29" s="20">
        <f t="shared" si="49"/>
        <v>6206.1</v>
      </c>
      <c r="BC29" s="20">
        <f t="shared" si="50"/>
        <v>17583.95</v>
      </c>
      <c r="BD29" s="20">
        <f t="shared" si="51"/>
        <v>21307.61</v>
      </c>
      <c r="BE29" s="20">
        <f t="shared" si="52"/>
        <v>16135.86</v>
      </c>
      <c r="BF29" s="20">
        <f t="shared" si="53"/>
        <v>17790.82</v>
      </c>
      <c r="BG29" s="20">
        <f t="shared" si="54"/>
        <v>20893.87</v>
      </c>
      <c r="BH29" s="20">
        <f t="shared" si="55"/>
        <v>27720.58</v>
      </c>
      <c r="BI29" s="20">
        <f t="shared" si="56"/>
        <v>27513.71</v>
      </c>
      <c r="BJ29" s="20">
        <f t="shared" si="57"/>
        <v>29582.41</v>
      </c>
      <c r="BK29" s="20">
        <f t="shared" si="58"/>
        <v>34547.29</v>
      </c>
      <c r="BL29" s="20">
        <f t="shared" si="59"/>
        <v>34961.03</v>
      </c>
      <c r="BM29" s="20">
        <f t="shared" si="60"/>
        <v>67646.490000000005</v>
      </c>
      <c r="BN29" s="20">
        <f t="shared" si="61"/>
        <v>60612.91</v>
      </c>
      <c r="BO29" s="20">
        <f t="shared" si="62"/>
        <v>48200.71</v>
      </c>
      <c r="BP29" s="20">
        <f t="shared" si="63"/>
        <v>55648.03</v>
      </c>
      <c r="BQ29" s="20">
        <f t="shared" si="64"/>
        <v>51096.89</v>
      </c>
      <c r="BR29" s="20">
        <f t="shared" si="65"/>
        <v>45097.66</v>
      </c>
      <c r="BS29" s="20">
        <f t="shared" si="66"/>
        <v>38684.69</v>
      </c>
      <c r="BT29" s="20">
        <f t="shared" si="67"/>
        <v>31857.98</v>
      </c>
      <c r="BU29" s="20">
        <f t="shared" si="68"/>
        <v>29168.670000000002</v>
      </c>
      <c r="BV29" t="s">
        <v>115</v>
      </c>
      <c r="BW29">
        <v>206.87</v>
      </c>
    </row>
    <row r="30" spans="2:75" x14ac:dyDescent="0.25">
      <c r="C30" s="15" t="s">
        <v>9</v>
      </c>
      <c r="D30" s="20">
        <f t="shared" si="69"/>
        <v>90195.32</v>
      </c>
      <c r="E30" s="20">
        <f t="shared" si="0"/>
        <v>93918.98</v>
      </c>
      <c r="F30" s="20">
        <f t="shared" si="1"/>
        <v>102400.65000000001</v>
      </c>
      <c r="G30" s="20">
        <f t="shared" si="2"/>
        <v>99504.47</v>
      </c>
      <c r="H30" s="20">
        <f t="shared" si="3"/>
        <v>104055.61</v>
      </c>
      <c r="I30" s="20">
        <f t="shared" si="4"/>
        <v>107986.14</v>
      </c>
      <c r="J30" s="20">
        <f t="shared" si="5"/>
        <v>91022.8</v>
      </c>
      <c r="K30" s="20">
        <f t="shared" si="6"/>
        <v>91850.28</v>
      </c>
      <c r="L30" s="20">
        <f t="shared" si="7"/>
        <v>96608.290000000008</v>
      </c>
      <c r="M30" s="20">
        <f t="shared" si="8"/>
        <v>104469.35</v>
      </c>
      <c r="N30" s="20">
        <f t="shared" si="9"/>
        <v>72197.63</v>
      </c>
      <c r="O30" s="20">
        <f t="shared" si="10"/>
        <v>68267.100000000006</v>
      </c>
      <c r="P30" s="20">
        <f t="shared" si="11"/>
        <v>59992.3</v>
      </c>
      <c r="Q30" s="20">
        <f t="shared" si="12"/>
        <v>51924.37</v>
      </c>
      <c r="R30" s="20">
        <f t="shared" si="13"/>
        <v>47373.23</v>
      </c>
      <c r="S30" s="20">
        <f t="shared" si="14"/>
        <v>53165.590000000004</v>
      </c>
      <c r="T30" s="20">
        <f t="shared" si="15"/>
        <v>60406.04</v>
      </c>
      <c r="U30" s="20">
        <f t="shared" si="16"/>
        <v>72818.240000000005</v>
      </c>
      <c r="V30" s="20">
        <f t="shared" si="17"/>
        <v>40960.26</v>
      </c>
      <c r="W30" s="20">
        <f t="shared" si="18"/>
        <v>40546.520000000004</v>
      </c>
      <c r="X30" s="20">
        <f t="shared" si="19"/>
        <v>36615.99</v>
      </c>
      <c r="Y30" s="20">
        <f t="shared" si="20"/>
        <v>34340.42</v>
      </c>
      <c r="Z30" s="20">
        <f t="shared" si="21"/>
        <v>35374.770000000004</v>
      </c>
      <c r="AA30" s="20">
        <f t="shared" si="22"/>
        <v>33512.94</v>
      </c>
      <c r="AB30" s="20">
        <f t="shared" si="23"/>
        <v>29168.670000000002</v>
      </c>
      <c r="AC30" s="20">
        <f t="shared" si="24"/>
        <v>30203.02</v>
      </c>
      <c r="AD30" s="20">
        <f t="shared" si="25"/>
        <v>29375.54</v>
      </c>
      <c r="AE30" s="20">
        <f t="shared" si="26"/>
        <v>29168.670000000002</v>
      </c>
      <c r="AF30" s="20">
        <f t="shared" si="27"/>
        <v>26686.23</v>
      </c>
      <c r="AG30" s="20">
        <f t="shared" si="28"/>
        <v>26479.360000000001</v>
      </c>
      <c r="AH30" s="20">
        <f t="shared" si="29"/>
        <v>21721.350000000002</v>
      </c>
      <c r="AI30" s="20">
        <f t="shared" si="30"/>
        <v>21928.22</v>
      </c>
      <c r="AJ30" s="20">
        <f t="shared" si="31"/>
        <v>20066.39</v>
      </c>
      <c r="AK30" s="20">
        <f t="shared" si="32"/>
        <v>17790.82</v>
      </c>
      <c r="AL30" s="20">
        <f t="shared" si="33"/>
        <v>14067.16</v>
      </c>
      <c r="AM30" s="20">
        <f t="shared" si="34"/>
        <v>3930.53</v>
      </c>
      <c r="AN30" s="20">
        <f t="shared" si="35"/>
        <v>6206.1</v>
      </c>
      <c r="AO30" s="20">
        <f t="shared" si="36"/>
        <v>9516.02</v>
      </c>
      <c r="AP30" s="20">
        <f t="shared" si="37"/>
        <v>19652.650000000001</v>
      </c>
      <c r="AQ30" s="20">
        <f t="shared" si="38"/>
        <v>21721.350000000002</v>
      </c>
      <c r="AR30" s="20">
        <f t="shared" si="39"/>
        <v>11584.720000000001</v>
      </c>
      <c r="AS30" s="20">
        <f t="shared" si="40"/>
        <v>21100.74</v>
      </c>
      <c r="AT30" s="20">
        <f t="shared" si="41"/>
        <v>35581.64</v>
      </c>
      <c r="AU30" s="20">
        <f t="shared" si="42"/>
        <v>32271.72</v>
      </c>
      <c r="AV30" s="20">
        <f t="shared" si="43"/>
        <v>33099.199999999997</v>
      </c>
      <c r="AW30" s="20">
        <f t="shared" si="44"/>
        <v>40132.78</v>
      </c>
      <c r="AX30" s="20">
        <f t="shared" si="45"/>
        <v>46545.75</v>
      </c>
      <c r="AY30" s="20">
        <f t="shared" si="46"/>
        <v>37236.6</v>
      </c>
      <c r="AZ30" s="20">
        <f t="shared" si="47"/>
        <v>34961.03</v>
      </c>
      <c r="BA30" s="20">
        <f t="shared" si="48"/>
        <v>38477.82</v>
      </c>
      <c r="BB30" s="20">
        <f t="shared" si="49"/>
        <v>51924.37</v>
      </c>
      <c r="BC30" s="20">
        <f t="shared" si="50"/>
        <v>62061</v>
      </c>
      <c r="BD30" s="20">
        <f t="shared" si="51"/>
        <v>63095.35</v>
      </c>
      <c r="BE30" s="20">
        <f t="shared" si="52"/>
        <v>57509.86</v>
      </c>
      <c r="BF30" s="20">
        <f t="shared" si="53"/>
        <v>60199.17</v>
      </c>
      <c r="BG30" s="20">
        <f t="shared" si="54"/>
        <v>60406.04</v>
      </c>
      <c r="BH30" s="20">
        <f t="shared" si="55"/>
        <v>53165.590000000004</v>
      </c>
      <c r="BI30" s="20">
        <f t="shared" si="56"/>
        <v>59578.559999999998</v>
      </c>
      <c r="BJ30" s="20">
        <f t="shared" si="57"/>
        <v>64543.44</v>
      </c>
      <c r="BK30" s="20">
        <f t="shared" si="58"/>
        <v>70956.41</v>
      </c>
      <c r="BL30" s="20">
        <f t="shared" si="59"/>
        <v>70749.540000000008</v>
      </c>
      <c r="BM30" s="20">
        <f t="shared" si="60"/>
        <v>105503.7</v>
      </c>
      <c r="BN30" s="20">
        <f t="shared" si="61"/>
        <v>100331.95</v>
      </c>
      <c r="BO30" s="20">
        <f t="shared" si="62"/>
        <v>87299.14</v>
      </c>
      <c r="BP30" s="20">
        <f t="shared" si="63"/>
        <v>94746.46</v>
      </c>
      <c r="BQ30" s="20">
        <f t="shared" si="64"/>
        <v>92264.02</v>
      </c>
      <c r="BR30" s="20">
        <f t="shared" si="65"/>
        <v>86264.790000000008</v>
      </c>
      <c r="BS30" s="20">
        <f t="shared" si="66"/>
        <v>81506.78</v>
      </c>
      <c r="BT30" s="20">
        <f t="shared" si="67"/>
        <v>76128.160000000003</v>
      </c>
      <c r="BU30" s="20">
        <f t="shared" si="68"/>
        <v>76335.03</v>
      </c>
      <c r="BV30" t="s">
        <v>115</v>
      </c>
      <c r="BW30">
        <v>206.87</v>
      </c>
    </row>
    <row r="31" spans="2:75" x14ac:dyDescent="0.25">
      <c r="C31" s="15" t="s">
        <v>46</v>
      </c>
      <c r="D31" s="20">
        <f>D44*BW31</f>
        <v>9309.15</v>
      </c>
      <c r="E31" s="20">
        <f t="shared" si="0"/>
        <v>2689.31</v>
      </c>
      <c r="F31" s="20">
        <f t="shared" si="1"/>
        <v>5999.2300000000005</v>
      </c>
      <c r="G31" s="20">
        <f t="shared" si="2"/>
        <v>2896.1800000000003</v>
      </c>
      <c r="H31" s="20">
        <f t="shared" si="3"/>
        <v>7240.45</v>
      </c>
      <c r="I31" s="20">
        <f t="shared" si="4"/>
        <v>11377.85</v>
      </c>
      <c r="J31" s="20">
        <f t="shared" si="5"/>
        <v>16135.86</v>
      </c>
      <c r="K31" s="20">
        <f t="shared" si="6"/>
        <v>19032.04</v>
      </c>
      <c r="L31" s="20">
        <f t="shared" si="7"/>
        <v>24203.79</v>
      </c>
      <c r="M31" s="20">
        <f t="shared" si="8"/>
        <v>27513.71</v>
      </c>
      <c r="N31" s="20">
        <f t="shared" si="9"/>
        <v>40339.65</v>
      </c>
      <c r="O31" s="20">
        <f t="shared" si="10"/>
        <v>44477.05</v>
      </c>
      <c r="P31" s="20">
        <f t="shared" si="11"/>
        <v>52544.98</v>
      </c>
      <c r="Q31" s="20">
        <f t="shared" si="12"/>
        <v>56061.770000000004</v>
      </c>
      <c r="R31" s="20">
        <f t="shared" si="13"/>
        <v>51717.5</v>
      </c>
      <c r="S31" s="20">
        <f t="shared" si="14"/>
        <v>46338.880000000005</v>
      </c>
      <c r="T31" s="20">
        <f t="shared" si="15"/>
        <v>40753.39</v>
      </c>
      <c r="U31" s="20">
        <f t="shared" si="16"/>
        <v>31237.37</v>
      </c>
      <c r="V31" s="20">
        <f t="shared" si="17"/>
        <v>57302.99</v>
      </c>
      <c r="W31" s="20">
        <f t="shared" si="18"/>
        <v>58337.340000000004</v>
      </c>
      <c r="X31" s="20">
        <f t="shared" si="19"/>
        <v>60406.04</v>
      </c>
      <c r="Y31" s="20">
        <f t="shared" si="20"/>
        <v>62061</v>
      </c>
      <c r="Z31" s="20">
        <f t="shared" si="21"/>
        <v>61854.130000000005</v>
      </c>
      <c r="AA31" s="20">
        <f t="shared" si="22"/>
        <v>62681.61</v>
      </c>
      <c r="AB31" s="20">
        <f t="shared" si="23"/>
        <v>67232.75</v>
      </c>
      <c r="AC31" s="20">
        <f t="shared" si="24"/>
        <v>68473.97</v>
      </c>
      <c r="AD31" s="20">
        <f t="shared" si="25"/>
        <v>67439.62</v>
      </c>
      <c r="AE31" s="20">
        <f t="shared" si="26"/>
        <v>67646.490000000005</v>
      </c>
      <c r="AF31" s="20">
        <f t="shared" si="27"/>
        <v>72404.5</v>
      </c>
      <c r="AG31" s="20">
        <f t="shared" si="28"/>
        <v>71990.759999999995</v>
      </c>
      <c r="AH31" s="20">
        <f t="shared" si="29"/>
        <v>76541.900000000009</v>
      </c>
      <c r="AI31" s="20">
        <f t="shared" si="30"/>
        <v>81920.52</v>
      </c>
      <c r="AJ31" s="20">
        <f t="shared" si="31"/>
        <v>80886.17</v>
      </c>
      <c r="AK31" s="20">
        <f t="shared" si="32"/>
        <v>80472.430000000008</v>
      </c>
      <c r="AL31" s="20">
        <f t="shared" si="33"/>
        <v>83368.61</v>
      </c>
      <c r="AM31" s="20">
        <f t="shared" si="34"/>
        <v>97849.510000000009</v>
      </c>
      <c r="AN31" s="20">
        <f t="shared" si="35"/>
        <v>97642.64</v>
      </c>
      <c r="AO31" s="20">
        <f t="shared" si="36"/>
        <v>100745.69</v>
      </c>
      <c r="AP31" s="20">
        <f t="shared" si="37"/>
        <v>110468.58</v>
      </c>
      <c r="AQ31" s="20">
        <f t="shared" si="38"/>
        <v>112330.41</v>
      </c>
      <c r="AR31" s="20">
        <f t="shared" si="39"/>
        <v>102400.65000000001</v>
      </c>
      <c r="AS31" s="20">
        <f t="shared" si="40"/>
        <v>113571.63</v>
      </c>
      <c r="AT31" s="20">
        <f t="shared" si="41"/>
        <v>74059.460000000006</v>
      </c>
      <c r="AU31" s="20">
        <f t="shared" si="42"/>
        <v>76335.03</v>
      </c>
      <c r="AV31" s="20">
        <f t="shared" si="43"/>
        <v>76128.160000000003</v>
      </c>
      <c r="AW31" s="20">
        <f t="shared" si="44"/>
        <v>72611.37</v>
      </c>
      <c r="AX31" s="20">
        <f t="shared" si="45"/>
        <v>73645.72</v>
      </c>
      <c r="AY31" s="20">
        <f t="shared" si="46"/>
        <v>69715.19</v>
      </c>
      <c r="AZ31" s="20">
        <f t="shared" si="47"/>
        <v>69508.320000000007</v>
      </c>
      <c r="BA31" s="20">
        <f t="shared" si="48"/>
        <v>84402.96</v>
      </c>
      <c r="BB31" s="20">
        <f t="shared" si="49"/>
        <v>75714.42</v>
      </c>
      <c r="BC31" s="20">
        <f t="shared" si="50"/>
        <v>67232.75</v>
      </c>
      <c r="BD31" s="20">
        <f t="shared" si="51"/>
        <v>62267.87</v>
      </c>
      <c r="BE31" s="20">
        <f t="shared" si="52"/>
        <v>66819.009999999995</v>
      </c>
      <c r="BF31" s="20">
        <f t="shared" si="53"/>
        <v>65164.05</v>
      </c>
      <c r="BG31" s="20">
        <f t="shared" si="54"/>
        <v>62474.74</v>
      </c>
      <c r="BH31" s="20">
        <f t="shared" si="55"/>
        <v>50683.15</v>
      </c>
      <c r="BI31" s="20">
        <f t="shared" si="56"/>
        <v>50476.28</v>
      </c>
      <c r="BJ31" s="20">
        <f t="shared" si="57"/>
        <v>50269.41</v>
      </c>
      <c r="BK31" s="20">
        <f t="shared" si="58"/>
        <v>49441.93</v>
      </c>
      <c r="BL31" s="20">
        <f t="shared" si="59"/>
        <v>48407.58</v>
      </c>
      <c r="BM31" s="20">
        <f t="shared" si="60"/>
        <v>48614.450000000004</v>
      </c>
      <c r="BN31" s="20">
        <f t="shared" si="61"/>
        <v>55854.9</v>
      </c>
      <c r="BO31" s="20">
        <f t="shared" si="62"/>
        <v>49855.67</v>
      </c>
      <c r="BP31" s="20">
        <f t="shared" si="63"/>
        <v>47993.840000000004</v>
      </c>
      <c r="BQ31" s="20">
        <f t="shared" si="64"/>
        <v>54199.94</v>
      </c>
      <c r="BR31" s="20">
        <f t="shared" si="65"/>
        <v>57716.73</v>
      </c>
      <c r="BS31" s="20">
        <f t="shared" si="66"/>
        <v>61233.520000000004</v>
      </c>
      <c r="BT31" s="20">
        <f t="shared" si="67"/>
        <v>65784.66</v>
      </c>
      <c r="BU31" s="20">
        <f t="shared" si="68"/>
        <v>68887.710000000006</v>
      </c>
      <c r="BV31" t="s">
        <v>115</v>
      </c>
      <c r="BW31">
        <v>206.87</v>
      </c>
    </row>
    <row r="32" spans="2:75" x14ac:dyDescent="0.25">
      <c r="C32" s="15" t="s">
        <v>106</v>
      </c>
      <c r="D32" s="20">
        <f t="shared" si="69"/>
        <v>33926.68</v>
      </c>
      <c r="E32" s="20">
        <f t="shared" si="0"/>
        <v>37443.47</v>
      </c>
      <c r="F32" s="20">
        <f t="shared" si="1"/>
        <v>46132.01</v>
      </c>
      <c r="G32" s="20">
        <f t="shared" si="2"/>
        <v>43028.959999999999</v>
      </c>
      <c r="H32" s="20">
        <f t="shared" si="3"/>
        <v>47786.97</v>
      </c>
      <c r="I32" s="20">
        <f t="shared" si="4"/>
        <v>51717.5</v>
      </c>
      <c r="J32" s="20">
        <f t="shared" si="5"/>
        <v>34133.550000000003</v>
      </c>
      <c r="K32" s="20">
        <f t="shared" si="6"/>
        <v>34547.29</v>
      </c>
      <c r="L32" s="20">
        <f t="shared" si="7"/>
        <v>40339.65</v>
      </c>
      <c r="M32" s="20">
        <f t="shared" si="8"/>
        <v>47786.97</v>
      </c>
      <c r="N32" s="20">
        <f t="shared" si="9"/>
        <v>38064.080000000002</v>
      </c>
      <c r="O32" s="20">
        <f t="shared" si="10"/>
        <v>34133.550000000003</v>
      </c>
      <c r="P32" s="20">
        <f t="shared" si="11"/>
        <v>26272.49</v>
      </c>
      <c r="Q32" s="20">
        <f t="shared" si="12"/>
        <v>18411.43</v>
      </c>
      <c r="R32" s="20">
        <f t="shared" si="13"/>
        <v>14480.9</v>
      </c>
      <c r="S32" s="20">
        <f t="shared" si="14"/>
        <v>12412.2</v>
      </c>
      <c r="T32" s="20">
        <f t="shared" si="15"/>
        <v>13653.42</v>
      </c>
      <c r="U32" s="20">
        <f t="shared" si="16"/>
        <v>19238.91</v>
      </c>
      <c r="V32" s="20">
        <f t="shared" si="17"/>
        <v>18204.560000000001</v>
      </c>
      <c r="W32" s="20">
        <f t="shared" si="18"/>
        <v>19652.650000000001</v>
      </c>
      <c r="X32" s="20">
        <f t="shared" si="19"/>
        <v>20687</v>
      </c>
      <c r="Y32" s="20">
        <f t="shared" si="20"/>
        <v>22135.09</v>
      </c>
      <c r="Z32" s="20">
        <f t="shared" si="21"/>
        <v>21514.48</v>
      </c>
      <c r="AA32" s="20">
        <f t="shared" si="22"/>
        <v>22755.7</v>
      </c>
      <c r="AB32" s="20">
        <f t="shared" si="23"/>
        <v>27099.97</v>
      </c>
      <c r="AC32" s="20">
        <f t="shared" si="24"/>
        <v>28961.8</v>
      </c>
      <c r="AD32" s="20">
        <f t="shared" si="25"/>
        <v>27513.71</v>
      </c>
      <c r="AE32" s="20">
        <f t="shared" si="26"/>
        <v>27099.97</v>
      </c>
      <c r="AF32" s="20">
        <f t="shared" si="27"/>
        <v>32478.59</v>
      </c>
      <c r="AG32" s="20">
        <f t="shared" si="28"/>
        <v>32271.72</v>
      </c>
      <c r="AH32" s="20">
        <f t="shared" si="29"/>
        <v>37029.730000000003</v>
      </c>
      <c r="AI32" s="20">
        <f t="shared" si="30"/>
        <v>41994.61</v>
      </c>
      <c r="AJ32" s="20">
        <f t="shared" si="31"/>
        <v>40960.26</v>
      </c>
      <c r="AK32" s="20">
        <f t="shared" si="32"/>
        <v>40546.520000000004</v>
      </c>
      <c r="AL32" s="20">
        <f t="shared" si="33"/>
        <v>44683.92</v>
      </c>
      <c r="AM32" s="20">
        <f t="shared" si="34"/>
        <v>58130.47</v>
      </c>
      <c r="AN32" s="20">
        <f t="shared" si="35"/>
        <v>57716.73</v>
      </c>
      <c r="AO32" s="20">
        <f t="shared" si="36"/>
        <v>60612.91</v>
      </c>
      <c r="AP32" s="20">
        <f t="shared" si="37"/>
        <v>69094.58</v>
      </c>
      <c r="AQ32" s="20">
        <f t="shared" si="38"/>
        <v>70956.41</v>
      </c>
      <c r="AR32" s="20">
        <f t="shared" si="39"/>
        <v>62474.74</v>
      </c>
      <c r="AS32" s="20">
        <f t="shared" si="40"/>
        <v>71783.89</v>
      </c>
      <c r="AT32" s="20">
        <f t="shared" si="41"/>
        <v>39305.300000000003</v>
      </c>
      <c r="AU32" s="20">
        <f t="shared" si="42"/>
        <v>41580.870000000003</v>
      </c>
      <c r="AV32" s="20">
        <f t="shared" si="43"/>
        <v>41374</v>
      </c>
      <c r="AW32" s="20">
        <f t="shared" si="44"/>
        <v>39098.43</v>
      </c>
      <c r="AX32" s="20">
        <f t="shared" si="45"/>
        <v>42615.22</v>
      </c>
      <c r="AY32" s="20">
        <f t="shared" si="46"/>
        <v>34961.03</v>
      </c>
      <c r="AZ32" s="20">
        <f t="shared" si="47"/>
        <v>33306.07</v>
      </c>
      <c r="BA32" s="20">
        <f t="shared" si="48"/>
        <v>49028.19</v>
      </c>
      <c r="BB32" s="20">
        <f t="shared" si="49"/>
        <v>47166.36</v>
      </c>
      <c r="BC32" s="20">
        <f t="shared" si="50"/>
        <v>44063.31</v>
      </c>
      <c r="BD32" s="20">
        <f t="shared" si="51"/>
        <v>40960.26</v>
      </c>
      <c r="BE32" s="20">
        <f t="shared" si="52"/>
        <v>42408.35</v>
      </c>
      <c r="BF32" s="20">
        <f t="shared" si="53"/>
        <v>41994.61</v>
      </c>
      <c r="BG32" s="20">
        <f t="shared" si="54"/>
        <v>37236.6</v>
      </c>
      <c r="BH32" s="20">
        <f t="shared" si="55"/>
        <v>21721.350000000002</v>
      </c>
      <c r="BI32" s="20">
        <f t="shared" si="56"/>
        <v>27720.58</v>
      </c>
      <c r="BJ32" s="20">
        <f t="shared" si="57"/>
        <v>31857.98</v>
      </c>
      <c r="BK32" s="20">
        <f t="shared" si="58"/>
        <v>35581.64</v>
      </c>
      <c r="BL32" s="20">
        <f t="shared" si="59"/>
        <v>35995.379999999997</v>
      </c>
      <c r="BM32" s="20">
        <f t="shared" si="60"/>
        <v>63095.35</v>
      </c>
      <c r="BN32" s="20">
        <f t="shared" si="61"/>
        <v>60819.78</v>
      </c>
      <c r="BO32" s="20">
        <f t="shared" si="62"/>
        <v>49028.19</v>
      </c>
      <c r="BP32" s="20">
        <f t="shared" si="63"/>
        <v>54406.81</v>
      </c>
      <c r="BQ32" s="20">
        <f t="shared" si="64"/>
        <v>56061.770000000004</v>
      </c>
      <c r="BR32" s="20">
        <f t="shared" si="65"/>
        <v>52958.720000000001</v>
      </c>
      <c r="BS32" s="20">
        <f t="shared" si="66"/>
        <v>50269.41</v>
      </c>
      <c r="BT32" s="20">
        <f t="shared" si="67"/>
        <v>50062.54</v>
      </c>
      <c r="BU32" s="20">
        <f t="shared" si="68"/>
        <v>47580.1</v>
      </c>
      <c r="BV32" t="s">
        <v>115</v>
      </c>
      <c r="BW32">
        <v>206.87</v>
      </c>
    </row>
    <row r="33" spans="3:75" x14ac:dyDescent="0.25">
      <c r="C33" s="15" t="s">
        <v>22</v>
      </c>
      <c r="D33" s="20">
        <f t="shared" si="69"/>
        <v>52958.720000000001</v>
      </c>
      <c r="E33" s="20">
        <f t="shared" si="0"/>
        <v>56682.380000000005</v>
      </c>
      <c r="F33" s="20">
        <f t="shared" si="1"/>
        <v>65577.790000000008</v>
      </c>
      <c r="G33" s="20">
        <f t="shared" si="2"/>
        <v>62267.87</v>
      </c>
      <c r="H33" s="20">
        <f t="shared" si="3"/>
        <v>67025.88</v>
      </c>
      <c r="I33" s="20">
        <f t="shared" si="4"/>
        <v>70956.41</v>
      </c>
      <c r="J33" s="20">
        <f t="shared" si="5"/>
        <v>58957.950000000004</v>
      </c>
      <c r="K33" s="20">
        <f t="shared" si="6"/>
        <v>59785.43</v>
      </c>
      <c r="L33" s="20">
        <f t="shared" si="7"/>
        <v>64957.18</v>
      </c>
      <c r="M33" s="20">
        <f t="shared" si="8"/>
        <v>71990.759999999995</v>
      </c>
      <c r="N33" s="20">
        <f t="shared" si="9"/>
        <v>84816.7</v>
      </c>
      <c r="O33" s="20">
        <f t="shared" si="10"/>
        <v>85023.57</v>
      </c>
      <c r="P33" s="20">
        <f t="shared" si="11"/>
        <v>76748.77</v>
      </c>
      <c r="Q33" s="20">
        <f t="shared" si="12"/>
        <v>68887.710000000006</v>
      </c>
      <c r="R33" s="20">
        <f t="shared" si="13"/>
        <v>64543.44</v>
      </c>
      <c r="S33" s="20">
        <f t="shared" si="14"/>
        <v>63302.22</v>
      </c>
      <c r="T33" s="20">
        <f t="shared" si="15"/>
        <v>63509.090000000004</v>
      </c>
      <c r="U33" s="20">
        <f t="shared" si="16"/>
        <v>60406.04</v>
      </c>
      <c r="V33" s="20">
        <f t="shared" si="17"/>
        <v>65370.92</v>
      </c>
      <c r="W33" s="20">
        <f t="shared" si="18"/>
        <v>67025.88</v>
      </c>
      <c r="X33" s="20">
        <f t="shared" si="19"/>
        <v>65991.53</v>
      </c>
      <c r="Y33" s="20">
        <f t="shared" si="20"/>
        <v>66819.009999999995</v>
      </c>
      <c r="Z33" s="20">
        <f t="shared" si="21"/>
        <v>67025.88</v>
      </c>
      <c r="AA33" s="20">
        <f t="shared" si="22"/>
        <v>67439.62</v>
      </c>
      <c r="AB33" s="20">
        <f t="shared" si="23"/>
        <v>63922.83</v>
      </c>
      <c r="AC33" s="20">
        <f t="shared" si="24"/>
        <v>60199.17</v>
      </c>
      <c r="AD33" s="20">
        <f t="shared" si="25"/>
        <v>61647.26</v>
      </c>
      <c r="AE33" s="20">
        <f t="shared" si="26"/>
        <v>62681.61</v>
      </c>
      <c r="AF33" s="20">
        <f t="shared" si="27"/>
        <v>63302.22</v>
      </c>
      <c r="AG33" s="20">
        <f t="shared" si="28"/>
        <v>63509.090000000004</v>
      </c>
      <c r="AH33" s="20">
        <f t="shared" si="29"/>
        <v>66198.399999999994</v>
      </c>
      <c r="AI33" s="20">
        <f t="shared" si="30"/>
        <v>70335.8</v>
      </c>
      <c r="AJ33" s="20">
        <f t="shared" si="31"/>
        <v>71990.759999999995</v>
      </c>
      <c r="AK33" s="20">
        <f t="shared" si="32"/>
        <v>74266.33</v>
      </c>
      <c r="AL33" s="20">
        <f t="shared" si="33"/>
        <v>76128.160000000003</v>
      </c>
      <c r="AM33" s="20">
        <f t="shared" si="34"/>
        <v>83575.48</v>
      </c>
      <c r="AN33" s="20">
        <f t="shared" si="35"/>
        <v>81299.91</v>
      </c>
      <c r="AO33" s="20">
        <f t="shared" si="36"/>
        <v>79851.820000000007</v>
      </c>
      <c r="AP33" s="20">
        <f t="shared" si="37"/>
        <v>82748</v>
      </c>
      <c r="AQ33" s="20">
        <f t="shared" si="38"/>
        <v>84196.09</v>
      </c>
      <c r="AR33" s="20">
        <f t="shared" si="39"/>
        <v>106538.05</v>
      </c>
      <c r="AS33" s="20">
        <f t="shared" si="40"/>
        <v>99504.47</v>
      </c>
      <c r="AT33" s="20">
        <f t="shared" si="41"/>
        <v>49855.67</v>
      </c>
      <c r="AU33" s="20">
        <f t="shared" si="42"/>
        <v>52544.98</v>
      </c>
      <c r="AV33" s="20">
        <f t="shared" si="43"/>
        <v>51924.37</v>
      </c>
      <c r="AW33" s="20">
        <f t="shared" si="44"/>
        <v>45304.53</v>
      </c>
      <c r="AX33" s="20">
        <f t="shared" si="45"/>
        <v>40132.78</v>
      </c>
      <c r="AY33" s="20">
        <f t="shared" si="46"/>
        <v>47993.840000000004</v>
      </c>
      <c r="AZ33" s="20">
        <f t="shared" si="47"/>
        <v>50890.020000000004</v>
      </c>
      <c r="BA33" s="20">
        <f t="shared" si="48"/>
        <v>52131.24</v>
      </c>
      <c r="BB33" s="20">
        <f t="shared" si="49"/>
        <v>37443.47</v>
      </c>
      <c r="BC33" s="20">
        <f t="shared" si="50"/>
        <v>25031.27</v>
      </c>
      <c r="BD33" s="20">
        <f t="shared" si="51"/>
        <v>21721.350000000002</v>
      </c>
      <c r="BE33" s="20">
        <f t="shared" si="52"/>
        <v>26272.49</v>
      </c>
      <c r="BF33" s="20">
        <f t="shared" si="53"/>
        <v>25238.14</v>
      </c>
      <c r="BG33" s="20">
        <f t="shared" si="54"/>
        <v>23790.05</v>
      </c>
      <c r="BH33" s="20">
        <f t="shared" si="55"/>
        <v>34961.03</v>
      </c>
      <c r="BI33" s="20">
        <f t="shared" si="56"/>
        <v>26479.360000000001</v>
      </c>
      <c r="BJ33" s="20">
        <f t="shared" si="57"/>
        <v>21514.48</v>
      </c>
      <c r="BK33" s="20">
        <f t="shared" si="58"/>
        <v>15515.25</v>
      </c>
      <c r="BL33" s="20">
        <f t="shared" si="59"/>
        <v>16756.47</v>
      </c>
      <c r="BM33" s="20">
        <f t="shared" si="60"/>
        <v>25031.27</v>
      </c>
      <c r="BN33" s="20">
        <f t="shared" si="61"/>
        <v>17790.82</v>
      </c>
      <c r="BO33" s="20">
        <f t="shared" si="62"/>
        <v>7861.06</v>
      </c>
      <c r="BP33" s="20">
        <f t="shared" si="63"/>
        <v>13446.550000000001</v>
      </c>
      <c r="BQ33" s="20">
        <f t="shared" si="64"/>
        <v>8481.67</v>
      </c>
      <c r="BR33" s="20">
        <f t="shared" si="65"/>
        <v>2275.5700000000002</v>
      </c>
      <c r="BS33" s="20">
        <f t="shared" si="66"/>
        <v>4758.01</v>
      </c>
      <c r="BT33" s="20">
        <f t="shared" si="67"/>
        <v>10757.24</v>
      </c>
      <c r="BU33" s="20">
        <f t="shared" si="68"/>
        <v>13653.42</v>
      </c>
      <c r="BV33" t="s">
        <v>115</v>
      </c>
      <c r="BW33">
        <v>206.87</v>
      </c>
    </row>
    <row r="34" spans="3:75" x14ac:dyDescent="0.25">
      <c r="C34" s="15" t="s">
        <v>88</v>
      </c>
      <c r="D34" s="20">
        <f t="shared" si="69"/>
        <v>8895.41</v>
      </c>
      <c r="E34" s="20">
        <f t="shared" si="0"/>
        <v>10757.24</v>
      </c>
      <c r="F34" s="20">
        <f t="shared" si="1"/>
        <v>20066.39</v>
      </c>
      <c r="G34" s="20">
        <f t="shared" si="2"/>
        <v>16963.34</v>
      </c>
      <c r="H34" s="20">
        <f t="shared" si="3"/>
        <v>21721.350000000002</v>
      </c>
      <c r="I34" s="20">
        <f t="shared" si="4"/>
        <v>25651.88</v>
      </c>
      <c r="J34" s="20">
        <f t="shared" si="5"/>
        <v>5999.2300000000005</v>
      </c>
      <c r="K34" s="20">
        <f t="shared" si="6"/>
        <v>7447.32</v>
      </c>
      <c r="L34" s="20">
        <f t="shared" si="7"/>
        <v>11584.720000000001</v>
      </c>
      <c r="M34" s="20">
        <f t="shared" si="8"/>
        <v>19238.91</v>
      </c>
      <c r="N34" s="20">
        <f t="shared" si="9"/>
        <v>32064.850000000002</v>
      </c>
      <c r="O34" s="20">
        <f t="shared" si="10"/>
        <v>36409.120000000003</v>
      </c>
      <c r="P34" s="20">
        <f t="shared" si="11"/>
        <v>43856.44</v>
      </c>
      <c r="Q34" s="20">
        <f t="shared" si="12"/>
        <v>51924.37</v>
      </c>
      <c r="R34" s="20">
        <f t="shared" si="13"/>
        <v>49855.67</v>
      </c>
      <c r="S34" s="20">
        <f t="shared" si="14"/>
        <v>44270.18</v>
      </c>
      <c r="T34" s="20">
        <f t="shared" si="15"/>
        <v>38684.69</v>
      </c>
      <c r="U34" s="20">
        <f t="shared" si="16"/>
        <v>30203.02</v>
      </c>
      <c r="V34" s="20">
        <f t="shared" si="17"/>
        <v>55648.03</v>
      </c>
      <c r="W34" s="20">
        <f t="shared" si="18"/>
        <v>56889.25</v>
      </c>
      <c r="X34" s="20">
        <f t="shared" si="19"/>
        <v>58957.950000000004</v>
      </c>
      <c r="Y34" s="20">
        <f t="shared" si="20"/>
        <v>61233.520000000004</v>
      </c>
      <c r="Z34" s="20">
        <f t="shared" si="21"/>
        <v>60199.17</v>
      </c>
      <c r="AA34" s="20">
        <f t="shared" si="22"/>
        <v>62267.87</v>
      </c>
      <c r="AB34" s="20">
        <f t="shared" si="23"/>
        <v>66612.14</v>
      </c>
      <c r="AC34" s="20">
        <f t="shared" si="24"/>
        <v>69301.45</v>
      </c>
      <c r="AD34" s="20">
        <f t="shared" si="25"/>
        <v>67853.36</v>
      </c>
      <c r="AE34" s="20">
        <f t="shared" si="26"/>
        <v>67646.490000000005</v>
      </c>
      <c r="AF34" s="20">
        <f t="shared" si="27"/>
        <v>72611.37</v>
      </c>
      <c r="AG34" s="20">
        <f t="shared" si="28"/>
        <v>72404.5</v>
      </c>
      <c r="AH34" s="20">
        <f t="shared" si="29"/>
        <v>75714.42</v>
      </c>
      <c r="AI34" s="20">
        <f t="shared" si="30"/>
        <v>82334.259999999995</v>
      </c>
      <c r="AJ34" s="20">
        <f t="shared" si="31"/>
        <v>84196.09</v>
      </c>
      <c r="AK34" s="20">
        <f t="shared" si="32"/>
        <v>86471.66</v>
      </c>
      <c r="AL34" s="20">
        <f t="shared" si="33"/>
        <v>91022.8</v>
      </c>
      <c r="AM34" s="20">
        <f t="shared" si="34"/>
        <v>97228.900000000009</v>
      </c>
      <c r="AN34" s="20">
        <f t="shared" si="35"/>
        <v>95780.81</v>
      </c>
      <c r="AO34" s="20">
        <f t="shared" si="36"/>
        <v>96401.42</v>
      </c>
      <c r="AP34" s="20">
        <f t="shared" si="37"/>
        <v>101986.91</v>
      </c>
      <c r="AQ34" s="20">
        <f t="shared" si="38"/>
        <v>103641.87</v>
      </c>
      <c r="AR34" s="20">
        <f t="shared" si="39"/>
        <v>105710.57</v>
      </c>
      <c r="AS34" s="20">
        <f t="shared" si="40"/>
        <v>116674.68000000001</v>
      </c>
      <c r="AT34" s="20">
        <f t="shared" si="41"/>
        <v>75093.81</v>
      </c>
      <c r="AU34" s="20">
        <f t="shared" si="42"/>
        <v>77989.990000000005</v>
      </c>
      <c r="AV34" s="20">
        <f t="shared" si="43"/>
        <v>77369.38</v>
      </c>
      <c r="AW34" s="20">
        <f t="shared" si="44"/>
        <v>74680.070000000007</v>
      </c>
      <c r="AX34" s="20">
        <f t="shared" si="45"/>
        <v>77576.25</v>
      </c>
      <c r="AY34" s="20">
        <f t="shared" si="46"/>
        <v>70956.41</v>
      </c>
      <c r="AZ34" s="20">
        <f t="shared" si="47"/>
        <v>70335.8</v>
      </c>
      <c r="BA34" s="20">
        <f t="shared" si="48"/>
        <v>91229.67</v>
      </c>
      <c r="BB34" s="20">
        <f t="shared" si="49"/>
        <v>87919.75</v>
      </c>
      <c r="BC34" s="20">
        <f t="shared" si="50"/>
        <v>75714.42</v>
      </c>
      <c r="BD34" s="20">
        <f t="shared" si="51"/>
        <v>72818.240000000005</v>
      </c>
      <c r="BE34" s="20">
        <f t="shared" si="52"/>
        <v>71577.02</v>
      </c>
      <c r="BF34" s="20">
        <f t="shared" si="53"/>
        <v>73025.11</v>
      </c>
      <c r="BG34" s="20">
        <f t="shared" si="54"/>
        <v>68680.84</v>
      </c>
      <c r="BH34" s="20">
        <f t="shared" si="55"/>
        <v>54199.94</v>
      </c>
      <c r="BI34" s="20">
        <f t="shared" si="56"/>
        <v>53993.07</v>
      </c>
      <c r="BJ34" s="20">
        <f t="shared" si="57"/>
        <v>61026.65</v>
      </c>
      <c r="BK34" s="20">
        <f t="shared" si="58"/>
        <v>56268.639999999999</v>
      </c>
      <c r="BL34" s="20">
        <f t="shared" si="59"/>
        <v>55234.29</v>
      </c>
      <c r="BM34" s="20">
        <f t="shared" si="60"/>
        <v>60199.17</v>
      </c>
      <c r="BN34" s="20">
        <f t="shared" si="61"/>
        <v>66612.14</v>
      </c>
      <c r="BO34" s="20">
        <f t="shared" si="62"/>
        <v>61440.39</v>
      </c>
      <c r="BP34" s="20">
        <f t="shared" si="63"/>
        <v>58957.950000000004</v>
      </c>
      <c r="BQ34" s="20">
        <f t="shared" si="64"/>
        <v>64957.18</v>
      </c>
      <c r="BR34" s="20">
        <f t="shared" si="65"/>
        <v>62267.87</v>
      </c>
      <c r="BS34" s="20">
        <f t="shared" si="66"/>
        <v>64336.57</v>
      </c>
      <c r="BT34" s="20">
        <f t="shared" si="67"/>
        <v>65577.790000000008</v>
      </c>
      <c r="BU34" s="20">
        <f t="shared" si="68"/>
        <v>67853.36</v>
      </c>
      <c r="BV34" t="s">
        <v>115</v>
      </c>
      <c r="BW34">
        <v>206.87</v>
      </c>
    </row>
    <row r="35" spans="3:75" x14ac:dyDescent="0.25">
      <c r="C35" s="15" t="s">
        <v>58</v>
      </c>
      <c r="D35" s="20">
        <f t="shared" si="69"/>
        <v>52338.11</v>
      </c>
      <c r="E35" s="20">
        <f t="shared" si="0"/>
        <v>53372.46</v>
      </c>
      <c r="F35" s="20">
        <f t="shared" si="1"/>
        <v>55441.16</v>
      </c>
      <c r="G35" s="20">
        <f t="shared" si="2"/>
        <v>53579.33</v>
      </c>
      <c r="H35" s="20">
        <f t="shared" si="3"/>
        <v>56682.380000000005</v>
      </c>
      <c r="I35" s="20">
        <f t="shared" si="4"/>
        <v>60199.17</v>
      </c>
      <c r="J35" s="20">
        <f t="shared" si="5"/>
        <v>58751.08</v>
      </c>
      <c r="K35" s="20">
        <f t="shared" si="6"/>
        <v>60199.17</v>
      </c>
      <c r="L35" s="20">
        <f t="shared" si="7"/>
        <v>65991.53</v>
      </c>
      <c r="M35" s="20">
        <f t="shared" si="8"/>
        <v>73231.98</v>
      </c>
      <c r="N35" s="20">
        <f t="shared" si="9"/>
        <v>86471.66</v>
      </c>
      <c r="O35" s="20">
        <f t="shared" si="10"/>
        <v>90402.19</v>
      </c>
      <c r="P35" s="20">
        <f t="shared" si="11"/>
        <v>83161.740000000005</v>
      </c>
      <c r="Q35" s="20">
        <f t="shared" si="12"/>
        <v>75714.42</v>
      </c>
      <c r="R35" s="20">
        <f t="shared" si="13"/>
        <v>71370.150000000009</v>
      </c>
      <c r="S35" s="20">
        <f t="shared" si="14"/>
        <v>69508.320000000007</v>
      </c>
      <c r="T35" s="20">
        <f t="shared" si="15"/>
        <v>68267.100000000006</v>
      </c>
      <c r="U35" s="20">
        <f t="shared" si="16"/>
        <v>63509.090000000004</v>
      </c>
      <c r="V35" s="20">
        <f t="shared" si="17"/>
        <v>72197.63</v>
      </c>
      <c r="W35" s="20">
        <f t="shared" si="18"/>
        <v>74059.460000000006</v>
      </c>
      <c r="X35" s="20">
        <f t="shared" si="19"/>
        <v>71370.150000000009</v>
      </c>
      <c r="Y35" s="20">
        <f t="shared" si="20"/>
        <v>70749.540000000008</v>
      </c>
      <c r="Z35" s="20">
        <f t="shared" si="21"/>
        <v>71577.02</v>
      </c>
      <c r="AA35" s="20">
        <f t="shared" si="22"/>
        <v>70749.540000000008</v>
      </c>
      <c r="AB35" s="20">
        <f t="shared" si="23"/>
        <v>70542.67</v>
      </c>
      <c r="AC35" s="20">
        <f t="shared" si="24"/>
        <v>68060.23</v>
      </c>
      <c r="AD35" s="20">
        <f t="shared" si="25"/>
        <v>68473.97</v>
      </c>
      <c r="AE35" s="20">
        <f t="shared" si="26"/>
        <v>69508.320000000007</v>
      </c>
      <c r="AF35" s="20">
        <f t="shared" si="27"/>
        <v>70956.41</v>
      </c>
      <c r="AG35" s="20">
        <f t="shared" si="28"/>
        <v>71163.28</v>
      </c>
      <c r="AH35" s="20">
        <f t="shared" si="29"/>
        <v>72818.240000000005</v>
      </c>
      <c r="AI35" s="20">
        <f t="shared" si="30"/>
        <v>77576.25</v>
      </c>
      <c r="AJ35" s="20">
        <f t="shared" si="31"/>
        <v>79231.210000000006</v>
      </c>
      <c r="AK35" s="20">
        <f t="shared" si="32"/>
        <v>81713.650000000009</v>
      </c>
      <c r="AL35" s="20">
        <f t="shared" si="33"/>
        <v>93298.37</v>
      </c>
      <c r="AM35" s="20">
        <f t="shared" si="34"/>
        <v>92057.150000000009</v>
      </c>
      <c r="AN35" s="20">
        <f t="shared" si="35"/>
        <v>91229.67</v>
      </c>
      <c r="AO35" s="20">
        <f t="shared" si="36"/>
        <v>89160.97</v>
      </c>
      <c r="AP35" s="20">
        <f t="shared" si="37"/>
        <v>92057.150000000009</v>
      </c>
      <c r="AQ35" s="20">
        <f t="shared" si="38"/>
        <v>93918.98</v>
      </c>
      <c r="AR35" s="20">
        <f t="shared" si="39"/>
        <v>107986.14</v>
      </c>
      <c r="AS35" s="20">
        <f t="shared" si="40"/>
        <v>109020.49</v>
      </c>
      <c r="AT35" s="20">
        <f t="shared" si="41"/>
        <v>58337.340000000004</v>
      </c>
      <c r="AU35" s="20">
        <f t="shared" si="42"/>
        <v>61233.520000000004</v>
      </c>
      <c r="AV35" s="20">
        <f t="shared" si="43"/>
        <v>60612.91</v>
      </c>
      <c r="AW35" s="20">
        <f t="shared" si="44"/>
        <v>54406.81</v>
      </c>
      <c r="AX35" s="20">
        <f t="shared" si="45"/>
        <v>48821.32</v>
      </c>
      <c r="AY35" s="20">
        <f t="shared" si="46"/>
        <v>55441.16</v>
      </c>
      <c r="AZ35" s="20">
        <f t="shared" si="47"/>
        <v>57509.86</v>
      </c>
      <c r="BA35" s="20">
        <f t="shared" si="48"/>
        <v>62474.74</v>
      </c>
      <c r="BB35" s="20">
        <f t="shared" si="49"/>
        <v>48407.58</v>
      </c>
      <c r="BC35" s="20">
        <f t="shared" si="50"/>
        <v>35374.770000000004</v>
      </c>
      <c r="BD35" s="20">
        <f t="shared" si="51"/>
        <v>31030.5</v>
      </c>
      <c r="BE35" s="20">
        <f t="shared" si="52"/>
        <v>36409.120000000003</v>
      </c>
      <c r="BF35" s="20">
        <f t="shared" si="53"/>
        <v>34754.160000000003</v>
      </c>
      <c r="BG35" s="20">
        <f t="shared" si="54"/>
        <v>33512.94</v>
      </c>
      <c r="BH35" s="20">
        <f t="shared" si="55"/>
        <v>42408.35</v>
      </c>
      <c r="BI35" s="20">
        <f t="shared" si="56"/>
        <v>34133.550000000003</v>
      </c>
      <c r="BJ35" s="20">
        <f t="shared" si="57"/>
        <v>29168.670000000002</v>
      </c>
      <c r="BK35" s="20">
        <f t="shared" si="58"/>
        <v>23376.31</v>
      </c>
      <c r="BL35" s="20">
        <f t="shared" si="59"/>
        <v>24410.66</v>
      </c>
      <c r="BM35" s="20">
        <f t="shared" si="60"/>
        <v>19238.91</v>
      </c>
      <c r="BN35" s="20">
        <f t="shared" si="61"/>
        <v>9309.15</v>
      </c>
      <c r="BO35" s="20">
        <f t="shared" si="62"/>
        <v>6826.71</v>
      </c>
      <c r="BP35" s="20">
        <f t="shared" si="63"/>
        <v>6412.97</v>
      </c>
      <c r="BQ35" s="20">
        <f t="shared" si="64"/>
        <v>7861.06</v>
      </c>
      <c r="BR35" s="20">
        <f t="shared" si="65"/>
        <v>6412.97</v>
      </c>
      <c r="BS35" s="20">
        <f t="shared" si="66"/>
        <v>13239.68</v>
      </c>
      <c r="BT35" s="20">
        <f t="shared" si="67"/>
        <v>19032.04</v>
      </c>
      <c r="BU35" s="20">
        <f t="shared" si="68"/>
        <v>22135.09</v>
      </c>
      <c r="BV35" t="s">
        <v>115</v>
      </c>
      <c r="BW35">
        <v>206.87</v>
      </c>
    </row>
    <row r="37" spans="3:75" x14ac:dyDescent="0.25">
      <c r="C37" t="s">
        <v>103</v>
      </c>
    </row>
    <row r="38" spans="3:75" ht="15" customHeight="1" x14ac:dyDescent="0.25">
      <c r="C38" s="2" t="s">
        <v>4</v>
      </c>
      <c r="D38" s="71" t="s">
        <v>45</v>
      </c>
      <c r="E38" s="71" t="s">
        <v>47</v>
      </c>
      <c r="F38" s="71" t="s">
        <v>48</v>
      </c>
      <c r="G38" s="71" t="s">
        <v>49</v>
      </c>
      <c r="H38" s="71" t="s">
        <v>92</v>
      </c>
      <c r="I38" s="71" t="s">
        <v>50</v>
      </c>
      <c r="J38" s="71" t="s">
        <v>51</v>
      </c>
      <c r="K38" s="71" t="s">
        <v>82</v>
      </c>
      <c r="L38" s="71" t="s">
        <v>52</v>
      </c>
      <c r="M38" s="71" t="s">
        <v>53</v>
      </c>
      <c r="N38" s="71" t="s">
        <v>44</v>
      </c>
      <c r="O38" s="71" t="s">
        <v>43</v>
      </c>
      <c r="P38" s="71" t="s">
        <v>42</v>
      </c>
      <c r="Q38" s="71" t="s">
        <v>54</v>
      </c>
      <c r="R38" s="71" t="s">
        <v>79</v>
      </c>
      <c r="S38" s="71" t="s">
        <v>41</v>
      </c>
      <c r="T38" s="71" t="s">
        <v>40</v>
      </c>
      <c r="U38" s="71" t="s">
        <v>16</v>
      </c>
      <c r="V38" s="71" t="s">
        <v>10</v>
      </c>
      <c r="W38" s="71" t="s">
        <v>11</v>
      </c>
      <c r="X38" s="74" t="s">
        <v>12</v>
      </c>
      <c r="Y38" s="74" t="s">
        <v>13</v>
      </c>
      <c r="Z38" s="71" t="s">
        <v>104</v>
      </c>
      <c r="AA38" s="74" t="s">
        <v>87</v>
      </c>
      <c r="AB38" s="74" t="s">
        <v>14</v>
      </c>
      <c r="AC38" s="71" t="s">
        <v>70</v>
      </c>
      <c r="AD38" s="71" t="s">
        <v>55</v>
      </c>
      <c r="AE38" s="71" t="s">
        <v>15</v>
      </c>
      <c r="AF38" s="71" t="s">
        <v>105</v>
      </c>
      <c r="AG38" s="71" t="s">
        <v>69</v>
      </c>
      <c r="AH38" s="74" t="s">
        <v>72</v>
      </c>
      <c r="AI38" s="71" t="s">
        <v>74</v>
      </c>
      <c r="AJ38" s="74" t="s">
        <v>36</v>
      </c>
      <c r="AK38" s="74" t="s">
        <v>71</v>
      </c>
      <c r="AL38" s="71" t="s">
        <v>30</v>
      </c>
      <c r="AM38" s="71" t="s">
        <v>26</v>
      </c>
      <c r="AN38" s="71" t="s">
        <v>89</v>
      </c>
      <c r="AO38" s="71" t="s">
        <v>27</v>
      </c>
      <c r="AP38" s="71" t="s">
        <v>28</v>
      </c>
      <c r="AQ38" s="71" t="s">
        <v>29</v>
      </c>
      <c r="AR38" s="71" t="s">
        <v>75</v>
      </c>
      <c r="AS38" s="71" t="s">
        <v>94</v>
      </c>
      <c r="AT38" s="71" t="s">
        <v>32</v>
      </c>
      <c r="AU38" s="71" t="s">
        <v>99</v>
      </c>
      <c r="AV38" s="71" t="s">
        <v>33</v>
      </c>
      <c r="AW38" s="71" t="s">
        <v>77</v>
      </c>
      <c r="AX38" s="71" t="s">
        <v>35</v>
      </c>
      <c r="AY38" s="71" t="s">
        <v>56</v>
      </c>
      <c r="AZ38" s="71" t="s">
        <v>31</v>
      </c>
      <c r="BA38" s="71" t="s">
        <v>34</v>
      </c>
      <c r="BB38" s="71" t="s">
        <v>102</v>
      </c>
      <c r="BC38" s="71" t="s">
        <v>17</v>
      </c>
      <c r="BD38" s="71" t="s">
        <v>20</v>
      </c>
      <c r="BE38" s="71" t="s">
        <v>101</v>
      </c>
      <c r="BF38" s="71" t="s">
        <v>18</v>
      </c>
      <c r="BG38" s="71" t="s">
        <v>98</v>
      </c>
      <c r="BH38" s="71" t="s">
        <v>39</v>
      </c>
      <c r="BI38" s="71" t="s">
        <v>38</v>
      </c>
      <c r="BJ38" s="71" t="s">
        <v>86</v>
      </c>
      <c r="BK38" s="71" t="s">
        <v>24</v>
      </c>
      <c r="BL38" s="71" t="s">
        <v>25</v>
      </c>
      <c r="BM38" s="71" t="s">
        <v>64</v>
      </c>
      <c r="BN38" s="71" t="s">
        <v>37</v>
      </c>
      <c r="BO38" s="71" t="s">
        <v>23</v>
      </c>
      <c r="BP38" s="71" t="s">
        <v>100</v>
      </c>
      <c r="BQ38" s="71" t="s">
        <v>107</v>
      </c>
      <c r="BR38" s="71" t="s">
        <v>93</v>
      </c>
      <c r="BS38" s="71" t="s">
        <v>21</v>
      </c>
      <c r="BT38" s="71" t="s">
        <v>91</v>
      </c>
      <c r="BU38" s="71" t="s">
        <v>62</v>
      </c>
    </row>
    <row r="39" spans="3:75" x14ac:dyDescent="0.25">
      <c r="C39" s="3" t="s">
        <v>0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4"/>
      <c r="Y39" s="74"/>
      <c r="Z39" s="72"/>
      <c r="AA39" s="74"/>
      <c r="AB39" s="74"/>
      <c r="AC39" s="72"/>
      <c r="AD39" s="72"/>
      <c r="AE39" s="72"/>
      <c r="AF39" s="72"/>
      <c r="AG39" s="72"/>
      <c r="AH39" s="74"/>
      <c r="AI39" s="72"/>
      <c r="AJ39" s="74"/>
      <c r="AK39" s="74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</row>
    <row r="40" spans="3:75" x14ac:dyDescent="0.25">
      <c r="C40" s="15" t="s">
        <v>5</v>
      </c>
      <c r="D40" s="1">
        <v>56</v>
      </c>
      <c r="E40" s="1">
        <v>73</v>
      </c>
      <c r="F40" s="1">
        <v>117</v>
      </c>
      <c r="G40" s="1">
        <v>102</v>
      </c>
      <c r="H40" s="1">
        <v>126</v>
      </c>
      <c r="I40" s="1">
        <v>145</v>
      </c>
      <c r="J40" s="1">
        <v>51</v>
      </c>
      <c r="K40" s="1">
        <v>54</v>
      </c>
      <c r="L40" s="1">
        <v>80</v>
      </c>
      <c r="M40" s="1">
        <v>116</v>
      </c>
      <c r="N40" s="1">
        <v>177</v>
      </c>
      <c r="O40" s="1">
        <v>198</v>
      </c>
      <c r="P40" s="1">
        <v>236</v>
      </c>
      <c r="Q40" s="1">
        <v>205</v>
      </c>
      <c r="R40" s="1">
        <v>182</v>
      </c>
      <c r="S40" s="11">
        <v>154</v>
      </c>
      <c r="T40" s="11">
        <v>127</v>
      </c>
      <c r="U40" s="11">
        <v>87</v>
      </c>
      <c r="V40" s="1">
        <v>211</v>
      </c>
      <c r="W40" s="1">
        <v>216</v>
      </c>
      <c r="X40" s="1">
        <v>229</v>
      </c>
      <c r="Y40" s="11">
        <v>238</v>
      </c>
      <c r="Z40" s="1">
        <v>228</v>
      </c>
      <c r="AA40" s="11">
        <v>247</v>
      </c>
      <c r="AB40" s="1">
        <v>262</v>
      </c>
      <c r="AC40" s="1">
        <v>273</v>
      </c>
      <c r="AD40" s="1">
        <v>266</v>
      </c>
      <c r="AE40" s="1">
        <v>266</v>
      </c>
      <c r="AF40" s="1">
        <v>291</v>
      </c>
      <c r="AG40" s="1">
        <v>288</v>
      </c>
      <c r="AH40" s="1">
        <v>311</v>
      </c>
      <c r="AI40" s="1">
        <v>338</v>
      </c>
      <c r="AJ40" s="1">
        <v>331</v>
      </c>
      <c r="AK40" s="1">
        <v>327</v>
      </c>
      <c r="AL40" s="11">
        <v>341</v>
      </c>
      <c r="AM40" s="11">
        <v>429</v>
      </c>
      <c r="AN40" s="11">
        <v>408</v>
      </c>
      <c r="AO40" s="11">
        <v>413</v>
      </c>
      <c r="AP40" s="11">
        <f>382+58</f>
        <v>440</v>
      </c>
      <c r="AQ40" s="11">
        <f>69+382</f>
        <v>451</v>
      </c>
      <c r="AR40" s="1">
        <f>93+382</f>
        <v>475</v>
      </c>
      <c r="AS40" s="1">
        <f>145+382</f>
        <v>527</v>
      </c>
      <c r="AT40" s="1">
        <v>318</v>
      </c>
      <c r="AU40" s="1">
        <v>330</v>
      </c>
      <c r="AV40" s="11">
        <v>329</v>
      </c>
      <c r="AW40" s="1">
        <v>316</v>
      </c>
      <c r="AX40" s="1">
        <v>304</v>
      </c>
      <c r="AY40" s="1">
        <v>303</v>
      </c>
      <c r="AZ40" s="1">
        <v>301</v>
      </c>
      <c r="BA40" s="1">
        <v>377</v>
      </c>
      <c r="BB40" s="1">
        <v>328</v>
      </c>
      <c r="BC40" s="1">
        <v>314</v>
      </c>
      <c r="BD40" s="1">
        <v>287</v>
      </c>
      <c r="BE40" s="1">
        <v>304</v>
      </c>
      <c r="BF40" s="1">
        <v>301</v>
      </c>
      <c r="BG40" s="1">
        <v>283</v>
      </c>
      <c r="BH40" s="11">
        <v>199</v>
      </c>
      <c r="BI40" s="11">
        <v>210</v>
      </c>
      <c r="BJ40" s="11">
        <v>210</v>
      </c>
      <c r="BK40" s="11">
        <v>218</v>
      </c>
      <c r="BL40" s="1">
        <v>213</v>
      </c>
      <c r="BM40" s="1">
        <v>290</v>
      </c>
      <c r="BN40" s="1">
        <v>294</v>
      </c>
      <c r="BO40" s="1">
        <v>237</v>
      </c>
      <c r="BP40" s="1">
        <v>253</v>
      </c>
      <c r="BQ40" s="1">
        <v>275</v>
      </c>
      <c r="BR40" s="1">
        <v>270</v>
      </c>
      <c r="BS40" s="11">
        <v>277</v>
      </c>
      <c r="BT40" s="11">
        <v>277</v>
      </c>
      <c r="BU40" s="11">
        <v>288</v>
      </c>
      <c r="BV40" t="s">
        <v>121</v>
      </c>
    </row>
    <row r="41" spans="3:75" x14ac:dyDescent="0.25">
      <c r="C41" s="15" t="s">
        <v>6</v>
      </c>
      <c r="D41" s="1">
        <v>347</v>
      </c>
      <c r="E41" s="1">
        <v>365</v>
      </c>
      <c r="F41" s="1">
        <v>409</v>
      </c>
      <c r="G41" s="1">
        <v>395</v>
      </c>
      <c r="H41" s="1">
        <v>417</v>
      </c>
      <c r="I41" s="1">
        <v>436</v>
      </c>
      <c r="J41" s="1">
        <v>348</v>
      </c>
      <c r="K41" s="1">
        <v>350</v>
      </c>
      <c r="L41" s="1">
        <v>376</v>
      </c>
      <c r="M41" s="1">
        <v>412</v>
      </c>
      <c r="N41" s="1">
        <v>273</v>
      </c>
      <c r="O41" s="1">
        <v>254</v>
      </c>
      <c r="P41" s="1">
        <v>214</v>
      </c>
      <c r="Q41" s="1">
        <v>177</v>
      </c>
      <c r="R41" s="1">
        <v>156</v>
      </c>
      <c r="S41" s="1">
        <v>180</v>
      </c>
      <c r="T41" s="1">
        <v>213</v>
      </c>
      <c r="U41" s="1">
        <v>266</v>
      </c>
      <c r="V41" s="1">
        <v>129</v>
      </c>
      <c r="W41" s="1">
        <v>128</v>
      </c>
      <c r="X41" s="1">
        <v>106</v>
      </c>
      <c r="Y41" s="1">
        <v>92</v>
      </c>
      <c r="Z41" s="1">
        <v>98</v>
      </c>
      <c r="AA41" s="1">
        <v>86</v>
      </c>
      <c r="AB41" s="1">
        <v>54</v>
      </c>
      <c r="AC41" s="1">
        <v>48</v>
      </c>
      <c r="AD41" s="1">
        <v>49</v>
      </c>
      <c r="AE41" s="1">
        <v>49</v>
      </c>
      <c r="AF41" s="1">
        <v>28</v>
      </c>
      <c r="AG41" s="1">
        <v>27</v>
      </c>
      <c r="AH41" s="1">
        <v>22</v>
      </c>
      <c r="AI41" s="1">
        <v>26</v>
      </c>
      <c r="AJ41" s="1">
        <v>22</v>
      </c>
      <c r="AK41" s="1">
        <v>25</v>
      </c>
      <c r="AL41" s="1">
        <v>47</v>
      </c>
      <c r="AM41" s="1">
        <v>118</v>
      </c>
      <c r="AN41" s="1">
        <v>124</v>
      </c>
      <c r="AO41" s="1">
        <v>121</v>
      </c>
      <c r="AP41" s="1">
        <v>151</v>
      </c>
      <c r="AQ41" s="1">
        <v>159</v>
      </c>
      <c r="AR41" s="1">
        <v>128</v>
      </c>
      <c r="AS41" s="1">
        <v>233</v>
      </c>
      <c r="AT41" s="1">
        <v>116</v>
      </c>
      <c r="AU41" s="1">
        <v>103</v>
      </c>
      <c r="AV41" s="1">
        <v>108</v>
      </c>
      <c r="AW41" s="1">
        <v>135</v>
      </c>
      <c r="AX41" s="1">
        <v>166</v>
      </c>
      <c r="AY41" s="1">
        <v>118</v>
      </c>
      <c r="AZ41" s="1">
        <v>104</v>
      </c>
      <c r="BA41" s="1">
        <v>139</v>
      </c>
      <c r="BB41" s="1">
        <v>208</v>
      </c>
      <c r="BC41" s="1">
        <v>237</v>
      </c>
      <c r="BD41" s="1">
        <v>241</v>
      </c>
      <c r="BE41" s="1">
        <v>215</v>
      </c>
      <c r="BF41" s="1">
        <v>229</v>
      </c>
      <c r="BG41" s="1">
        <v>225</v>
      </c>
      <c r="BH41" s="1">
        <v>171</v>
      </c>
      <c r="BI41" s="1">
        <v>207</v>
      </c>
      <c r="BJ41" s="1">
        <v>233</v>
      </c>
      <c r="BK41" s="1">
        <v>263</v>
      </c>
      <c r="BL41" s="1">
        <v>263</v>
      </c>
      <c r="BM41" s="1">
        <v>429</v>
      </c>
      <c r="BN41" s="1">
        <v>407</v>
      </c>
      <c r="BO41" s="1">
        <v>345</v>
      </c>
      <c r="BP41" s="1">
        <v>380</v>
      </c>
      <c r="BQ41" s="1">
        <v>371</v>
      </c>
      <c r="BR41" s="1">
        <v>344</v>
      </c>
      <c r="BS41" s="1">
        <v>321</v>
      </c>
      <c r="BT41" s="1">
        <v>294</v>
      </c>
      <c r="BU41" s="1">
        <v>285</v>
      </c>
      <c r="BV41" t="s">
        <v>121</v>
      </c>
    </row>
    <row r="42" spans="3:75" x14ac:dyDescent="0.25">
      <c r="C42" s="15" t="s">
        <v>8</v>
      </c>
      <c r="D42" s="1">
        <v>352</v>
      </c>
      <c r="E42" s="1">
        <v>369</v>
      </c>
      <c r="F42" s="1">
        <v>411</v>
      </c>
      <c r="G42" s="1">
        <v>396</v>
      </c>
      <c r="H42" s="1">
        <v>419</v>
      </c>
      <c r="I42" s="1">
        <v>438</v>
      </c>
      <c r="J42" s="1">
        <v>363</v>
      </c>
      <c r="K42" s="1">
        <v>367</v>
      </c>
      <c r="L42" s="1">
        <v>390</v>
      </c>
      <c r="M42" s="1">
        <v>425</v>
      </c>
      <c r="N42" s="1">
        <v>488</v>
      </c>
      <c r="O42" s="1">
        <v>506</v>
      </c>
      <c r="P42" s="1">
        <v>324</v>
      </c>
      <c r="Q42" s="1">
        <v>286</v>
      </c>
      <c r="R42" s="1">
        <v>265</v>
      </c>
      <c r="S42" s="1">
        <v>277</v>
      </c>
      <c r="T42" s="1">
        <v>298</v>
      </c>
      <c r="U42" s="1">
        <v>321</v>
      </c>
      <c r="V42" s="1">
        <v>261</v>
      </c>
      <c r="W42" s="1">
        <v>260</v>
      </c>
      <c r="X42" s="1">
        <v>243</v>
      </c>
      <c r="Y42" s="1">
        <v>233</v>
      </c>
      <c r="Z42" s="1">
        <v>238</v>
      </c>
      <c r="AA42" s="1">
        <v>228</v>
      </c>
      <c r="AB42" s="1">
        <v>210</v>
      </c>
      <c r="AC42" s="1">
        <v>189</v>
      </c>
      <c r="AD42" s="1">
        <v>198</v>
      </c>
      <c r="AE42" s="1">
        <v>204</v>
      </c>
      <c r="AF42" s="1">
        <v>171</v>
      </c>
      <c r="AG42" s="1">
        <v>174</v>
      </c>
      <c r="AH42" s="1">
        <v>161</v>
      </c>
      <c r="AI42" s="1">
        <v>173</v>
      </c>
      <c r="AJ42" s="1">
        <v>181</v>
      </c>
      <c r="AK42" s="1">
        <v>192</v>
      </c>
      <c r="AL42" s="1">
        <v>201</v>
      </c>
      <c r="AM42" s="1">
        <v>217</v>
      </c>
      <c r="AN42" s="1">
        <v>207</v>
      </c>
      <c r="AO42" s="1">
        <v>197</v>
      </c>
      <c r="AP42" s="1">
        <v>198</v>
      </c>
      <c r="AQ42" s="1">
        <v>207</v>
      </c>
      <c r="AR42" s="1">
        <v>273</v>
      </c>
      <c r="AS42" s="1">
        <v>277</v>
      </c>
      <c r="AT42" s="1">
        <v>92</v>
      </c>
      <c r="AU42" s="1">
        <v>84</v>
      </c>
      <c r="AV42" s="1">
        <v>82</v>
      </c>
      <c r="AW42" s="1">
        <v>75</v>
      </c>
      <c r="AX42" s="1">
        <v>44</v>
      </c>
      <c r="AY42" s="1">
        <v>111</v>
      </c>
      <c r="AZ42" s="1">
        <v>113</v>
      </c>
      <c r="BA42" s="1">
        <v>45</v>
      </c>
      <c r="BB42" s="1">
        <v>30</v>
      </c>
      <c r="BC42" s="1">
        <v>85</v>
      </c>
      <c r="BD42" s="1">
        <v>103</v>
      </c>
      <c r="BE42" s="1">
        <v>78</v>
      </c>
      <c r="BF42" s="1">
        <v>86</v>
      </c>
      <c r="BG42" s="1">
        <v>101</v>
      </c>
      <c r="BH42" s="1">
        <v>134</v>
      </c>
      <c r="BI42" s="1">
        <v>133</v>
      </c>
      <c r="BJ42" s="1">
        <v>143</v>
      </c>
      <c r="BK42" s="1">
        <v>167</v>
      </c>
      <c r="BL42" s="1">
        <v>169</v>
      </c>
      <c r="BM42" s="1">
        <v>327</v>
      </c>
      <c r="BN42" s="1">
        <v>293</v>
      </c>
      <c r="BO42" s="1">
        <v>233</v>
      </c>
      <c r="BP42" s="1">
        <v>269</v>
      </c>
      <c r="BQ42" s="1">
        <v>247</v>
      </c>
      <c r="BR42" s="1">
        <v>218</v>
      </c>
      <c r="BS42" s="1">
        <v>187</v>
      </c>
      <c r="BT42" s="1">
        <v>154</v>
      </c>
      <c r="BU42" s="1">
        <v>141</v>
      </c>
      <c r="BV42" t="s">
        <v>121</v>
      </c>
    </row>
    <row r="43" spans="3:75" x14ac:dyDescent="0.25">
      <c r="C43" s="15" t="s">
        <v>9</v>
      </c>
      <c r="D43" s="1">
        <v>436</v>
      </c>
      <c r="E43" s="1">
        <v>454</v>
      </c>
      <c r="F43" s="1">
        <v>495</v>
      </c>
      <c r="G43" s="1">
        <v>481</v>
      </c>
      <c r="H43" s="1">
        <v>503</v>
      </c>
      <c r="I43" s="1">
        <v>522</v>
      </c>
      <c r="J43" s="1">
        <v>440</v>
      </c>
      <c r="K43" s="1">
        <v>444</v>
      </c>
      <c r="L43" s="1">
        <v>467</v>
      </c>
      <c r="M43" s="1">
        <v>505</v>
      </c>
      <c r="N43" s="1">
        <v>349</v>
      </c>
      <c r="O43" s="1">
        <v>330</v>
      </c>
      <c r="P43" s="1">
        <v>290</v>
      </c>
      <c r="Q43" s="1">
        <v>251</v>
      </c>
      <c r="R43" s="1">
        <v>229</v>
      </c>
      <c r="S43" s="1">
        <v>257</v>
      </c>
      <c r="T43" s="1">
        <v>292</v>
      </c>
      <c r="U43" s="1">
        <v>352</v>
      </c>
      <c r="V43" s="1">
        <v>198</v>
      </c>
      <c r="W43" s="1">
        <v>196</v>
      </c>
      <c r="X43" s="1">
        <v>177</v>
      </c>
      <c r="Y43" s="1">
        <v>166</v>
      </c>
      <c r="Z43" s="1">
        <v>171</v>
      </c>
      <c r="AA43" s="1">
        <v>162</v>
      </c>
      <c r="AB43" s="1">
        <v>141</v>
      </c>
      <c r="AC43" s="1">
        <v>146</v>
      </c>
      <c r="AD43" s="1">
        <v>142</v>
      </c>
      <c r="AE43" s="1">
        <v>141</v>
      </c>
      <c r="AF43" s="1">
        <v>129</v>
      </c>
      <c r="AG43" s="1">
        <v>128</v>
      </c>
      <c r="AH43" s="1">
        <v>105</v>
      </c>
      <c r="AI43" s="1">
        <v>106</v>
      </c>
      <c r="AJ43" s="1">
        <v>97</v>
      </c>
      <c r="AK43" s="1">
        <v>86</v>
      </c>
      <c r="AL43" s="1">
        <v>68</v>
      </c>
      <c r="AM43" s="1">
        <v>19</v>
      </c>
      <c r="AN43" s="1">
        <v>30</v>
      </c>
      <c r="AO43" s="1">
        <v>46</v>
      </c>
      <c r="AP43" s="1">
        <v>95</v>
      </c>
      <c r="AQ43" s="1">
        <v>105</v>
      </c>
      <c r="AR43" s="1">
        <v>56</v>
      </c>
      <c r="AS43" s="1">
        <v>102</v>
      </c>
      <c r="AT43" s="1">
        <v>172</v>
      </c>
      <c r="AU43" s="1">
        <v>156</v>
      </c>
      <c r="AV43" s="1">
        <v>160</v>
      </c>
      <c r="AW43" s="1">
        <v>194</v>
      </c>
      <c r="AX43" s="1">
        <v>225</v>
      </c>
      <c r="AY43" s="1">
        <v>180</v>
      </c>
      <c r="AZ43" s="1">
        <v>169</v>
      </c>
      <c r="BA43" s="1">
        <v>186</v>
      </c>
      <c r="BB43" s="1">
        <v>251</v>
      </c>
      <c r="BC43" s="1">
        <v>300</v>
      </c>
      <c r="BD43" s="1">
        <v>305</v>
      </c>
      <c r="BE43" s="1">
        <v>278</v>
      </c>
      <c r="BF43" s="1">
        <v>291</v>
      </c>
      <c r="BG43" s="1">
        <v>292</v>
      </c>
      <c r="BH43" s="1">
        <v>257</v>
      </c>
      <c r="BI43" s="1">
        <v>288</v>
      </c>
      <c r="BJ43" s="1">
        <v>312</v>
      </c>
      <c r="BK43" s="1">
        <v>343</v>
      </c>
      <c r="BL43" s="1">
        <v>342</v>
      </c>
      <c r="BM43" s="1">
        <v>510</v>
      </c>
      <c r="BN43" s="1">
        <v>485</v>
      </c>
      <c r="BO43" s="1">
        <v>422</v>
      </c>
      <c r="BP43" s="1">
        <v>458</v>
      </c>
      <c r="BQ43" s="1">
        <v>446</v>
      </c>
      <c r="BR43" s="1">
        <v>417</v>
      </c>
      <c r="BS43" s="1">
        <v>394</v>
      </c>
      <c r="BT43" s="1">
        <v>368</v>
      </c>
      <c r="BU43" s="1">
        <v>369</v>
      </c>
      <c r="BV43" t="s">
        <v>121</v>
      </c>
    </row>
    <row r="44" spans="3:75" x14ac:dyDescent="0.25">
      <c r="C44" s="15" t="s">
        <v>46</v>
      </c>
      <c r="D44" s="1">
        <v>45</v>
      </c>
      <c r="E44" s="1">
        <v>13</v>
      </c>
      <c r="F44" s="1">
        <v>29</v>
      </c>
      <c r="G44" s="1">
        <v>14</v>
      </c>
      <c r="H44" s="1">
        <v>35</v>
      </c>
      <c r="I44" s="1">
        <v>55</v>
      </c>
      <c r="J44" s="1">
        <v>78</v>
      </c>
      <c r="K44" s="1">
        <v>92</v>
      </c>
      <c r="L44" s="1">
        <v>117</v>
      </c>
      <c r="M44" s="1">
        <v>133</v>
      </c>
      <c r="N44" s="1">
        <v>195</v>
      </c>
      <c r="O44" s="1">
        <v>215</v>
      </c>
      <c r="P44" s="1">
        <v>254</v>
      </c>
      <c r="Q44" s="1">
        <v>271</v>
      </c>
      <c r="R44" s="1">
        <v>250</v>
      </c>
      <c r="S44" s="1">
        <v>224</v>
      </c>
      <c r="T44" s="1">
        <v>197</v>
      </c>
      <c r="U44" s="1">
        <v>151</v>
      </c>
      <c r="V44" s="1">
        <v>277</v>
      </c>
      <c r="W44" s="1">
        <v>282</v>
      </c>
      <c r="X44" s="1">
        <v>292</v>
      </c>
      <c r="Y44" s="1">
        <v>300</v>
      </c>
      <c r="Z44" s="1">
        <v>299</v>
      </c>
      <c r="AA44" s="1">
        <v>303</v>
      </c>
      <c r="AB44" s="1">
        <v>325</v>
      </c>
      <c r="AC44" s="1">
        <v>331</v>
      </c>
      <c r="AD44" s="1">
        <v>326</v>
      </c>
      <c r="AE44" s="1">
        <v>327</v>
      </c>
      <c r="AF44" s="1">
        <v>350</v>
      </c>
      <c r="AG44" s="1">
        <v>348</v>
      </c>
      <c r="AH44" s="1">
        <v>370</v>
      </c>
      <c r="AI44" s="1">
        <v>396</v>
      </c>
      <c r="AJ44" s="1">
        <v>391</v>
      </c>
      <c r="AK44" s="1">
        <v>389</v>
      </c>
      <c r="AL44" s="1">
        <v>403</v>
      </c>
      <c r="AM44" s="1">
        <v>473</v>
      </c>
      <c r="AN44" s="1">
        <v>472</v>
      </c>
      <c r="AO44" s="1">
        <v>487</v>
      </c>
      <c r="AP44" s="1">
        <v>534</v>
      </c>
      <c r="AQ44" s="1">
        <v>543</v>
      </c>
      <c r="AR44" s="1">
        <v>495</v>
      </c>
      <c r="AS44" s="1">
        <v>549</v>
      </c>
      <c r="AT44" s="1">
        <v>358</v>
      </c>
      <c r="AU44" s="1">
        <v>369</v>
      </c>
      <c r="AV44" s="1">
        <v>368</v>
      </c>
      <c r="AW44" s="1">
        <v>351</v>
      </c>
      <c r="AX44" s="1">
        <v>356</v>
      </c>
      <c r="AY44" s="1">
        <v>337</v>
      </c>
      <c r="AZ44" s="1">
        <v>336</v>
      </c>
      <c r="BA44" s="1">
        <v>408</v>
      </c>
      <c r="BB44" s="1">
        <v>366</v>
      </c>
      <c r="BC44" s="1">
        <v>325</v>
      </c>
      <c r="BD44" s="1">
        <v>301</v>
      </c>
      <c r="BE44" s="1">
        <v>323</v>
      </c>
      <c r="BF44" s="1">
        <v>315</v>
      </c>
      <c r="BG44" s="1">
        <v>302</v>
      </c>
      <c r="BH44" s="1">
        <v>245</v>
      </c>
      <c r="BI44" s="1">
        <v>244</v>
      </c>
      <c r="BJ44" s="1">
        <v>243</v>
      </c>
      <c r="BK44" s="1">
        <v>239</v>
      </c>
      <c r="BL44" s="1">
        <v>234</v>
      </c>
      <c r="BM44" s="1">
        <v>235</v>
      </c>
      <c r="BN44" s="1">
        <v>270</v>
      </c>
      <c r="BO44" s="1">
        <v>241</v>
      </c>
      <c r="BP44" s="1">
        <v>232</v>
      </c>
      <c r="BQ44" s="1">
        <v>262</v>
      </c>
      <c r="BR44" s="1">
        <v>279</v>
      </c>
      <c r="BS44" s="1">
        <v>296</v>
      </c>
      <c r="BT44" s="1">
        <v>318</v>
      </c>
      <c r="BU44" s="1">
        <v>333</v>
      </c>
      <c r="BV44" t="s">
        <v>121</v>
      </c>
    </row>
    <row r="45" spans="3:75" x14ac:dyDescent="0.25">
      <c r="C45" s="15" t="s">
        <v>106</v>
      </c>
      <c r="D45" s="1">
        <v>164</v>
      </c>
      <c r="E45" s="1">
        <v>181</v>
      </c>
      <c r="F45" s="1">
        <v>223</v>
      </c>
      <c r="G45" s="1">
        <v>208</v>
      </c>
      <c r="H45" s="1">
        <v>231</v>
      </c>
      <c r="I45" s="1">
        <v>250</v>
      </c>
      <c r="J45" s="1">
        <v>165</v>
      </c>
      <c r="K45" s="1">
        <v>167</v>
      </c>
      <c r="L45" s="1">
        <v>195</v>
      </c>
      <c r="M45" s="1">
        <v>231</v>
      </c>
      <c r="N45" s="1">
        <v>184</v>
      </c>
      <c r="O45" s="1">
        <v>165</v>
      </c>
      <c r="P45" s="1">
        <v>127</v>
      </c>
      <c r="Q45" s="1">
        <v>89</v>
      </c>
      <c r="R45" s="1">
        <v>70</v>
      </c>
      <c r="S45" s="1">
        <v>60</v>
      </c>
      <c r="T45" s="1">
        <v>66</v>
      </c>
      <c r="U45" s="1">
        <v>93</v>
      </c>
      <c r="V45" s="1">
        <v>88</v>
      </c>
      <c r="W45" s="1">
        <v>95</v>
      </c>
      <c r="X45" s="1">
        <v>100</v>
      </c>
      <c r="Y45" s="1">
        <v>107</v>
      </c>
      <c r="Z45" s="1">
        <v>104</v>
      </c>
      <c r="AA45" s="1">
        <v>110</v>
      </c>
      <c r="AB45" s="1">
        <v>131</v>
      </c>
      <c r="AC45" s="1">
        <v>140</v>
      </c>
      <c r="AD45" s="1">
        <v>133</v>
      </c>
      <c r="AE45" s="1">
        <v>131</v>
      </c>
      <c r="AF45" s="1">
        <v>157</v>
      </c>
      <c r="AG45" s="1">
        <v>156</v>
      </c>
      <c r="AH45" s="1">
        <v>179</v>
      </c>
      <c r="AI45" s="1">
        <v>203</v>
      </c>
      <c r="AJ45" s="1">
        <v>198</v>
      </c>
      <c r="AK45" s="1">
        <v>196</v>
      </c>
      <c r="AL45" s="1">
        <v>216</v>
      </c>
      <c r="AM45" s="1">
        <v>281</v>
      </c>
      <c r="AN45" s="1">
        <v>279</v>
      </c>
      <c r="AO45" s="1">
        <v>293</v>
      </c>
      <c r="AP45" s="1">
        <v>334</v>
      </c>
      <c r="AQ45" s="1">
        <v>343</v>
      </c>
      <c r="AR45" s="1">
        <v>302</v>
      </c>
      <c r="AS45" s="1">
        <v>347</v>
      </c>
      <c r="AT45" s="1">
        <v>190</v>
      </c>
      <c r="AU45" s="1">
        <v>201</v>
      </c>
      <c r="AV45" s="1">
        <v>200</v>
      </c>
      <c r="AW45" s="1">
        <v>189</v>
      </c>
      <c r="AX45" s="1">
        <v>206</v>
      </c>
      <c r="AY45" s="1">
        <v>169</v>
      </c>
      <c r="AZ45" s="1">
        <v>161</v>
      </c>
      <c r="BA45" s="1">
        <v>237</v>
      </c>
      <c r="BB45" s="1">
        <v>228</v>
      </c>
      <c r="BC45" s="1">
        <v>213</v>
      </c>
      <c r="BD45" s="1">
        <v>198</v>
      </c>
      <c r="BE45" s="1">
        <v>205</v>
      </c>
      <c r="BF45" s="1">
        <v>203</v>
      </c>
      <c r="BG45" s="1">
        <v>180</v>
      </c>
      <c r="BH45" s="1">
        <v>105</v>
      </c>
      <c r="BI45" s="1">
        <v>134</v>
      </c>
      <c r="BJ45" s="1">
        <v>154</v>
      </c>
      <c r="BK45" s="1">
        <v>172</v>
      </c>
      <c r="BL45" s="1">
        <v>174</v>
      </c>
      <c r="BM45" s="1">
        <v>305</v>
      </c>
      <c r="BN45" s="1">
        <v>294</v>
      </c>
      <c r="BO45" s="1">
        <v>237</v>
      </c>
      <c r="BP45" s="1">
        <v>263</v>
      </c>
      <c r="BQ45" s="1">
        <v>271</v>
      </c>
      <c r="BR45" s="1">
        <v>256</v>
      </c>
      <c r="BS45" s="1">
        <v>243</v>
      </c>
      <c r="BT45" s="1">
        <v>242</v>
      </c>
      <c r="BU45" s="1">
        <v>230</v>
      </c>
      <c r="BV45" t="s">
        <v>121</v>
      </c>
    </row>
    <row r="46" spans="3:75" x14ac:dyDescent="0.25">
      <c r="C46" s="15" t="s">
        <v>22</v>
      </c>
      <c r="D46" s="1">
        <v>256</v>
      </c>
      <c r="E46" s="1">
        <v>274</v>
      </c>
      <c r="F46" s="1">
        <v>317</v>
      </c>
      <c r="G46" s="1">
        <v>301</v>
      </c>
      <c r="H46" s="1">
        <v>324</v>
      </c>
      <c r="I46" s="1">
        <v>343</v>
      </c>
      <c r="J46" s="1">
        <v>285</v>
      </c>
      <c r="K46" s="1">
        <v>289</v>
      </c>
      <c r="L46" s="1">
        <v>314</v>
      </c>
      <c r="M46" s="1">
        <v>348</v>
      </c>
      <c r="N46" s="1">
        <v>410</v>
      </c>
      <c r="O46" s="1">
        <v>411</v>
      </c>
      <c r="P46" s="1">
        <v>371</v>
      </c>
      <c r="Q46" s="1">
        <v>333</v>
      </c>
      <c r="R46" s="1">
        <v>312</v>
      </c>
      <c r="S46" s="1">
        <v>306</v>
      </c>
      <c r="T46" s="1">
        <v>307</v>
      </c>
      <c r="U46" s="1">
        <v>292</v>
      </c>
      <c r="V46" s="1">
        <v>316</v>
      </c>
      <c r="W46" s="1">
        <v>324</v>
      </c>
      <c r="X46" s="1">
        <v>319</v>
      </c>
      <c r="Y46" s="1">
        <v>323</v>
      </c>
      <c r="Z46" s="1">
        <v>324</v>
      </c>
      <c r="AA46" s="1">
        <v>326</v>
      </c>
      <c r="AB46" s="1">
        <v>309</v>
      </c>
      <c r="AC46" s="1">
        <v>291</v>
      </c>
      <c r="AD46" s="1">
        <v>298</v>
      </c>
      <c r="AE46" s="1">
        <v>303</v>
      </c>
      <c r="AF46" s="1">
        <v>306</v>
      </c>
      <c r="AG46" s="1">
        <v>307</v>
      </c>
      <c r="AH46" s="1">
        <v>320</v>
      </c>
      <c r="AI46" s="1">
        <v>340</v>
      </c>
      <c r="AJ46" s="1">
        <v>348</v>
      </c>
      <c r="AK46" s="1">
        <v>359</v>
      </c>
      <c r="AL46" s="1">
        <v>368</v>
      </c>
      <c r="AM46" s="1">
        <v>404</v>
      </c>
      <c r="AN46" s="1">
        <v>393</v>
      </c>
      <c r="AO46" s="1">
        <v>386</v>
      </c>
      <c r="AP46" s="1">
        <v>400</v>
      </c>
      <c r="AQ46" s="1">
        <v>407</v>
      </c>
      <c r="AR46" s="1">
        <v>515</v>
      </c>
      <c r="AS46" s="1">
        <v>481</v>
      </c>
      <c r="AT46" s="1">
        <v>241</v>
      </c>
      <c r="AU46" s="1">
        <v>254</v>
      </c>
      <c r="AV46" s="1">
        <v>251</v>
      </c>
      <c r="AW46" s="1">
        <v>219</v>
      </c>
      <c r="AX46" s="1">
        <v>194</v>
      </c>
      <c r="AY46" s="1">
        <v>232</v>
      </c>
      <c r="AZ46" s="1">
        <v>246</v>
      </c>
      <c r="BA46" s="1">
        <v>252</v>
      </c>
      <c r="BB46" s="1">
        <v>181</v>
      </c>
      <c r="BC46" s="1">
        <v>121</v>
      </c>
      <c r="BD46" s="1">
        <v>105</v>
      </c>
      <c r="BE46" s="1">
        <v>127</v>
      </c>
      <c r="BF46" s="1">
        <v>122</v>
      </c>
      <c r="BG46" s="1">
        <v>115</v>
      </c>
      <c r="BH46" s="1">
        <v>169</v>
      </c>
      <c r="BI46" s="1">
        <v>128</v>
      </c>
      <c r="BJ46" s="1">
        <v>104</v>
      </c>
      <c r="BK46" s="1">
        <v>75</v>
      </c>
      <c r="BL46" s="1">
        <v>81</v>
      </c>
      <c r="BM46" s="1">
        <v>121</v>
      </c>
      <c r="BN46" s="1">
        <v>86</v>
      </c>
      <c r="BO46" s="1">
        <v>38</v>
      </c>
      <c r="BP46" s="1">
        <v>65</v>
      </c>
      <c r="BQ46" s="1">
        <v>41</v>
      </c>
      <c r="BR46" s="1">
        <v>11</v>
      </c>
      <c r="BS46" s="1">
        <v>23</v>
      </c>
      <c r="BT46" s="1">
        <v>52</v>
      </c>
      <c r="BU46" s="1">
        <v>66</v>
      </c>
      <c r="BV46" t="s">
        <v>121</v>
      </c>
    </row>
    <row r="47" spans="3:75" x14ac:dyDescent="0.25">
      <c r="C47" s="15" t="s">
        <v>88</v>
      </c>
      <c r="D47" s="1">
        <v>43</v>
      </c>
      <c r="E47" s="1">
        <v>52</v>
      </c>
      <c r="F47" s="1">
        <v>97</v>
      </c>
      <c r="G47" s="1">
        <v>82</v>
      </c>
      <c r="H47" s="1">
        <v>105</v>
      </c>
      <c r="I47" s="1">
        <v>124</v>
      </c>
      <c r="J47" s="1">
        <v>29</v>
      </c>
      <c r="K47" s="1">
        <v>36</v>
      </c>
      <c r="L47" s="1">
        <v>56</v>
      </c>
      <c r="M47" s="1">
        <v>93</v>
      </c>
      <c r="N47" s="1">
        <v>155</v>
      </c>
      <c r="O47" s="1">
        <v>176</v>
      </c>
      <c r="P47" s="1">
        <v>212</v>
      </c>
      <c r="Q47" s="1">
        <v>251</v>
      </c>
      <c r="R47" s="1">
        <v>241</v>
      </c>
      <c r="S47" s="1">
        <v>214</v>
      </c>
      <c r="T47" s="1">
        <v>187</v>
      </c>
      <c r="U47" s="1">
        <v>146</v>
      </c>
      <c r="V47" s="1">
        <v>269</v>
      </c>
      <c r="W47" s="1">
        <v>275</v>
      </c>
      <c r="X47" s="1">
        <v>285</v>
      </c>
      <c r="Y47" s="1">
        <v>296</v>
      </c>
      <c r="Z47" s="1">
        <v>291</v>
      </c>
      <c r="AA47" s="1">
        <v>301</v>
      </c>
      <c r="AB47" s="1">
        <v>322</v>
      </c>
      <c r="AC47" s="1">
        <v>335</v>
      </c>
      <c r="AD47" s="1">
        <v>328</v>
      </c>
      <c r="AE47" s="1">
        <v>327</v>
      </c>
      <c r="AF47" s="1">
        <v>351</v>
      </c>
      <c r="AG47" s="1">
        <v>350</v>
      </c>
      <c r="AH47" s="1">
        <v>366</v>
      </c>
      <c r="AI47" s="1">
        <v>398</v>
      </c>
      <c r="AJ47" s="1">
        <v>407</v>
      </c>
      <c r="AK47" s="1">
        <v>418</v>
      </c>
      <c r="AL47" s="1">
        <v>440</v>
      </c>
      <c r="AM47" s="1">
        <v>470</v>
      </c>
      <c r="AN47" s="1">
        <v>463</v>
      </c>
      <c r="AO47" s="1">
        <v>466</v>
      </c>
      <c r="AP47" s="1">
        <v>493</v>
      </c>
      <c r="AQ47" s="1">
        <v>501</v>
      </c>
      <c r="AR47" s="1">
        <v>511</v>
      </c>
      <c r="AS47" s="1">
        <v>564</v>
      </c>
      <c r="AT47" s="1">
        <v>363</v>
      </c>
      <c r="AU47" s="1">
        <v>377</v>
      </c>
      <c r="AV47" s="1">
        <v>374</v>
      </c>
      <c r="AW47" s="1">
        <v>361</v>
      </c>
      <c r="AX47" s="1">
        <v>375</v>
      </c>
      <c r="AY47" s="1">
        <v>343</v>
      </c>
      <c r="AZ47" s="1">
        <v>340</v>
      </c>
      <c r="BA47" s="1">
        <v>441</v>
      </c>
      <c r="BB47" s="1">
        <v>425</v>
      </c>
      <c r="BC47" s="1">
        <v>366</v>
      </c>
      <c r="BD47" s="1">
        <v>352</v>
      </c>
      <c r="BE47" s="1">
        <v>346</v>
      </c>
      <c r="BF47" s="1">
        <v>353</v>
      </c>
      <c r="BG47" s="1">
        <v>332</v>
      </c>
      <c r="BH47" s="1">
        <v>262</v>
      </c>
      <c r="BI47" s="1">
        <v>261</v>
      </c>
      <c r="BJ47" s="1">
        <v>295</v>
      </c>
      <c r="BK47" s="1">
        <v>272</v>
      </c>
      <c r="BL47" s="1">
        <v>267</v>
      </c>
      <c r="BM47" s="1">
        <v>291</v>
      </c>
      <c r="BN47" s="1">
        <v>322</v>
      </c>
      <c r="BO47" s="1">
        <v>297</v>
      </c>
      <c r="BP47" s="1">
        <v>285</v>
      </c>
      <c r="BQ47" s="1">
        <v>314</v>
      </c>
      <c r="BR47" s="1">
        <v>301</v>
      </c>
      <c r="BS47" s="1">
        <v>311</v>
      </c>
      <c r="BT47" s="1">
        <v>317</v>
      </c>
      <c r="BU47" s="1">
        <v>328</v>
      </c>
      <c r="BV47" t="s">
        <v>121</v>
      </c>
    </row>
    <row r="48" spans="3:75" x14ac:dyDescent="0.25">
      <c r="C48" s="15" t="s">
        <v>58</v>
      </c>
      <c r="D48" s="1">
        <v>253</v>
      </c>
      <c r="E48" s="1">
        <v>258</v>
      </c>
      <c r="F48" s="1">
        <v>268</v>
      </c>
      <c r="G48" s="1">
        <v>259</v>
      </c>
      <c r="H48" s="1">
        <v>274</v>
      </c>
      <c r="I48" s="1">
        <v>291</v>
      </c>
      <c r="J48" s="1">
        <v>284</v>
      </c>
      <c r="K48" s="1">
        <v>291</v>
      </c>
      <c r="L48" s="1">
        <v>319</v>
      </c>
      <c r="M48" s="1">
        <v>354</v>
      </c>
      <c r="N48" s="1">
        <v>418</v>
      </c>
      <c r="O48" s="1">
        <v>437</v>
      </c>
      <c r="P48" s="1">
        <v>402</v>
      </c>
      <c r="Q48" s="1">
        <v>366</v>
      </c>
      <c r="R48" s="1">
        <v>345</v>
      </c>
      <c r="S48" s="1">
        <v>336</v>
      </c>
      <c r="T48" s="1">
        <v>330</v>
      </c>
      <c r="U48" s="1">
        <v>307</v>
      </c>
      <c r="V48" s="1">
        <v>349</v>
      </c>
      <c r="W48" s="1">
        <v>358</v>
      </c>
      <c r="X48" s="1">
        <v>345</v>
      </c>
      <c r="Y48" s="1">
        <v>342</v>
      </c>
      <c r="Z48" s="1">
        <v>346</v>
      </c>
      <c r="AA48" s="1">
        <v>342</v>
      </c>
      <c r="AB48" s="1">
        <v>341</v>
      </c>
      <c r="AC48" s="1">
        <v>329</v>
      </c>
      <c r="AD48" s="1">
        <v>331</v>
      </c>
      <c r="AE48" s="1">
        <v>336</v>
      </c>
      <c r="AF48" s="1">
        <v>343</v>
      </c>
      <c r="AG48" s="1">
        <v>344</v>
      </c>
      <c r="AH48" s="1">
        <v>352</v>
      </c>
      <c r="AI48" s="1">
        <v>375</v>
      </c>
      <c r="AJ48" s="1">
        <v>383</v>
      </c>
      <c r="AK48" s="1">
        <v>395</v>
      </c>
      <c r="AL48" s="1">
        <v>451</v>
      </c>
      <c r="AM48" s="1">
        <v>445</v>
      </c>
      <c r="AN48" s="1">
        <v>441</v>
      </c>
      <c r="AO48" s="1">
        <v>431</v>
      </c>
      <c r="AP48" s="1">
        <v>445</v>
      </c>
      <c r="AQ48" s="1">
        <v>454</v>
      </c>
      <c r="AR48" s="1">
        <v>522</v>
      </c>
      <c r="AS48" s="1">
        <v>527</v>
      </c>
      <c r="AT48" s="1">
        <v>282</v>
      </c>
      <c r="AU48" s="1">
        <v>296</v>
      </c>
      <c r="AV48" s="1">
        <v>293</v>
      </c>
      <c r="AW48" s="1">
        <v>263</v>
      </c>
      <c r="AX48" s="1">
        <v>236</v>
      </c>
      <c r="AY48" s="1">
        <v>268</v>
      </c>
      <c r="AZ48" s="1">
        <v>278</v>
      </c>
      <c r="BA48" s="1">
        <v>302</v>
      </c>
      <c r="BB48" s="1">
        <v>234</v>
      </c>
      <c r="BC48" s="1">
        <v>171</v>
      </c>
      <c r="BD48" s="1">
        <v>150</v>
      </c>
      <c r="BE48" s="1">
        <v>176</v>
      </c>
      <c r="BF48" s="1">
        <v>168</v>
      </c>
      <c r="BG48" s="1">
        <v>162</v>
      </c>
      <c r="BH48" s="1">
        <v>205</v>
      </c>
      <c r="BI48" s="1">
        <v>165</v>
      </c>
      <c r="BJ48" s="1">
        <v>141</v>
      </c>
      <c r="BK48" s="1">
        <v>113</v>
      </c>
      <c r="BL48" s="1">
        <v>118</v>
      </c>
      <c r="BM48" s="1">
        <v>93</v>
      </c>
      <c r="BN48" s="1">
        <v>45</v>
      </c>
      <c r="BO48" s="1">
        <v>33</v>
      </c>
      <c r="BP48" s="1">
        <v>31</v>
      </c>
      <c r="BQ48" s="1">
        <v>38</v>
      </c>
      <c r="BR48" s="1">
        <v>31</v>
      </c>
      <c r="BS48" s="1">
        <v>64</v>
      </c>
      <c r="BT48" s="1">
        <v>92</v>
      </c>
      <c r="BU48" s="1">
        <v>107</v>
      </c>
      <c r="BV48" t="s">
        <v>121</v>
      </c>
    </row>
    <row r="51" spans="2:80" ht="15" customHeight="1" x14ac:dyDescent="0.25"/>
    <row r="52" spans="2:80" x14ac:dyDescent="0.25">
      <c r="C52" s="2" t="s">
        <v>4</v>
      </c>
      <c r="D52" s="71" t="s">
        <v>45</v>
      </c>
      <c r="E52" s="71" t="s">
        <v>47</v>
      </c>
      <c r="F52" s="71" t="s">
        <v>48</v>
      </c>
      <c r="G52" s="71" t="s">
        <v>49</v>
      </c>
      <c r="H52" s="71" t="s">
        <v>92</v>
      </c>
      <c r="I52" s="71" t="s">
        <v>50</v>
      </c>
      <c r="J52" s="71" t="s">
        <v>51</v>
      </c>
      <c r="K52" s="71" t="s">
        <v>82</v>
      </c>
      <c r="L52" s="71" t="s">
        <v>52</v>
      </c>
      <c r="M52" s="71" t="s">
        <v>53</v>
      </c>
      <c r="N52" s="71" t="s">
        <v>44</v>
      </c>
      <c r="O52" s="71" t="s">
        <v>43</v>
      </c>
      <c r="P52" s="71" t="s">
        <v>42</v>
      </c>
      <c r="Q52" s="71" t="s">
        <v>54</v>
      </c>
      <c r="R52" s="71" t="s">
        <v>79</v>
      </c>
      <c r="S52" s="71" t="s">
        <v>41</v>
      </c>
      <c r="T52" s="71" t="s">
        <v>40</v>
      </c>
      <c r="U52" s="71" t="s">
        <v>16</v>
      </c>
      <c r="V52" s="71" t="s">
        <v>10</v>
      </c>
      <c r="W52" s="71" t="s">
        <v>11</v>
      </c>
      <c r="X52" s="74" t="s">
        <v>12</v>
      </c>
      <c r="Y52" s="74" t="s">
        <v>13</v>
      </c>
      <c r="Z52" s="71" t="s">
        <v>78</v>
      </c>
      <c r="AA52" s="74" t="s">
        <v>87</v>
      </c>
      <c r="AB52" s="74" t="s">
        <v>14</v>
      </c>
      <c r="AC52" s="71" t="s">
        <v>70</v>
      </c>
      <c r="AD52" s="71" t="s">
        <v>55</v>
      </c>
      <c r="AE52" s="71" t="s">
        <v>15</v>
      </c>
      <c r="AF52" s="71" t="s">
        <v>68</v>
      </c>
      <c r="AG52" s="71" t="s">
        <v>69</v>
      </c>
      <c r="AH52" s="74" t="s">
        <v>72</v>
      </c>
      <c r="AI52" s="71" t="s">
        <v>74</v>
      </c>
      <c r="AJ52" s="74" t="s">
        <v>36</v>
      </c>
      <c r="AK52" s="74" t="s">
        <v>71</v>
      </c>
      <c r="AL52" s="71" t="s">
        <v>30</v>
      </c>
      <c r="AM52" s="71" t="s">
        <v>26</v>
      </c>
      <c r="AN52" s="71" t="s">
        <v>89</v>
      </c>
      <c r="AO52" s="71" t="s">
        <v>27</v>
      </c>
      <c r="AP52" s="71" t="s">
        <v>28</v>
      </c>
      <c r="AQ52" s="71" t="s">
        <v>29</v>
      </c>
      <c r="AR52" s="71" t="s">
        <v>75</v>
      </c>
      <c r="AS52" s="71" t="s">
        <v>94</v>
      </c>
      <c r="AT52" s="71" t="s">
        <v>32</v>
      </c>
      <c r="AU52" s="71" t="s">
        <v>99</v>
      </c>
      <c r="AV52" s="71" t="s">
        <v>33</v>
      </c>
      <c r="AW52" s="71" t="s">
        <v>77</v>
      </c>
      <c r="AX52" s="71" t="s">
        <v>35</v>
      </c>
      <c r="AY52" s="71" t="s">
        <v>56</v>
      </c>
      <c r="AZ52" s="71" t="s">
        <v>31</v>
      </c>
      <c r="BA52" s="71" t="s">
        <v>34</v>
      </c>
      <c r="BB52" s="71" t="s">
        <v>102</v>
      </c>
      <c r="BC52" s="71" t="s">
        <v>17</v>
      </c>
      <c r="BD52" s="71" t="s">
        <v>20</v>
      </c>
      <c r="BE52" s="71" t="s">
        <v>101</v>
      </c>
      <c r="BF52" s="71" t="s">
        <v>18</v>
      </c>
      <c r="BG52" s="71" t="s">
        <v>98</v>
      </c>
      <c r="BH52" s="71" t="s">
        <v>39</v>
      </c>
      <c r="BI52" s="71" t="s">
        <v>38</v>
      </c>
      <c r="BJ52" s="71" t="s">
        <v>86</v>
      </c>
      <c r="BK52" s="71" t="s">
        <v>24</v>
      </c>
      <c r="BL52" s="71" t="s">
        <v>25</v>
      </c>
      <c r="BM52" s="71" t="s">
        <v>64</v>
      </c>
      <c r="BN52" s="71" t="s">
        <v>37</v>
      </c>
      <c r="BO52" s="71" t="s">
        <v>23</v>
      </c>
      <c r="BP52" s="71" t="s">
        <v>100</v>
      </c>
      <c r="BQ52" s="71" t="s">
        <v>107</v>
      </c>
      <c r="BR52" s="71" t="s">
        <v>93</v>
      </c>
      <c r="BS52" s="71" t="s">
        <v>21</v>
      </c>
      <c r="BT52" s="71" t="s">
        <v>91</v>
      </c>
      <c r="BU52" s="71" t="s">
        <v>62</v>
      </c>
    </row>
    <row r="53" spans="2:80" x14ac:dyDescent="0.25">
      <c r="C53" s="3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4"/>
      <c r="Y53" s="74"/>
      <c r="Z53" s="72"/>
      <c r="AA53" s="74"/>
      <c r="AB53" s="74"/>
      <c r="AC53" s="72"/>
      <c r="AD53" s="72"/>
      <c r="AE53" s="72"/>
      <c r="AF53" s="72"/>
      <c r="AG53" s="72"/>
      <c r="AH53" s="74"/>
      <c r="AI53" s="72"/>
      <c r="AJ53" s="74"/>
      <c r="AK53" s="74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</row>
    <row r="54" spans="2:80" s="46" customFormat="1" ht="33" customHeight="1" x14ac:dyDescent="0.25">
      <c r="B54" s="55"/>
      <c r="C54" s="45" t="s">
        <v>125</v>
      </c>
      <c r="D54" s="45">
        <f>SUM(D13:D21)</f>
        <v>181</v>
      </c>
      <c r="E54" s="45">
        <f t="shared" ref="E54:BP54" si="70">SUM(E13:E21)</f>
        <v>126</v>
      </c>
      <c r="F54" s="45">
        <f t="shared" si="70"/>
        <v>129</v>
      </c>
      <c r="G54" s="45">
        <f t="shared" si="70"/>
        <v>164</v>
      </c>
      <c r="H54" s="45">
        <f t="shared" si="70"/>
        <v>181</v>
      </c>
      <c r="I54" s="45">
        <f t="shared" si="70"/>
        <v>119</v>
      </c>
      <c r="J54" s="45">
        <f t="shared" si="70"/>
        <v>162</v>
      </c>
      <c r="K54" s="45">
        <f t="shared" si="70"/>
        <v>172</v>
      </c>
      <c r="L54" s="45">
        <f t="shared" si="70"/>
        <v>394</v>
      </c>
      <c r="M54" s="45">
        <f t="shared" si="70"/>
        <v>427</v>
      </c>
      <c r="N54" s="45">
        <f t="shared" si="70"/>
        <v>501</v>
      </c>
      <c r="O54" s="45">
        <f t="shared" si="70"/>
        <v>350</v>
      </c>
      <c r="P54" s="45">
        <f t="shared" si="70"/>
        <v>431</v>
      </c>
      <c r="Q54" s="45">
        <f t="shared" si="70"/>
        <v>320</v>
      </c>
      <c r="R54" s="45">
        <f t="shared" si="70"/>
        <v>437</v>
      </c>
      <c r="S54" s="45">
        <f t="shared" si="70"/>
        <v>209</v>
      </c>
      <c r="T54" s="45">
        <f t="shared" si="70"/>
        <v>380</v>
      </c>
      <c r="U54" s="45">
        <f t="shared" si="70"/>
        <v>513</v>
      </c>
      <c r="V54" s="45">
        <f t="shared" si="70"/>
        <v>247</v>
      </c>
      <c r="W54" s="45">
        <f t="shared" si="70"/>
        <v>221</v>
      </c>
      <c r="X54" s="45">
        <f t="shared" si="70"/>
        <v>155</v>
      </c>
      <c r="Y54" s="45">
        <f t="shared" si="70"/>
        <v>259</v>
      </c>
      <c r="Z54" s="45">
        <f t="shared" si="70"/>
        <v>207</v>
      </c>
      <c r="AA54" s="45">
        <f t="shared" si="70"/>
        <v>178</v>
      </c>
      <c r="AB54" s="45">
        <f t="shared" si="70"/>
        <v>311</v>
      </c>
      <c r="AC54" s="45">
        <f t="shared" si="70"/>
        <v>302</v>
      </c>
      <c r="AD54" s="45">
        <f t="shared" si="70"/>
        <v>290</v>
      </c>
      <c r="AE54" s="45">
        <f t="shared" si="70"/>
        <v>222</v>
      </c>
      <c r="AF54" s="45">
        <f t="shared" si="70"/>
        <v>207</v>
      </c>
      <c r="AG54" s="45">
        <f t="shared" si="70"/>
        <v>259</v>
      </c>
      <c r="AH54" s="45">
        <f t="shared" si="70"/>
        <v>323</v>
      </c>
      <c r="AI54" s="45">
        <f t="shared" si="70"/>
        <v>334</v>
      </c>
      <c r="AJ54" s="45">
        <f t="shared" si="70"/>
        <v>238</v>
      </c>
      <c r="AK54" s="45">
        <f t="shared" si="70"/>
        <v>208</v>
      </c>
      <c r="AL54" s="45">
        <f t="shared" si="70"/>
        <v>244</v>
      </c>
      <c r="AM54" s="45">
        <f t="shared" si="70"/>
        <v>300</v>
      </c>
      <c r="AN54" s="45">
        <f t="shared" si="70"/>
        <v>253</v>
      </c>
      <c r="AO54" s="45">
        <f t="shared" si="70"/>
        <v>311</v>
      </c>
      <c r="AP54" s="45">
        <f t="shared" si="70"/>
        <v>315</v>
      </c>
      <c r="AQ54" s="45">
        <f t="shared" si="70"/>
        <v>221</v>
      </c>
      <c r="AR54" s="45">
        <f t="shared" si="70"/>
        <v>282</v>
      </c>
      <c r="AS54" s="45">
        <f t="shared" si="70"/>
        <v>185</v>
      </c>
      <c r="AT54" s="45">
        <f t="shared" si="70"/>
        <v>440</v>
      </c>
      <c r="AU54" s="45">
        <f t="shared" si="70"/>
        <v>325</v>
      </c>
      <c r="AV54" s="45">
        <f t="shared" si="70"/>
        <v>382</v>
      </c>
      <c r="AW54" s="45">
        <f t="shared" si="70"/>
        <v>436</v>
      </c>
      <c r="AX54" s="45">
        <f t="shared" si="70"/>
        <v>293</v>
      </c>
      <c r="AY54" s="45">
        <f t="shared" si="70"/>
        <v>480</v>
      </c>
      <c r="AZ54" s="45">
        <f t="shared" si="70"/>
        <v>366</v>
      </c>
      <c r="BA54" s="45">
        <f t="shared" si="70"/>
        <v>310</v>
      </c>
      <c r="BB54" s="45">
        <f t="shared" si="70"/>
        <v>384</v>
      </c>
      <c r="BC54" s="45">
        <f t="shared" si="70"/>
        <v>322</v>
      </c>
      <c r="BD54" s="45">
        <f t="shared" si="70"/>
        <v>383</v>
      </c>
      <c r="BE54" s="45">
        <f t="shared" si="70"/>
        <v>238</v>
      </c>
      <c r="BF54" s="45">
        <f t="shared" si="70"/>
        <v>352</v>
      </c>
      <c r="BG54" s="45">
        <f t="shared" si="70"/>
        <v>322</v>
      </c>
      <c r="BH54" s="45">
        <f t="shared" si="70"/>
        <v>261</v>
      </c>
      <c r="BI54" s="45">
        <f t="shared" si="70"/>
        <v>296</v>
      </c>
      <c r="BJ54" s="45">
        <f t="shared" si="70"/>
        <v>245</v>
      </c>
      <c r="BK54" s="45">
        <f t="shared" si="70"/>
        <v>244</v>
      </c>
      <c r="BL54" s="45">
        <f t="shared" si="70"/>
        <v>248</v>
      </c>
      <c r="BM54" s="45">
        <f t="shared" si="70"/>
        <v>191</v>
      </c>
      <c r="BN54" s="45">
        <f t="shared" si="70"/>
        <v>221</v>
      </c>
      <c r="BO54" s="45">
        <f t="shared" si="70"/>
        <v>180</v>
      </c>
      <c r="BP54" s="45">
        <f t="shared" si="70"/>
        <v>283</v>
      </c>
      <c r="BQ54" s="45">
        <f t="shared" ref="BQ54:BU54" si="71">SUM(BQ13:BQ21)</f>
        <v>156</v>
      </c>
      <c r="BR54" s="45">
        <f t="shared" si="71"/>
        <v>163</v>
      </c>
      <c r="BS54" s="45">
        <f t="shared" si="71"/>
        <v>220</v>
      </c>
      <c r="BT54" s="45">
        <f t="shared" si="71"/>
        <v>189</v>
      </c>
      <c r="BU54" s="45">
        <f t="shared" si="71"/>
        <v>224</v>
      </c>
      <c r="BW54" s="46" t="s">
        <v>122</v>
      </c>
    </row>
    <row r="55" spans="2:80" s="46" customFormat="1" ht="33" customHeight="1" x14ac:dyDescent="0.25">
      <c r="B55" s="55"/>
      <c r="C55" s="59" t="s">
        <v>153</v>
      </c>
      <c r="D55" s="45">
        <v>24</v>
      </c>
      <c r="E55" s="45">
        <v>24</v>
      </c>
      <c r="F55" s="45">
        <v>24</v>
      </c>
      <c r="G55" s="45">
        <v>24</v>
      </c>
      <c r="H55" s="45">
        <v>24</v>
      </c>
      <c r="I55" s="45">
        <v>24</v>
      </c>
      <c r="J55" s="45">
        <v>24</v>
      </c>
      <c r="K55" s="45">
        <v>24</v>
      </c>
      <c r="L55" s="45">
        <v>24</v>
      </c>
      <c r="M55" s="45">
        <v>24</v>
      </c>
      <c r="N55" s="45">
        <v>24</v>
      </c>
      <c r="O55" s="45">
        <v>24</v>
      </c>
      <c r="P55" s="45">
        <v>24</v>
      </c>
      <c r="Q55" s="45">
        <v>24</v>
      </c>
      <c r="R55" s="45">
        <v>24</v>
      </c>
      <c r="S55" s="45">
        <v>24</v>
      </c>
      <c r="T55" s="45">
        <v>24</v>
      </c>
      <c r="U55" s="45">
        <v>24</v>
      </c>
      <c r="V55" s="45">
        <v>24</v>
      </c>
      <c r="W55" s="45">
        <v>24</v>
      </c>
      <c r="X55" s="45">
        <v>24</v>
      </c>
      <c r="Y55" s="45">
        <v>24</v>
      </c>
      <c r="Z55" s="45">
        <v>24</v>
      </c>
      <c r="AA55" s="45">
        <v>24</v>
      </c>
      <c r="AB55" s="45">
        <v>24</v>
      </c>
      <c r="AC55" s="45">
        <v>24</v>
      </c>
      <c r="AD55" s="45">
        <v>24</v>
      </c>
      <c r="AE55" s="45">
        <v>24</v>
      </c>
      <c r="AF55" s="45">
        <v>24</v>
      </c>
      <c r="AG55" s="45">
        <v>24</v>
      </c>
      <c r="AH55" s="45">
        <v>24</v>
      </c>
      <c r="AI55" s="45">
        <v>24</v>
      </c>
      <c r="AJ55" s="45">
        <v>24</v>
      </c>
      <c r="AK55" s="45">
        <v>24</v>
      </c>
      <c r="AL55" s="45">
        <v>24</v>
      </c>
      <c r="AM55" s="45">
        <v>24</v>
      </c>
      <c r="AN55" s="45">
        <v>24</v>
      </c>
      <c r="AO55" s="45">
        <v>24</v>
      </c>
      <c r="AP55" s="45">
        <v>24</v>
      </c>
      <c r="AQ55" s="45">
        <v>24</v>
      </c>
      <c r="AR55" s="45">
        <v>24</v>
      </c>
      <c r="AS55" s="45">
        <v>24</v>
      </c>
      <c r="AT55" s="45">
        <v>24</v>
      </c>
      <c r="AU55" s="45">
        <v>24</v>
      </c>
      <c r="AV55" s="45">
        <v>24</v>
      </c>
      <c r="AW55" s="45">
        <v>24</v>
      </c>
      <c r="AX55" s="45">
        <v>24</v>
      </c>
      <c r="AY55" s="45">
        <v>24</v>
      </c>
      <c r="AZ55" s="45">
        <v>24</v>
      </c>
      <c r="BA55" s="45">
        <v>24</v>
      </c>
      <c r="BB55" s="45">
        <v>24</v>
      </c>
      <c r="BC55" s="45">
        <v>24</v>
      </c>
      <c r="BD55" s="45">
        <v>24</v>
      </c>
      <c r="BE55" s="45">
        <v>24</v>
      </c>
      <c r="BF55" s="45">
        <v>24</v>
      </c>
      <c r="BG55" s="45">
        <v>24</v>
      </c>
      <c r="BH55" s="45">
        <v>24</v>
      </c>
      <c r="BI55" s="45">
        <v>24</v>
      </c>
      <c r="BJ55" s="45">
        <v>24</v>
      </c>
      <c r="BK55" s="45">
        <v>24</v>
      </c>
      <c r="BL55" s="45">
        <v>24</v>
      </c>
      <c r="BM55" s="45">
        <v>24</v>
      </c>
      <c r="BN55" s="45">
        <v>24</v>
      </c>
      <c r="BO55" s="45">
        <v>24</v>
      </c>
      <c r="BP55" s="45">
        <v>24</v>
      </c>
      <c r="BQ55" s="45">
        <v>24</v>
      </c>
      <c r="BR55" s="45">
        <v>24</v>
      </c>
      <c r="BS55" s="45">
        <v>24</v>
      </c>
      <c r="BT55" s="45">
        <v>24</v>
      </c>
      <c r="BU55" s="45">
        <v>24</v>
      </c>
      <c r="BW55" s="46" t="s">
        <v>108</v>
      </c>
    </row>
    <row r="56" spans="2:80" s="46" customFormat="1" ht="33" customHeight="1" x14ac:dyDescent="0.25">
      <c r="B56" s="55"/>
      <c r="C56" s="59" t="s">
        <v>155</v>
      </c>
      <c r="D56" s="45">
        <v>5</v>
      </c>
      <c r="E56" s="45">
        <v>5</v>
      </c>
      <c r="F56" s="45">
        <v>5</v>
      </c>
      <c r="G56" s="45">
        <v>5</v>
      </c>
      <c r="H56" s="45">
        <v>5</v>
      </c>
      <c r="I56" s="45">
        <v>5</v>
      </c>
      <c r="J56" s="45">
        <v>5</v>
      </c>
      <c r="K56" s="45">
        <v>5</v>
      </c>
      <c r="L56" s="45">
        <v>5</v>
      </c>
      <c r="M56" s="45">
        <v>5</v>
      </c>
      <c r="N56" s="45">
        <v>5</v>
      </c>
      <c r="O56" s="45">
        <v>5</v>
      </c>
      <c r="P56" s="45">
        <v>5</v>
      </c>
      <c r="Q56" s="45">
        <v>5</v>
      </c>
      <c r="R56" s="45">
        <v>5</v>
      </c>
      <c r="S56" s="45">
        <v>5</v>
      </c>
      <c r="T56" s="45">
        <v>5</v>
      </c>
      <c r="U56" s="45">
        <v>5</v>
      </c>
      <c r="V56" s="45">
        <v>5</v>
      </c>
      <c r="W56" s="45">
        <v>5</v>
      </c>
      <c r="X56" s="45">
        <v>5</v>
      </c>
      <c r="Y56" s="45">
        <v>5</v>
      </c>
      <c r="Z56" s="45">
        <v>5</v>
      </c>
      <c r="AA56" s="45">
        <v>5</v>
      </c>
      <c r="AB56" s="45">
        <v>5</v>
      </c>
      <c r="AC56" s="45">
        <v>5</v>
      </c>
      <c r="AD56" s="45">
        <v>5</v>
      </c>
      <c r="AE56" s="45">
        <v>5</v>
      </c>
      <c r="AF56" s="45">
        <v>5</v>
      </c>
      <c r="AG56" s="45">
        <v>5</v>
      </c>
      <c r="AH56" s="45">
        <v>5</v>
      </c>
      <c r="AI56" s="45">
        <v>5</v>
      </c>
      <c r="AJ56" s="45">
        <v>5</v>
      </c>
      <c r="AK56" s="45">
        <v>5</v>
      </c>
      <c r="AL56" s="45">
        <v>5</v>
      </c>
      <c r="AM56" s="45">
        <v>5</v>
      </c>
      <c r="AN56" s="45">
        <v>5</v>
      </c>
      <c r="AO56" s="45">
        <v>5</v>
      </c>
      <c r="AP56" s="45">
        <v>5</v>
      </c>
      <c r="AQ56" s="45">
        <v>5</v>
      </c>
      <c r="AR56" s="45">
        <v>5</v>
      </c>
      <c r="AS56" s="45">
        <v>5</v>
      </c>
      <c r="AT56" s="45">
        <v>5</v>
      </c>
      <c r="AU56" s="45">
        <v>5</v>
      </c>
      <c r="AV56" s="45">
        <v>5</v>
      </c>
      <c r="AW56" s="45">
        <v>5</v>
      </c>
      <c r="AX56" s="45">
        <v>5</v>
      </c>
      <c r="AY56" s="45">
        <v>5</v>
      </c>
      <c r="AZ56" s="45">
        <v>5</v>
      </c>
      <c r="BA56" s="45">
        <v>5</v>
      </c>
      <c r="BB56" s="45">
        <v>5</v>
      </c>
      <c r="BC56" s="45">
        <v>5</v>
      </c>
      <c r="BD56" s="45">
        <v>5</v>
      </c>
      <c r="BE56" s="45">
        <v>5</v>
      </c>
      <c r="BF56" s="45">
        <v>5</v>
      </c>
      <c r="BG56" s="45">
        <v>5</v>
      </c>
      <c r="BH56" s="45">
        <v>5</v>
      </c>
      <c r="BI56" s="45">
        <v>5</v>
      </c>
      <c r="BJ56" s="45">
        <v>5</v>
      </c>
      <c r="BK56" s="45">
        <v>5</v>
      </c>
      <c r="BL56" s="45">
        <v>5</v>
      </c>
      <c r="BM56" s="45">
        <v>5</v>
      </c>
      <c r="BN56" s="45">
        <v>5</v>
      </c>
      <c r="BO56" s="45">
        <v>5</v>
      </c>
      <c r="BP56" s="45">
        <v>5</v>
      </c>
      <c r="BQ56" s="45">
        <v>5</v>
      </c>
      <c r="BR56" s="45">
        <v>5</v>
      </c>
      <c r="BS56" s="45">
        <v>5</v>
      </c>
      <c r="BT56" s="45">
        <v>5</v>
      </c>
      <c r="BU56" s="45">
        <v>5</v>
      </c>
      <c r="BW56" s="46" t="s">
        <v>109</v>
      </c>
    </row>
    <row r="57" spans="2:80" s="46" customFormat="1" ht="33" customHeight="1" x14ac:dyDescent="0.25">
      <c r="B57" s="55"/>
      <c r="C57" s="47" t="s">
        <v>159</v>
      </c>
      <c r="D57" s="45">
        <v>3</v>
      </c>
      <c r="E57" s="45">
        <v>3</v>
      </c>
      <c r="F57" s="45">
        <v>3</v>
      </c>
      <c r="G57" s="45">
        <v>3</v>
      </c>
      <c r="H57" s="45">
        <v>3</v>
      </c>
      <c r="I57" s="45">
        <v>3</v>
      </c>
      <c r="J57" s="45">
        <v>3</v>
      </c>
      <c r="K57" s="45">
        <v>3</v>
      </c>
      <c r="L57" s="45">
        <v>3</v>
      </c>
      <c r="M57" s="45">
        <v>3</v>
      </c>
      <c r="N57" s="45">
        <v>3</v>
      </c>
      <c r="O57" s="45">
        <v>3</v>
      </c>
      <c r="P57" s="45">
        <v>3</v>
      </c>
      <c r="Q57" s="45">
        <v>3</v>
      </c>
      <c r="R57" s="45">
        <v>3</v>
      </c>
      <c r="S57" s="45">
        <v>3</v>
      </c>
      <c r="T57" s="45">
        <v>3</v>
      </c>
      <c r="U57" s="45">
        <v>3</v>
      </c>
      <c r="V57" s="45">
        <v>3</v>
      </c>
      <c r="W57" s="45">
        <v>3</v>
      </c>
      <c r="X57" s="45">
        <v>3</v>
      </c>
      <c r="Y57" s="45">
        <v>3</v>
      </c>
      <c r="Z57" s="45">
        <v>3</v>
      </c>
      <c r="AA57" s="45">
        <v>3</v>
      </c>
      <c r="AB57" s="45">
        <v>3</v>
      </c>
      <c r="AC57" s="45">
        <v>3</v>
      </c>
      <c r="AD57" s="45">
        <v>3</v>
      </c>
      <c r="AE57" s="45">
        <v>3</v>
      </c>
      <c r="AF57" s="45">
        <v>3</v>
      </c>
      <c r="AG57" s="45">
        <v>3</v>
      </c>
      <c r="AH57" s="45">
        <v>3</v>
      </c>
      <c r="AI57" s="45">
        <v>3</v>
      </c>
      <c r="AJ57" s="45">
        <v>3</v>
      </c>
      <c r="AK57" s="45">
        <v>3</v>
      </c>
      <c r="AL57" s="45">
        <v>3</v>
      </c>
      <c r="AM57" s="45">
        <v>3</v>
      </c>
      <c r="AN57" s="45">
        <v>3</v>
      </c>
      <c r="AO57" s="45">
        <v>3</v>
      </c>
      <c r="AP57" s="45">
        <v>3</v>
      </c>
      <c r="AQ57" s="45">
        <v>3</v>
      </c>
      <c r="AR57" s="45">
        <v>3</v>
      </c>
      <c r="AS57" s="45">
        <v>3</v>
      </c>
      <c r="AT57" s="45">
        <v>3</v>
      </c>
      <c r="AU57" s="45">
        <v>3</v>
      </c>
      <c r="AV57" s="45">
        <v>3</v>
      </c>
      <c r="AW57" s="45">
        <v>3</v>
      </c>
      <c r="AX57" s="45">
        <v>3</v>
      </c>
      <c r="AY57" s="45">
        <v>3</v>
      </c>
      <c r="AZ57" s="45">
        <v>3</v>
      </c>
      <c r="BA57" s="45">
        <v>3</v>
      </c>
      <c r="BB57" s="45">
        <v>3</v>
      </c>
      <c r="BC57" s="45">
        <v>3</v>
      </c>
      <c r="BD57" s="45">
        <v>3</v>
      </c>
      <c r="BE57" s="45">
        <v>3</v>
      </c>
      <c r="BF57" s="45">
        <v>3</v>
      </c>
      <c r="BG57" s="45">
        <v>3</v>
      </c>
      <c r="BH57" s="45">
        <v>3</v>
      </c>
      <c r="BI57" s="45">
        <v>3</v>
      </c>
      <c r="BJ57" s="45">
        <v>3</v>
      </c>
      <c r="BK57" s="45">
        <v>3</v>
      </c>
      <c r="BL57" s="45">
        <v>3</v>
      </c>
      <c r="BM57" s="45">
        <v>3</v>
      </c>
      <c r="BN57" s="45">
        <v>3</v>
      </c>
      <c r="BO57" s="45">
        <v>3</v>
      </c>
      <c r="BP57" s="45">
        <v>3</v>
      </c>
      <c r="BQ57" s="45">
        <v>3</v>
      </c>
      <c r="BR57" s="45">
        <v>3</v>
      </c>
      <c r="BS57" s="45">
        <v>3</v>
      </c>
      <c r="BT57" s="45">
        <v>3</v>
      </c>
      <c r="BU57" s="45">
        <v>3</v>
      </c>
      <c r="BW57" s="46" t="s">
        <v>109</v>
      </c>
      <c r="CA57" s="46" t="s">
        <v>113</v>
      </c>
      <c r="CB57" s="46" t="s">
        <v>114</v>
      </c>
    </row>
    <row r="58" spans="2:80" s="46" customFormat="1" ht="33" customHeight="1" x14ac:dyDescent="0.25">
      <c r="B58" s="55"/>
      <c r="C58" s="59" t="s">
        <v>165</v>
      </c>
      <c r="D58" s="45">
        <v>700</v>
      </c>
      <c r="E58" s="45">
        <v>700</v>
      </c>
      <c r="F58" s="45">
        <v>700</v>
      </c>
      <c r="G58" s="45">
        <v>700</v>
      </c>
      <c r="H58" s="45">
        <v>700</v>
      </c>
      <c r="I58" s="45">
        <v>700</v>
      </c>
      <c r="J58" s="45">
        <v>700</v>
      </c>
      <c r="K58" s="45">
        <v>700</v>
      </c>
      <c r="L58" s="45">
        <v>700</v>
      </c>
      <c r="M58" s="45">
        <v>700</v>
      </c>
      <c r="N58" s="45">
        <v>700</v>
      </c>
      <c r="O58" s="45">
        <v>700</v>
      </c>
      <c r="P58" s="45">
        <v>700</v>
      </c>
      <c r="Q58" s="45">
        <v>700</v>
      </c>
      <c r="R58" s="45">
        <v>700</v>
      </c>
      <c r="S58" s="45">
        <v>700</v>
      </c>
      <c r="T58" s="45">
        <v>700</v>
      </c>
      <c r="U58" s="45">
        <v>700</v>
      </c>
      <c r="V58" s="45">
        <v>700</v>
      </c>
      <c r="W58" s="45">
        <v>700</v>
      </c>
      <c r="X58" s="45">
        <v>700</v>
      </c>
      <c r="Y58" s="45">
        <v>700</v>
      </c>
      <c r="Z58" s="45">
        <v>700</v>
      </c>
      <c r="AA58" s="45">
        <v>700</v>
      </c>
      <c r="AB58" s="45">
        <v>700</v>
      </c>
      <c r="AC58" s="45">
        <v>700</v>
      </c>
      <c r="AD58" s="45">
        <v>700</v>
      </c>
      <c r="AE58" s="45">
        <v>700</v>
      </c>
      <c r="AF58" s="45">
        <v>700</v>
      </c>
      <c r="AG58" s="45">
        <v>700</v>
      </c>
      <c r="AH58" s="45">
        <v>700</v>
      </c>
      <c r="AI58" s="45">
        <v>700</v>
      </c>
      <c r="AJ58" s="45">
        <v>700</v>
      </c>
      <c r="AK58" s="45">
        <v>700</v>
      </c>
      <c r="AL58" s="45">
        <v>700</v>
      </c>
      <c r="AM58" s="45">
        <v>700</v>
      </c>
      <c r="AN58" s="45">
        <v>700</v>
      </c>
      <c r="AO58" s="45">
        <v>700</v>
      </c>
      <c r="AP58" s="45">
        <v>700</v>
      </c>
      <c r="AQ58" s="45">
        <v>700</v>
      </c>
      <c r="AR58" s="45">
        <v>700</v>
      </c>
      <c r="AS58" s="45">
        <v>700</v>
      </c>
      <c r="AT58" s="45">
        <v>700</v>
      </c>
      <c r="AU58" s="45">
        <v>700</v>
      </c>
      <c r="AV58" s="45">
        <v>700</v>
      </c>
      <c r="AW58" s="45">
        <v>700</v>
      </c>
      <c r="AX58" s="45">
        <v>700</v>
      </c>
      <c r="AY58" s="45">
        <v>700</v>
      </c>
      <c r="AZ58" s="45">
        <v>700</v>
      </c>
      <c r="BA58" s="45">
        <v>700</v>
      </c>
      <c r="BB58" s="45">
        <v>700</v>
      </c>
      <c r="BC58" s="45">
        <v>700</v>
      </c>
      <c r="BD58" s="45">
        <v>700</v>
      </c>
      <c r="BE58" s="45">
        <v>700</v>
      </c>
      <c r="BF58" s="45">
        <v>700</v>
      </c>
      <c r="BG58" s="45">
        <v>700</v>
      </c>
      <c r="BH58" s="45">
        <v>700</v>
      </c>
      <c r="BI58" s="45">
        <v>700</v>
      </c>
      <c r="BJ58" s="45">
        <v>700</v>
      </c>
      <c r="BK58" s="45">
        <v>700</v>
      </c>
      <c r="BL58" s="45">
        <v>700</v>
      </c>
      <c r="BM58" s="45">
        <v>700</v>
      </c>
      <c r="BN58" s="45">
        <v>700</v>
      </c>
      <c r="BO58" s="45">
        <v>700</v>
      </c>
      <c r="BP58" s="45">
        <v>700</v>
      </c>
      <c r="BQ58" s="45">
        <v>700</v>
      </c>
      <c r="BR58" s="45">
        <v>700</v>
      </c>
      <c r="BS58" s="45">
        <v>700</v>
      </c>
      <c r="BT58" s="45">
        <v>700</v>
      </c>
      <c r="BU58" s="45">
        <v>700</v>
      </c>
      <c r="BW58" s="46" t="s">
        <v>115</v>
      </c>
    </row>
    <row r="59" spans="2:80" s="46" customFormat="1" ht="33" customHeight="1" x14ac:dyDescent="0.25">
      <c r="B59" s="55"/>
      <c r="C59" s="59" t="s">
        <v>166</v>
      </c>
      <c r="D59" s="52">
        <f>550/24</f>
        <v>22.916666666666668</v>
      </c>
      <c r="E59" s="52">
        <f t="shared" ref="E59:BP59" si="72">550/24</f>
        <v>22.916666666666668</v>
      </c>
      <c r="F59" s="52">
        <f t="shared" si="72"/>
        <v>22.916666666666668</v>
      </c>
      <c r="G59" s="52">
        <f t="shared" si="72"/>
        <v>22.916666666666668</v>
      </c>
      <c r="H59" s="52">
        <f t="shared" si="72"/>
        <v>22.916666666666668</v>
      </c>
      <c r="I59" s="52">
        <f t="shared" si="72"/>
        <v>22.916666666666668</v>
      </c>
      <c r="J59" s="52">
        <f t="shared" si="72"/>
        <v>22.916666666666668</v>
      </c>
      <c r="K59" s="52">
        <f t="shared" si="72"/>
        <v>22.916666666666668</v>
      </c>
      <c r="L59" s="52">
        <f t="shared" si="72"/>
        <v>22.916666666666668</v>
      </c>
      <c r="M59" s="52">
        <f t="shared" si="72"/>
        <v>22.916666666666668</v>
      </c>
      <c r="N59" s="52">
        <f t="shared" si="72"/>
        <v>22.916666666666668</v>
      </c>
      <c r="O59" s="52">
        <f t="shared" si="72"/>
        <v>22.916666666666668</v>
      </c>
      <c r="P59" s="52">
        <f t="shared" si="72"/>
        <v>22.916666666666668</v>
      </c>
      <c r="Q59" s="52">
        <f t="shared" si="72"/>
        <v>22.916666666666668</v>
      </c>
      <c r="R59" s="52">
        <f t="shared" si="72"/>
        <v>22.916666666666668</v>
      </c>
      <c r="S59" s="52">
        <f t="shared" si="72"/>
        <v>22.916666666666668</v>
      </c>
      <c r="T59" s="52">
        <f t="shared" si="72"/>
        <v>22.916666666666668</v>
      </c>
      <c r="U59" s="52">
        <f t="shared" si="72"/>
        <v>22.916666666666668</v>
      </c>
      <c r="V59" s="52">
        <f t="shared" si="72"/>
        <v>22.916666666666668</v>
      </c>
      <c r="W59" s="52">
        <f t="shared" si="72"/>
        <v>22.916666666666668</v>
      </c>
      <c r="X59" s="52">
        <f t="shared" si="72"/>
        <v>22.916666666666668</v>
      </c>
      <c r="Y59" s="52">
        <f t="shared" si="72"/>
        <v>22.916666666666668</v>
      </c>
      <c r="Z59" s="52">
        <f t="shared" si="72"/>
        <v>22.916666666666668</v>
      </c>
      <c r="AA59" s="52">
        <f t="shared" si="72"/>
        <v>22.916666666666668</v>
      </c>
      <c r="AB59" s="52">
        <f t="shared" si="72"/>
        <v>22.916666666666668</v>
      </c>
      <c r="AC59" s="52">
        <f t="shared" si="72"/>
        <v>22.916666666666668</v>
      </c>
      <c r="AD59" s="52">
        <f t="shared" si="72"/>
        <v>22.916666666666668</v>
      </c>
      <c r="AE59" s="52">
        <f t="shared" si="72"/>
        <v>22.916666666666668</v>
      </c>
      <c r="AF59" s="52">
        <f t="shared" si="72"/>
        <v>22.916666666666668</v>
      </c>
      <c r="AG59" s="52">
        <f t="shared" si="72"/>
        <v>22.916666666666668</v>
      </c>
      <c r="AH59" s="52">
        <f t="shared" si="72"/>
        <v>22.916666666666668</v>
      </c>
      <c r="AI59" s="52">
        <f t="shared" si="72"/>
        <v>22.916666666666668</v>
      </c>
      <c r="AJ59" s="52">
        <f t="shared" si="72"/>
        <v>22.916666666666668</v>
      </c>
      <c r="AK59" s="52">
        <f t="shared" si="72"/>
        <v>22.916666666666668</v>
      </c>
      <c r="AL59" s="52">
        <f t="shared" si="72"/>
        <v>22.916666666666668</v>
      </c>
      <c r="AM59" s="52">
        <f t="shared" si="72"/>
        <v>22.916666666666668</v>
      </c>
      <c r="AN59" s="52">
        <f t="shared" si="72"/>
        <v>22.916666666666668</v>
      </c>
      <c r="AO59" s="52">
        <f t="shared" si="72"/>
        <v>22.916666666666668</v>
      </c>
      <c r="AP59" s="52">
        <f t="shared" si="72"/>
        <v>22.916666666666668</v>
      </c>
      <c r="AQ59" s="52">
        <f t="shared" si="72"/>
        <v>22.916666666666668</v>
      </c>
      <c r="AR59" s="52">
        <f t="shared" si="72"/>
        <v>22.916666666666668</v>
      </c>
      <c r="AS59" s="52">
        <f t="shared" si="72"/>
        <v>22.916666666666668</v>
      </c>
      <c r="AT59" s="52">
        <f t="shared" si="72"/>
        <v>22.916666666666668</v>
      </c>
      <c r="AU59" s="52">
        <f t="shared" si="72"/>
        <v>22.916666666666668</v>
      </c>
      <c r="AV59" s="52">
        <f t="shared" si="72"/>
        <v>22.916666666666668</v>
      </c>
      <c r="AW59" s="52">
        <f t="shared" si="72"/>
        <v>22.916666666666668</v>
      </c>
      <c r="AX59" s="52">
        <f t="shared" si="72"/>
        <v>22.916666666666668</v>
      </c>
      <c r="AY59" s="52">
        <f t="shared" si="72"/>
        <v>22.916666666666668</v>
      </c>
      <c r="AZ59" s="52">
        <f t="shared" si="72"/>
        <v>22.916666666666668</v>
      </c>
      <c r="BA59" s="52">
        <f t="shared" si="72"/>
        <v>22.916666666666668</v>
      </c>
      <c r="BB59" s="52">
        <f t="shared" si="72"/>
        <v>22.916666666666668</v>
      </c>
      <c r="BC59" s="52">
        <f t="shared" si="72"/>
        <v>22.916666666666668</v>
      </c>
      <c r="BD59" s="52">
        <f t="shared" si="72"/>
        <v>22.916666666666668</v>
      </c>
      <c r="BE59" s="52">
        <f t="shared" si="72"/>
        <v>22.916666666666668</v>
      </c>
      <c r="BF59" s="52">
        <f t="shared" si="72"/>
        <v>22.916666666666668</v>
      </c>
      <c r="BG59" s="52">
        <f t="shared" si="72"/>
        <v>22.916666666666668</v>
      </c>
      <c r="BH59" s="52">
        <f t="shared" si="72"/>
        <v>22.916666666666668</v>
      </c>
      <c r="BI59" s="52">
        <f t="shared" si="72"/>
        <v>22.916666666666668</v>
      </c>
      <c r="BJ59" s="52">
        <f t="shared" si="72"/>
        <v>22.916666666666668</v>
      </c>
      <c r="BK59" s="52">
        <f t="shared" si="72"/>
        <v>22.916666666666668</v>
      </c>
      <c r="BL59" s="52">
        <f t="shared" si="72"/>
        <v>22.916666666666668</v>
      </c>
      <c r="BM59" s="52">
        <f t="shared" si="72"/>
        <v>22.916666666666668</v>
      </c>
      <c r="BN59" s="52">
        <f t="shared" si="72"/>
        <v>22.916666666666668</v>
      </c>
      <c r="BO59" s="52">
        <f t="shared" si="72"/>
        <v>22.916666666666668</v>
      </c>
      <c r="BP59" s="52">
        <f t="shared" si="72"/>
        <v>22.916666666666668</v>
      </c>
      <c r="BQ59" s="52">
        <f t="shared" ref="BQ59:BU59" si="73">550/24</f>
        <v>22.916666666666668</v>
      </c>
      <c r="BR59" s="52">
        <f t="shared" si="73"/>
        <v>22.916666666666668</v>
      </c>
      <c r="BS59" s="52">
        <f t="shared" si="73"/>
        <v>22.916666666666668</v>
      </c>
      <c r="BT59" s="52">
        <f t="shared" si="73"/>
        <v>22.916666666666668</v>
      </c>
      <c r="BU59" s="52">
        <f t="shared" si="73"/>
        <v>22.916666666666668</v>
      </c>
      <c r="BW59" s="46" t="s">
        <v>111</v>
      </c>
      <c r="BY59" s="46" t="s">
        <v>116</v>
      </c>
    </row>
    <row r="60" spans="2:80" s="46" customFormat="1" ht="33" customHeight="1" x14ac:dyDescent="0.25">
      <c r="B60" s="55"/>
      <c r="C60" s="47" t="s">
        <v>170</v>
      </c>
      <c r="D60" s="45">
        <v>900</v>
      </c>
      <c r="E60" s="45">
        <v>900</v>
      </c>
      <c r="F60" s="45">
        <v>900</v>
      </c>
      <c r="G60" s="45">
        <v>900</v>
      </c>
      <c r="H60" s="45">
        <v>900</v>
      </c>
      <c r="I60" s="45">
        <v>900</v>
      </c>
      <c r="J60" s="45">
        <v>900</v>
      </c>
      <c r="K60" s="45">
        <v>900</v>
      </c>
      <c r="L60" s="45">
        <v>900</v>
      </c>
      <c r="M60" s="45">
        <v>900</v>
      </c>
      <c r="N60" s="45">
        <v>900</v>
      </c>
      <c r="O60" s="45">
        <v>900</v>
      </c>
      <c r="P60" s="45">
        <v>900</v>
      </c>
      <c r="Q60" s="45">
        <v>900</v>
      </c>
      <c r="R60" s="45">
        <v>900</v>
      </c>
      <c r="S60" s="45">
        <v>900</v>
      </c>
      <c r="T60" s="45">
        <v>900</v>
      </c>
      <c r="U60" s="45">
        <v>900</v>
      </c>
      <c r="V60" s="45">
        <v>900</v>
      </c>
      <c r="W60" s="45">
        <v>900</v>
      </c>
      <c r="X60" s="45">
        <v>900</v>
      </c>
      <c r="Y60" s="45">
        <v>900</v>
      </c>
      <c r="Z60" s="45">
        <v>900</v>
      </c>
      <c r="AA60" s="45">
        <v>900</v>
      </c>
      <c r="AB60" s="45">
        <v>900</v>
      </c>
      <c r="AC60" s="45">
        <v>900</v>
      </c>
      <c r="AD60" s="45">
        <v>900</v>
      </c>
      <c r="AE60" s="45">
        <v>900</v>
      </c>
      <c r="AF60" s="45">
        <v>900</v>
      </c>
      <c r="AG60" s="45">
        <v>900</v>
      </c>
      <c r="AH60" s="45">
        <v>900</v>
      </c>
      <c r="AI60" s="45">
        <v>900</v>
      </c>
      <c r="AJ60" s="45">
        <v>900</v>
      </c>
      <c r="AK60" s="45">
        <v>900</v>
      </c>
      <c r="AL60" s="45">
        <v>900</v>
      </c>
      <c r="AM60" s="45">
        <v>900</v>
      </c>
      <c r="AN60" s="45">
        <v>900</v>
      </c>
      <c r="AO60" s="45">
        <v>900</v>
      </c>
      <c r="AP60" s="45">
        <v>900</v>
      </c>
      <c r="AQ60" s="45">
        <v>900</v>
      </c>
      <c r="AR60" s="45">
        <v>900</v>
      </c>
      <c r="AS60" s="45">
        <v>900</v>
      </c>
      <c r="AT60" s="45">
        <v>900</v>
      </c>
      <c r="AU60" s="45">
        <v>900</v>
      </c>
      <c r="AV60" s="45">
        <v>900</v>
      </c>
      <c r="AW60" s="45">
        <v>900</v>
      </c>
      <c r="AX60" s="45">
        <v>900</v>
      </c>
      <c r="AY60" s="45">
        <v>900</v>
      </c>
      <c r="AZ60" s="45">
        <v>900</v>
      </c>
      <c r="BA60" s="45">
        <v>900</v>
      </c>
      <c r="BB60" s="45">
        <v>900</v>
      </c>
      <c r="BC60" s="45">
        <v>900</v>
      </c>
      <c r="BD60" s="45">
        <v>900</v>
      </c>
      <c r="BE60" s="45">
        <v>900</v>
      </c>
      <c r="BF60" s="45">
        <v>900</v>
      </c>
      <c r="BG60" s="45">
        <v>900</v>
      </c>
      <c r="BH60" s="45">
        <v>900</v>
      </c>
      <c r="BI60" s="45">
        <v>900</v>
      </c>
      <c r="BJ60" s="45">
        <v>900</v>
      </c>
      <c r="BK60" s="45">
        <v>900</v>
      </c>
      <c r="BL60" s="45">
        <v>900</v>
      </c>
      <c r="BM60" s="45">
        <v>900</v>
      </c>
      <c r="BN60" s="45">
        <v>900</v>
      </c>
      <c r="BO60" s="45">
        <v>900</v>
      </c>
      <c r="BP60" s="45">
        <v>900</v>
      </c>
      <c r="BQ60" s="45">
        <v>900</v>
      </c>
      <c r="BR60" s="45">
        <v>900</v>
      </c>
      <c r="BS60" s="45">
        <v>900</v>
      </c>
      <c r="BT60" s="45">
        <v>900</v>
      </c>
      <c r="BU60" s="45">
        <v>900</v>
      </c>
      <c r="BW60" s="46" t="s">
        <v>115</v>
      </c>
    </row>
    <row r="61" spans="2:80" s="46" customFormat="1" ht="33" customHeight="1" x14ac:dyDescent="0.25">
      <c r="B61" s="55"/>
    </row>
    <row r="62" spans="2:80" s="46" customFormat="1" ht="33" customHeight="1" x14ac:dyDescent="0.25">
      <c r="B62" s="55"/>
      <c r="C62" s="45" t="s">
        <v>173</v>
      </c>
      <c r="D62" s="45">
        <v>12</v>
      </c>
      <c r="E62" s="46" t="s">
        <v>119</v>
      </c>
    </row>
    <row r="63" spans="2:80" s="46" customFormat="1" ht="33" customHeight="1" x14ac:dyDescent="0.25">
      <c r="B63" s="55"/>
      <c r="C63" s="47" t="s">
        <v>128</v>
      </c>
      <c r="D63" s="60">
        <v>500</v>
      </c>
      <c r="E63" s="46" t="s">
        <v>122</v>
      </c>
    </row>
    <row r="99" spans="21:61" x14ac:dyDescent="0.25">
      <c r="U99" s="6" t="s">
        <v>61</v>
      </c>
      <c r="V99" s="6" t="s">
        <v>16</v>
      </c>
      <c r="X99" s="6" t="s">
        <v>40</v>
      </c>
      <c r="Y99" s="6" t="s">
        <v>24</v>
      </c>
      <c r="AA99" s="6" t="s">
        <v>45</v>
      </c>
      <c r="AL99" s="6" t="s">
        <v>35</v>
      </c>
      <c r="AM99" s="6" t="s">
        <v>68</v>
      </c>
      <c r="AN99" s="6" t="s">
        <v>74</v>
      </c>
      <c r="AO99" s="6" t="s">
        <v>75</v>
      </c>
      <c r="AP99" s="6" t="s">
        <v>78</v>
      </c>
      <c r="AQ99" t="s">
        <v>7</v>
      </c>
      <c r="BH99" s="6" t="s">
        <v>64</v>
      </c>
      <c r="BI99" s="6" t="s">
        <v>66</v>
      </c>
    </row>
    <row r="100" spans="21:61" x14ac:dyDescent="0.25">
      <c r="U100" s="6" t="s">
        <v>25</v>
      </c>
      <c r="V100" s="6" t="s">
        <v>39</v>
      </c>
      <c r="X100" s="6" t="s">
        <v>41</v>
      </c>
      <c r="Y100" s="6" t="s">
        <v>21</v>
      </c>
      <c r="AA100" s="6" t="s">
        <v>47</v>
      </c>
      <c r="AL100" s="6" t="s">
        <v>56</v>
      </c>
      <c r="AM100" s="6" t="s">
        <v>69</v>
      </c>
      <c r="AN100" s="6" t="s">
        <v>17</v>
      </c>
      <c r="AO100" s="6" t="s">
        <v>94</v>
      </c>
      <c r="AP100" s="6" t="s">
        <v>11</v>
      </c>
      <c r="AQ100" s="9" t="s">
        <v>81</v>
      </c>
      <c r="BH100" s="9" t="s">
        <v>65</v>
      </c>
      <c r="BI100" s="6" t="s">
        <v>37</v>
      </c>
    </row>
    <row r="101" spans="21:61" x14ac:dyDescent="0.25">
      <c r="V101" s="6" t="s">
        <v>38</v>
      </c>
      <c r="X101" s="9" t="s">
        <v>83</v>
      </c>
      <c r="Y101" s="6" t="s">
        <v>91</v>
      </c>
      <c r="AA101" t="s">
        <v>46</v>
      </c>
      <c r="AL101" s="6" t="s">
        <v>31</v>
      </c>
      <c r="AM101" s="6" t="s">
        <v>55</v>
      </c>
      <c r="AN101" s="6" t="s">
        <v>20</v>
      </c>
      <c r="AO101" t="s">
        <v>76</v>
      </c>
      <c r="AP101" s="6" t="s">
        <v>79</v>
      </c>
      <c r="BI101" s="6" t="s">
        <v>23</v>
      </c>
    </row>
    <row r="102" spans="21:61" x14ac:dyDescent="0.25">
      <c r="U102" t="s">
        <v>63</v>
      </c>
      <c r="V102" s="6" t="s">
        <v>86</v>
      </c>
      <c r="X102" s="9" t="s">
        <v>84</v>
      </c>
      <c r="Y102" s="6" t="s">
        <v>62</v>
      </c>
      <c r="AA102" s="6" t="s">
        <v>48</v>
      </c>
      <c r="AL102" s="6" t="s">
        <v>32</v>
      </c>
      <c r="AM102" s="6" t="s">
        <v>70</v>
      </c>
      <c r="AO102" s="6" t="s">
        <v>77</v>
      </c>
      <c r="AV102" s="6" t="s">
        <v>34</v>
      </c>
      <c r="BI102" t="s">
        <v>67</v>
      </c>
    </row>
    <row r="103" spans="21:61" x14ac:dyDescent="0.25">
      <c r="V103" s="8" t="s">
        <v>90</v>
      </c>
      <c r="X103" s="9" t="s">
        <v>85</v>
      </c>
      <c r="Y103" s="6" t="s">
        <v>19</v>
      </c>
      <c r="AA103" s="6" t="s">
        <v>49</v>
      </c>
      <c r="AL103" s="6" t="s">
        <v>57</v>
      </c>
      <c r="AM103" s="6" t="s">
        <v>15</v>
      </c>
      <c r="AP103" s="9" t="s">
        <v>80</v>
      </c>
      <c r="AV103" s="6" t="s">
        <v>18</v>
      </c>
    </row>
    <row r="104" spans="21:61" x14ac:dyDescent="0.25">
      <c r="AA104" s="6" t="s">
        <v>92</v>
      </c>
      <c r="AM104" s="6" t="s">
        <v>14</v>
      </c>
      <c r="AP104" s="9" t="s">
        <v>73</v>
      </c>
    </row>
    <row r="105" spans="21:61" x14ac:dyDescent="0.25">
      <c r="AA105" s="6" t="s">
        <v>50</v>
      </c>
      <c r="AM105" s="6" t="s">
        <v>36</v>
      </c>
    </row>
    <row r="106" spans="21:61" x14ac:dyDescent="0.25">
      <c r="AA106" s="6" t="s">
        <v>51</v>
      </c>
      <c r="AM106" s="6" t="s">
        <v>71</v>
      </c>
      <c r="AV106" s="8" t="s">
        <v>22</v>
      </c>
    </row>
    <row r="107" spans="21:61" x14ac:dyDescent="0.25">
      <c r="AA107" s="6" t="s">
        <v>82</v>
      </c>
      <c r="AV107" s="6" t="s">
        <v>93</v>
      </c>
    </row>
    <row r="108" spans="21:61" x14ac:dyDescent="0.25">
      <c r="AA108" s="6" t="s">
        <v>52</v>
      </c>
      <c r="AM108" s="6" t="s">
        <v>72</v>
      </c>
      <c r="AV108" s="6" t="s">
        <v>58</v>
      </c>
    </row>
    <row r="109" spans="21:61" x14ac:dyDescent="0.25">
      <c r="AA109" s="6" t="s">
        <v>53</v>
      </c>
      <c r="AM109" s="9" t="s">
        <v>73</v>
      </c>
      <c r="AV109" s="6" t="s">
        <v>59</v>
      </c>
    </row>
    <row r="110" spans="21:61" x14ac:dyDescent="0.25">
      <c r="AA110" s="6" t="s">
        <v>44</v>
      </c>
      <c r="AV110" t="s">
        <v>60</v>
      </c>
    </row>
    <row r="111" spans="21:61" x14ac:dyDescent="0.25">
      <c r="AA111" s="6" t="s">
        <v>43</v>
      </c>
    </row>
    <row r="112" spans="21:61" x14ac:dyDescent="0.25">
      <c r="AA112" s="6" t="s">
        <v>42</v>
      </c>
    </row>
    <row r="113" spans="27:27" x14ac:dyDescent="0.25">
      <c r="AA113" s="6" t="s">
        <v>54</v>
      </c>
    </row>
  </sheetData>
  <mergeCells count="280">
    <mergeCell ref="BO52:BO53"/>
    <mergeCell ref="T52:T53"/>
    <mergeCell ref="S52:S53"/>
    <mergeCell ref="V52:V53"/>
    <mergeCell ref="X52:X53"/>
    <mergeCell ref="AT52:AT53"/>
    <mergeCell ref="AU52:AU53"/>
    <mergeCell ref="BA52:BA53"/>
    <mergeCell ref="BF52:BF53"/>
    <mergeCell ref="AY52:AY53"/>
    <mergeCell ref="AZ52:AZ53"/>
    <mergeCell ref="AI52:AI53"/>
    <mergeCell ref="BC52:BC53"/>
    <mergeCell ref="BD52:BD53"/>
    <mergeCell ref="AR52:AR53"/>
    <mergeCell ref="BG52:BG53"/>
    <mergeCell ref="BH52:BH53"/>
    <mergeCell ref="W52:W53"/>
    <mergeCell ref="BS52:BS53"/>
    <mergeCell ref="BT52:BT53"/>
    <mergeCell ref="BU52:BU53"/>
    <mergeCell ref="AW52:AW53"/>
    <mergeCell ref="AG52:AG53"/>
    <mergeCell ref="AD52:AD53"/>
    <mergeCell ref="AC52:AC53"/>
    <mergeCell ref="AE52:AE53"/>
    <mergeCell ref="AB52:AB53"/>
    <mergeCell ref="AJ52:AJ53"/>
    <mergeCell ref="AK52:AK53"/>
    <mergeCell ref="AH52:AH53"/>
    <mergeCell ref="BR52:BR53"/>
    <mergeCell ref="BQ52:BQ53"/>
    <mergeCell ref="BP52:BP53"/>
    <mergeCell ref="BE52:BE53"/>
    <mergeCell ref="BL52:BL53"/>
    <mergeCell ref="BM52:BM53"/>
    <mergeCell ref="AS52:AS53"/>
    <mergeCell ref="BI52:BI53"/>
    <mergeCell ref="BJ52:BJ53"/>
    <mergeCell ref="BK52:BK53"/>
    <mergeCell ref="BB52:BB53"/>
    <mergeCell ref="BN52:BN53"/>
    <mergeCell ref="R52:R53"/>
    <mergeCell ref="AX52:AX53"/>
    <mergeCell ref="O52:O53"/>
    <mergeCell ref="P52:P53"/>
    <mergeCell ref="Q52:Q53"/>
    <mergeCell ref="AF52:AF53"/>
    <mergeCell ref="M52:M53"/>
    <mergeCell ref="N52:N53"/>
    <mergeCell ref="AL52:AL53"/>
    <mergeCell ref="AV52:AV53"/>
    <mergeCell ref="U52:U53"/>
    <mergeCell ref="AO52:AO53"/>
    <mergeCell ref="AP52:AP53"/>
    <mergeCell ref="AQ52:AQ53"/>
    <mergeCell ref="Y52:Y53"/>
    <mergeCell ref="AA52:AA53"/>
    <mergeCell ref="AM52:AM53"/>
    <mergeCell ref="AN52:AN53"/>
    <mergeCell ref="Z52:Z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W38:W39"/>
    <mergeCell ref="R38:R39"/>
    <mergeCell ref="AX38:AX39"/>
    <mergeCell ref="AY38:AY39"/>
    <mergeCell ref="AZ38:AZ39"/>
    <mergeCell ref="AT38:AT39"/>
    <mergeCell ref="BC38:BC39"/>
    <mergeCell ref="BD38:BD39"/>
    <mergeCell ref="AR38:AR39"/>
    <mergeCell ref="AS38:AS39"/>
    <mergeCell ref="AW38:AW39"/>
    <mergeCell ref="Z38:Z39"/>
    <mergeCell ref="AE38:AE39"/>
    <mergeCell ref="AB38:AB39"/>
    <mergeCell ref="AJ38:AJ39"/>
    <mergeCell ref="AK38:AK39"/>
    <mergeCell ref="AH38:AH39"/>
    <mergeCell ref="AI38:AI39"/>
    <mergeCell ref="D38:D39"/>
    <mergeCell ref="E38:E39"/>
    <mergeCell ref="F38:F39"/>
    <mergeCell ref="G38:G39"/>
    <mergeCell ref="H38:H39"/>
    <mergeCell ref="I38:I39"/>
    <mergeCell ref="S38:S39"/>
    <mergeCell ref="BK38:BK39"/>
    <mergeCell ref="BS38:BS39"/>
    <mergeCell ref="P38:P39"/>
    <mergeCell ref="Q38:Q39"/>
    <mergeCell ref="AF38:AF39"/>
    <mergeCell ref="AG38:AG39"/>
    <mergeCell ref="AD38:AD39"/>
    <mergeCell ref="AC38:AC39"/>
    <mergeCell ref="J38:J39"/>
    <mergeCell ref="K38:K39"/>
    <mergeCell ref="L38:L39"/>
    <mergeCell ref="M38:M39"/>
    <mergeCell ref="N38:N39"/>
    <mergeCell ref="O38:O39"/>
    <mergeCell ref="BM38:BM39"/>
    <mergeCell ref="BB38:BB39"/>
    <mergeCell ref="BN38:BN39"/>
    <mergeCell ref="BT38:BT39"/>
    <mergeCell ref="BU38:BU39"/>
    <mergeCell ref="BG38:BG39"/>
    <mergeCell ref="AV38:AV39"/>
    <mergeCell ref="U38:U39"/>
    <mergeCell ref="BH38:BH39"/>
    <mergeCell ref="BI38:BI39"/>
    <mergeCell ref="BJ38:BJ39"/>
    <mergeCell ref="T38:T39"/>
    <mergeCell ref="AM38:AM39"/>
    <mergeCell ref="AN38:AN39"/>
    <mergeCell ref="AO38:AO39"/>
    <mergeCell ref="AP38:AP39"/>
    <mergeCell ref="AQ38:AQ39"/>
    <mergeCell ref="AL38:AL39"/>
    <mergeCell ref="BO38:BO39"/>
    <mergeCell ref="AU38:AU39"/>
    <mergeCell ref="BA38:BA39"/>
    <mergeCell ref="BF38:BF39"/>
    <mergeCell ref="BR38:BR39"/>
    <mergeCell ref="BQ38:BQ39"/>
    <mergeCell ref="BP38:BP39"/>
    <mergeCell ref="BE38:BE39"/>
    <mergeCell ref="BL38:BL39"/>
    <mergeCell ref="BN25:BN26"/>
    <mergeCell ref="BO25:BO26"/>
    <mergeCell ref="BP25:BP26"/>
    <mergeCell ref="BE25:BE26"/>
    <mergeCell ref="BL25:BL26"/>
    <mergeCell ref="BM25:BM26"/>
    <mergeCell ref="J25:J26"/>
    <mergeCell ref="K25:K26"/>
    <mergeCell ref="L25:L26"/>
    <mergeCell ref="BI25:BI26"/>
    <mergeCell ref="BJ25:BJ26"/>
    <mergeCell ref="T25:T26"/>
    <mergeCell ref="S25:S26"/>
    <mergeCell ref="BK25:BK26"/>
    <mergeCell ref="R25:R26"/>
    <mergeCell ref="X25:X26"/>
    <mergeCell ref="Y25:Y26"/>
    <mergeCell ref="AA25:AA26"/>
    <mergeCell ref="AM25:AM26"/>
    <mergeCell ref="AN25:AN26"/>
    <mergeCell ref="AO25:AO26"/>
    <mergeCell ref="AK25:AK26"/>
    <mergeCell ref="AH25:AH26"/>
    <mergeCell ref="AT25:AT26"/>
    <mergeCell ref="AY11:AY12"/>
    <mergeCell ref="M11:M12"/>
    <mergeCell ref="AE11:AE12"/>
    <mergeCell ref="BS25:BS26"/>
    <mergeCell ref="AU25:AU26"/>
    <mergeCell ref="BA25:BA26"/>
    <mergeCell ref="V38:V39"/>
    <mergeCell ref="X38:X39"/>
    <mergeCell ref="Y38:Y39"/>
    <mergeCell ref="AA38:AA39"/>
    <mergeCell ref="BR25:BR26"/>
    <mergeCell ref="BQ25:BQ26"/>
    <mergeCell ref="AS25:AS26"/>
    <mergeCell ref="AW25:AW26"/>
    <mergeCell ref="Z25:Z26"/>
    <mergeCell ref="W25:W26"/>
    <mergeCell ref="AX25:AX26"/>
    <mergeCell ref="AG25:AG26"/>
    <mergeCell ref="AD25:AD26"/>
    <mergeCell ref="AC25:AC26"/>
    <mergeCell ref="AE25:AE26"/>
    <mergeCell ref="AB25:AB26"/>
    <mergeCell ref="AJ25:AJ26"/>
    <mergeCell ref="BB25:BB26"/>
    <mergeCell ref="BU25:BU26"/>
    <mergeCell ref="AL25:AL26"/>
    <mergeCell ref="AV25:AV26"/>
    <mergeCell ref="U25:U26"/>
    <mergeCell ref="AL11:AL12"/>
    <mergeCell ref="AQ11:AQ12"/>
    <mergeCell ref="AP11:AP12"/>
    <mergeCell ref="AO11:AO12"/>
    <mergeCell ref="AN11:AN12"/>
    <mergeCell ref="BS11:BS12"/>
    <mergeCell ref="BT11:BT12"/>
    <mergeCell ref="BF25:BF26"/>
    <mergeCell ref="AY25:AY26"/>
    <mergeCell ref="AZ25:AZ26"/>
    <mergeCell ref="AI25:AI26"/>
    <mergeCell ref="BC25:BC26"/>
    <mergeCell ref="BD25:BD26"/>
    <mergeCell ref="AR25:AR26"/>
    <mergeCell ref="BN11:BN12"/>
    <mergeCell ref="BB11:BB12"/>
    <mergeCell ref="BM11:BM12"/>
    <mergeCell ref="BL11:BL12"/>
    <mergeCell ref="W11:W12"/>
    <mergeCell ref="Z11:Z12"/>
    <mergeCell ref="BU11:BU12"/>
    <mergeCell ref="U11:U12"/>
    <mergeCell ref="AV11:AV12"/>
    <mergeCell ref="BK11:BK12"/>
    <mergeCell ref="AM11:AM12"/>
    <mergeCell ref="E11:E12"/>
    <mergeCell ref="AC11:AC12"/>
    <mergeCell ref="AD11:AD12"/>
    <mergeCell ref="AG11:AG12"/>
    <mergeCell ref="AF11:AF12"/>
    <mergeCell ref="Q11:Q12"/>
    <mergeCell ref="P11:P12"/>
    <mergeCell ref="BP11:BP12"/>
    <mergeCell ref="BQ11:BQ12"/>
    <mergeCell ref="BR11:BR12"/>
    <mergeCell ref="BF11:BF12"/>
    <mergeCell ref="BA11:BA12"/>
    <mergeCell ref="O11:O12"/>
    <mergeCell ref="N11:N12"/>
    <mergeCell ref="L11:L12"/>
    <mergeCell ref="K11:K12"/>
    <mergeCell ref="I11:I12"/>
    <mergeCell ref="AW11:AW12"/>
    <mergeCell ref="H11:H12"/>
    <mergeCell ref="BT25:BT26"/>
    <mergeCell ref="V11:V12"/>
    <mergeCell ref="X11:X12"/>
    <mergeCell ref="BH25:BH26"/>
    <mergeCell ref="AP25:AP26"/>
    <mergeCell ref="AQ25:AQ26"/>
    <mergeCell ref="AK11:AK12"/>
    <mergeCell ref="V25:V26"/>
    <mergeCell ref="O25:O26"/>
    <mergeCell ref="P25:P26"/>
    <mergeCell ref="Q25:Q26"/>
    <mergeCell ref="AF25:AF26"/>
    <mergeCell ref="BG25:BG26"/>
    <mergeCell ref="AB11:AB12"/>
    <mergeCell ref="AJ11:AJ12"/>
    <mergeCell ref="BH11:BH12"/>
    <mergeCell ref="BI11:BI12"/>
    <mergeCell ref="AH11:AH12"/>
    <mergeCell ref="BO11:BO12"/>
    <mergeCell ref="Y11:Y12"/>
    <mergeCell ref="BE11:BE12"/>
    <mergeCell ref="AI11:AI12"/>
    <mergeCell ref="AS11:AS12"/>
    <mergeCell ref="AR11:AR12"/>
    <mergeCell ref="BJ11:BJ12"/>
    <mergeCell ref="T11:T12"/>
    <mergeCell ref="F11:F12"/>
    <mergeCell ref="J11:J12"/>
    <mergeCell ref="AU11:AU12"/>
    <mergeCell ref="AT11:AT12"/>
    <mergeCell ref="D25:D26"/>
    <mergeCell ref="E25:E26"/>
    <mergeCell ref="F25:F26"/>
    <mergeCell ref="D11:D12"/>
    <mergeCell ref="G25:G26"/>
    <mergeCell ref="H25:H26"/>
    <mergeCell ref="I25:I26"/>
    <mergeCell ref="M25:M26"/>
    <mergeCell ref="N25:N26"/>
    <mergeCell ref="G11:G12"/>
    <mergeCell ref="BD11:BD12"/>
    <mergeCell ref="BC11:BC12"/>
    <mergeCell ref="AX11:AX12"/>
    <mergeCell ref="R11:R12"/>
    <mergeCell ref="S11:S12"/>
    <mergeCell ref="AA11:AA12"/>
    <mergeCell ref="BG11:BG12"/>
    <mergeCell ref="AZ11:AZ12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5"/>
  <sheetViews>
    <sheetView workbookViewId="0">
      <selection activeCell="L8" sqref="L8"/>
    </sheetView>
  </sheetViews>
  <sheetFormatPr defaultRowHeight="15" x14ac:dyDescent="0.25"/>
  <sheetData>
    <row r="3" spans="2:2" x14ac:dyDescent="0.25">
      <c r="B3" t="s">
        <v>132</v>
      </c>
    </row>
    <row r="4" spans="2:2" x14ac:dyDescent="0.25">
      <c r="B4" t="s">
        <v>133</v>
      </c>
    </row>
    <row r="5" spans="2:2" x14ac:dyDescent="0.25">
      <c r="B5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54"/>
  <sheetViews>
    <sheetView showGridLines="0" topLeftCell="A19" zoomScale="70" zoomScaleNormal="70" workbookViewId="0">
      <selection activeCell="L33" sqref="L33"/>
    </sheetView>
  </sheetViews>
  <sheetFormatPr defaultRowHeight="15" x14ac:dyDescent="0.25"/>
  <cols>
    <col min="1" max="1" width="9.140625" style="61"/>
    <col min="2" max="2" width="19" style="61" customWidth="1"/>
    <col min="3" max="4" width="9.140625" style="61"/>
    <col min="5" max="5" width="21.42578125" style="61" bestFit="1" customWidth="1"/>
    <col min="6" max="7" width="9.140625" style="61"/>
    <col min="8" max="8" width="24.42578125" style="61" bestFit="1" customWidth="1"/>
    <col min="9" max="10" width="9.140625" style="61"/>
    <col min="11" max="11" width="20" style="61" customWidth="1"/>
    <col min="12" max="12" width="15.28515625" style="61" customWidth="1"/>
    <col min="13" max="13" width="18.5703125" style="61" customWidth="1"/>
    <col min="14" max="16384" width="9.140625" style="61"/>
  </cols>
  <sheetData>
    <row r="2" spans="2:11" x14ac:dyDescent="0.25">
      <c r="B2" s="61" t="s">
        <v>135</v>
      </c>
      <c r="E2" s="61" t="s">
        <v>174</v>
      </c>
      <c r="H2" s="61" t="s">
        <v>136</v>
      </c>
      <c r="K2" s="61" t="s">
        <v>180</v>
      </c>
    </row>
    <row r="3" spans="2:11" ht="5.25" customHeight="1" x14ac:dyDescent="0.25"/>
    <row r="4" spans="2:11" x14ac:dyDescent="0.25">
      <c r="B4" s="61" t="s">
        <v>1</v>
      </c>
      <c r="E4" s="61" t="s">
        <v>2</v>
      </c>
      <c r="H4" s="62" t="s">
        <v>106</v>
      </c>
    </row>
    <row r="5" spans="2:11" x14ac:dyDescent="0.25">
      <c r="E5" s="61" t="s">
        <v>3</v>
      </c>
      <c r="H5" s="62" t="s">
        <v>9</v>
      </c>
    </row>
    <row r="6" spans="2:11" x14ac:dyDescent="0.25">
      <c r="H6" s="62" t="s">
        <v>5</v>
      </c>
    </row>
    <row r="7" spans="2:11" x14ac:dyDescent="0.25">
      <c r="H7" s="62" t="s">
        <v>6</v>
      </c>
    </row>
    <row r="8" spans="2:11" x14ac:dyDescent="0.25">
      <c r="H8" s="62" t="s">
        <v>8</v>
      </c>
    </row>
    <row r="12" spans="2:11" x14ac:dyDescent="0.25">
      <c r="E12" s="61" t="s">
        <v>135</v>
      </c>
      <c r="H12" s="61" t="s">
        <v>136</v>
      </c>
      <c r="K12" s="61" t="s">
        <v>181</v>
      </c>
    </row>
    <row r="13" spans="2:11" ht="5.25" customHeight="1" x14ac:dyDescent="0.25"/>
    <row r="14" spans="2:11" x14ac:dyDescent="0.25">
      <c r="E14" s="61" t="s">
        <v>2</v>
      </c>
      <c r="H14" s="62" t="s">
        <v>8</v>
      </c>
    </row>
    <row r="15" spans="2:11" x14ac:dyDescent="0.25">
      <c r="E15" s="61" t="s">
        <v>3</v>
      </c>
      <c r="H15" s="62" t="s">
        <v>88</v>
      </c>
    </row>
    <row r="16" spans="2:11" x14ac:dyDescent="0.25">
      <c r="H16" s="62" t="s">
        <v>46</v>
      </c>
    </row>
    <row r="17" spans="2:15" x14ac:dyDescent="0.25">
      <c r="H17" s="62" t="s">
        <v>22</v>
      </c>
    </row>
    <row r="18" spans="2:15" x14ac:dyDescent="0.25">
      <c r="H18" s="62" t="s">
        <v>58</v>
      </c>
    </row>
    <row r="19" spans="2:15" x14ac:dyDescent="0.25">
      <c r="H19" s="62" t="s">
        <v>9</v>
      </c>
    </row>
    <row r="23" spans="2:15" x14ac:dyDescent="0.25">
      <c r="H23" s="61" t="s">
        <v>136</v>
      </c>
      <c r="K23" s="61" t="s">
        <v>175</v>
      </c>
      <c r="O23" s="61" t="s">
        <v>182</v>
      </c>
    </row>
    <row r="24" spans="2:15" ht="5.25" customHeight="1" x14ac:dyDescent="0.25"/>
    <row r="25" spans="2:15" ht="15.75" x14ac:dyDescent="0.25">
      <c r="H25" s="62" t="s">
        <v>5</v>
      </c>
      <c r="K25" s="63" t="s">
        <v>88</v>
      </c>
      <c r="L25" s="63" t="s">
        <v>9</v>
      </c>
      <c r="M25" s="63" t="s">
        <v>58</v>
      </c>
    </row>
    <row r="26" spans="2:15" ht="15.75" x14ac:dyDescent="0.25">
      <c r="H26" s="62" t="s">
        <v>6</v>
      </c>
      <c r="K26" s="63" t="s">
        <v>46</v>
      </c>
      <c r="L26" s="63" t="s">
        <v>106</v>
      </c>
      <c r="M26" s="63" t="s">
        <v>179</v>
      </c>
    </row>
    <row r="27" spans="2:15" ht="15.75" x14ac:dyDescent="0.25">
      <c r="H27" s="62" t="s">
        <v>8</v>
      </c>
      <c r="K27" s="63" t="s">
        <v>45</v>
      </c>
      <c r="L27" s="63" t="s">
        <v>10</v>
      </c>
      <c r="M27" s="63" t="s">
        <v>32</v>
      </c>
    </row>
    <row r="28" spans="2:15" ht="15.75" x14ac:dyDescent="0.25">
      <c r="B28" s="62"/>
      <c r="K28" s="63" t="s">
        <v>47</v>
      </c>
      <c r="L28" s="63" t="s">
        <v>11</v>
      </c>
      <c r="M28" s="63" t="s">
        <v>57</v>
      </c>
    </row>
    <row r="29" spans="2:15" ht="15.75" x14ac:dyDescent="0.25">
      <c r="B29" s="62"/>
      <c r="K29" s="63" t="s">
        <v>48</v>
      </c>
      <c r="L29" s="63" t="s">
        <v>12</v>
      </c>
      <c r="M29" s="63" t="s">
        <v>33</v>
      </c>
    </row>
    <row r="30" spans="2:15" ht="15.75" x14ac:dyDescent="0.25">
      <c r="B30" s="62"/>
      <c r="K30" s="63" t="s">
        <v>49</v>
      </c>
      <c r="L30" s="63" t="s">
        <v>13</v>
      </c>
      <c r="M30" s="63" t="s">
        <v>77</v>
      </c>
    </row>
    <row r="31" spans="2:15" ht="15.75" x14ac:dyDescent="0.25">
      <c r="B31" s="62"/>
      <c r="K31" s="63" t="s">
        <v>92</v>
      </c>
      <c r="L31" s="63" t="s">
        <v>124</v>
      </c>
      <c r="M31" s="63" t="s">
        <v>35</v>
      </c>
    </row>
    <row r="32" spans="2:15" ht="15.75" x14ac:dyDescent="0.25">
      <c r="B32" s="62"/>
      <c r="K32" s="63" t="s">
        <v>50</v>
      </c>
      <c r="L32" s="63" t="s">
        <v>87</v>
      </c>
      <c r="M32" s="63" t="s">
        <v>56</v>
      </c>
    </row>
    <row r="33" spans="2:13" ht="15.75" x14ac:dyDescent="0.25">
      <c r="B33" s="62"/>
      <c r="K33" s="63" t="s">
        <v>51</v>
      </c>
      <c r="L33" s="63" t="s">
        <v>14</v>
      </c>
      <c r="M33" s="63" t="s">
        <v>31</v>
      </c>
    </row>
    <row r="34" spans="2:13" ht="15.75" x14ac:dyDescent="0.25">
      <c r="K34" s="63" t="s">
        <v>82</v>
      </c>
      <c r="L34" s="63" t="s">
        <v>70</v>
      </c>
      <c r="M34" s="63" t="s">
        <v>34</v>
      </c>
    </row>
    <row r="35" spans="2:13" ht="15.75" x14ac:dyDescent="0.25">
      <c r="K35" s="63" t="s">
        <v>52</v>
      </c>
      <c r="L35" s="63" t="s">
        <v>55</v>
      </c>
      <c r="M35" s="63" t="s">
        <v>66</v>
      </c>
    </row>
    <row r="36" spans="2:13" ht="15.75" x14ac:dyDescent="0.25">
      <c r="K36" s="63" t="s">
        <v>53</v>
      </c>
      <c r="L36" s="63" t="s">
        <v>15</v>
      </c>
      <c r="M36" s="63" t="s">
        <v>17</v>
      </c>
    </row>
    <row r="37" spans="2:13" ht="15.75" x14ac:dyDescent="0.25">
      <c r="K37" s="63" t="s">
        <v>44</v>
      </c>
      <c r="L37" s="63" t="s">
        <v>68</v>
      </c>
      <c r="M37" s="63" t="s">
        <v>20</v>
      </c>
    </row>
    <row r="38" spans="2:13" ht="15.75" x14ac:dyDescent="0.25">
      <c r="K38" s="63" t="s">
        <v>16</v>
      </c>
      <c r="L38" s="63" t="s">
        <v>69</v>
      </c>
      <c r="M38" s="63" t="s">
        <v>61</v>
      </c>
    </row>
    <row r="39" spans="2:13" ht="15.75" x14ac:dyDescent="0.25">
      <c r="K39" s="63" t="s">
        <v>43</v>
      </c>
      <c r="L39" s="63" t="s">
        <v>72</v>
      </c>
      <c r="M39" s="63" t="s">
        <v>18</v>
      </c>
    </row>
    <row r="40" spans="2:13" ht="15.75" x14ac:dyDescent="0.25">
      <c r="K40" s="63" t="s">
        <v>42</v>
      </c>
      <c r="L40" s="63" t="s">
        <v>74</v>
      </c>
      <c r="M40" s="63" t="s">
        <v>19</v>
      </c>
    </row>
    <row r="41" spans="2:13" ht="15.75" x14ac:dyDescent="0.25">
      <c r="K41" s="63" t="s">
        <v>54</v>
      </c>
      <c r="L41" s="63" t="s">
        <v>36</v>
      </c>
      <c r="M41" s="63" t="s">
        <v>22</v>
      </c>
    </row>
    <row r="42" spans="2:13" ht="15.75" x14ac:dyDescent="0.25">
      <c r="K42" s="63" t="s">
        <v>41</v>
      </c>
      <c r="L42" s="63" t="s">
        <v>71</v>
      </c>
      <c r="M42" s="63" t="s">
        <v>39</v>
      </c>
    </row>
    <row r="43" spans="2:13" ht="15.75" x14ac:dyDescent="0.25">
      <c r="K43" s="63" t="s">
        <v>176</v>
      </c>
      <c r="L43" s="63" t="s">
        <v>30</v>
      </c>
      <c r="M43" s="63" t="s">
        <v>38</v>
      </c>
    </row>
    <row r="44" spans="2:13" ht="15.75" x14ac:dyDescent="0.25">
      <c r="K44" s="63" t="s">
        <v>177</v>
      </c>
      <c r="L44" s="63" t="s">
        <v>26</v>
      </c>
      <c r="M44" s="63" t="s">
        <v>86</v>
      </c>
    </row>
    <row r="45" spans="2:13" ht="15.75" x14ac:dyDescent="0.25">
      <c r="L45" s="63" t="s">
        <v>89</v>
      </c>
      <c r="M45" s="63" t="s">
        <v>24</v>
      </c>
    </row>
    <row r="46" spans="2:13" ht="15.75" x14ac:dyDescent="0.25">
      <c r="L46" s="63" t="s">
        <v>27</v>
      </c>
      <c r="M46" s="63" t="s">
        <v>25</v>
      </c>
    </row>
    <row r="47" spans="2:13" ht="15.75" x14ac:dyDescent="0.25">
      <c r="L47" s="63" t="s">
        <v>28</v>
      </c>
      <c r="M47" s="63" t="s">
        <v>64</v>
      </c>
    </row>
    <row r="48" spans="2:13" ht="15.75" x14ac:dyDescent="0.25">
      <c r="L48" s="63" t="s">
        <v>29</v>
      </c>
      <c r="M48" s="63" t="s">
        <v>37</v>
      </c>
    </row>
    <row r="49" spans="12:13" ht="15.75" x14ac:dyDescent="0.25">
      <c r="L49" s="63" t="s">
        <v>178</v>
      </c>
      <c r="M49" s="63" t="s">
        <v>23</v>
      </c>
    </row>
    <row r="50" spans="12:13" ht="15.75" x14ac:dyDescent="0.25">
      <c r="L50" s="63" t="s">
        <v>94</v>
      </c>
      <c r="M50" s="63" t="s">
        <v>59</v>
      </c>
    </row>
    <row r="51" spans="12:13" ht="15.75" x14ac:dyDescent="0.25">
      <c r="M51" s="63" t="s">
        <v>93</v>
      </c>
    </row>
    <row r="52" spans="12:13" ht="15.75" x14ac:dyDescent="0.25">
      <c r="M52" s="63" t="s">
        <v>21</v>
      </c>
    </row>
    <row r="53" spans="12:13" ht="15.75" x14ac:dyDescent="0.25">
      <c r="M53" s="63" t="s">
        <v>91</v>
      </c>
    </row>
    <row r="54" spans="12:13" ht="15.75" x14ac:dyDescent="0.25">
      <c r="M54" s="6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Tol Laut</vt:lpstr>
      <vt:lpstr>Pelni</vt:lpstr>
      <vt:lpstr>Perintis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Theodore Gautama Chandra</cp:lastModifiedBy>
  <cp:lastPrinted>2019-01-13T14:51:37Z</cp:lastPrinted>
  <dcterms:created xsi:type="dcterms:W3CDTF">2018-07-15T08:55:16Z</dcterms:created>
  <dcterms:modified xsi:type="dcterms:W3CDTF">2019-11-02T09:43:32Z</dcterms:modified>
</cp:coreProperties>
</file>