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theoo\Documents\Life Related\"/>
    </mc:Choice>
  </mc:AlternateContent>
  <xr:revisionPtr revIDLastSave="0" documentId="13_ncr:1_{278F9F13-5B2D-4EF8-95E8-B214BE8DA311}" xr6:coauthVersionLast="45" xr6:coauthVersionMax="45" xr10:uidLastSave="{00000000-0000-0000-0000-000000000000}"/>
  <bookViews>
    <workbookView xWindow="-110" yWindow="-110" windowWidth="19420" windowHeight="11020" tabRatio="699" xr2:uid="{99D312A4-A76D-4286-8B75-655F5B86B9B0}"/>
  </bookViews>
  <sheets>
    <sheet name="Overall Budget" sheetId="2" r:id="rId1"/>
    <sheet name="Taxes" sheetId="17" r:id="rId2"/>
    <sheet name="Living Budget" sheetId="10" r:id="rId3"/>
    <sheet name="Transport Budget" sheetId="11" r:id="rId4"/>
    <sheet name="Savings" sheetId="18" r:id="rId5"/>
  </sheets>
  <definedNames>
    <definedName name="All_Monthly_Expenses">SUM('Overall Budget'!$D$12:$D$13)+SUM('Overall Budget'!$D$18:$D$20)</definedName>
    <definedName name="AnnualGross">'Overall Budget'!$C$9</definedName>
    <definedName name="AnnualNet">TEXT(AnnualGross-(AnnualGross *(FedTax+FICA)),"$#,##0.00")</definedName>
    <definedName name="DownPMT">'Transport Budget'!$B$12</definedName>
    <definedName name="ExpenseArr">'Living Budget'!$B$10:$B$16</definedName>
    <definedName name="FedTax">TEXT(LOOKUP(AnnualGross,MinEarningsArr,FedTaxArr),"##.0#%")</definedName>
    <definedName name="FedTaxArr">Taxes!$C$9:$C$19</definedName>
    <definedName name="FICA">Taxes!$D$9</definedName>
    <definedName name="Insurance">'Transport Budget'!$B$10</definedName>
    <definedName name="Interest">('Transport Budget'!$B$13)/12</definedName>
    <definedName name="MinEarningsArr">Taxes!$A$9:$A$19</definedName>
    <definedName name="MonthlyGross">'Overall Budget'!$D$9</definedName>
    <definedName name="MonthlyHousingExpenses">'Overall Budget'!$D$12</definedName>
    <definedName name="PercentSplit">Savings!$B$6</definedName>
    <definedName name="PMT">-('Transport Budget'!$B$11)</definedName>
    <definedName name="SavingsExpenses">'Overall Budget'!$D$16</definedName>
    <definedName name="TotalLivingExpenses">SUM(ExpenseArr)</definedName>
    <definedName name="TranspoExpenses">'Overall Budget'!$D$13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1" i="18" l="1"/>
  <c r="C6" i="18"/>
  <c r="C20" i="2" l="1" a="1"/>
  <c r="C20" i="2" s="1"/>
  <c r="D20" i="2" s="1"/>
  <c r="B21" i="2"/>
  <c r="A17" i="2" s="1"/>
  <c r="A15" i="2"/>
  <c r="A11" i="2"/>
  <c r="X8" i="10"/>
  <c r="A14" i="2" l="1"/>
  <c r="C21" i="2" l="1" a="1"/>
  <c r="C21" i="2" s="1"/>
  <c r="C13" i="2" l="1" a="1"/>
  <c r="C13" i="2" s="1"/>
  <c r="C18" i="2" a="1"/>
  <c r="C18" i="2" s="1"/>
  <c r="C19" i="2" a="1"/>
  <c r="C19" i="2" s="1"/>
  <c r="C16" i="2" a="1"/>
  <c r="C16" i="2" s="1"/>
  <c r="C12" i="2" a="1"/>
  <c r="C12" i="2" s="1"/>
  <c r="A8" i="10" s="1"/>
  <c r="C20" i="17" a="1"/>
  <c r="C20" i="17" s="1"/>
  <c r="D9" i="2"/>
  <c r="D12" i="2" l="1"/>
  <c r="B8" i="10" s="1"/>
  <c r="B17" i="10" l="1" a="1"/>
  <c r="B17" i="10" s="1"/>
  <c r="D18" i="2"/>
  <c r="D19" i="2"/>
  <c r="D16" i="2"/>
  <c r="B11" i="18" s="1"/>
  <c r="C11" i="18" s="1"/>
  <c r="D21" i="2"/>
  <c r="D13" i="2" l="1"/>
  <c r="B9" i="18" l="1" a="1"/>
  <c r="B9" i="18" s="1"/>
  <c r="C9" i="18" s="1"/>
  <c r="B12" i="18" s="1"/>
  <c r="B8" i="18" a="1"/>
  <c r="B8" i="18" s="1"/>
  <c r="C8" i="18" s="1"/>
  <c r="B11" i="11"/>
  <c r="B9" i="11"/>
  <c r="B17" i="11" l="1" a="1"/>
  <c r="B17" i="11" s="1"/>
  <c r="B19" i="11" a="1"/>
  <c r="B19" i="11" s="1"/>
  <c r="B15" i="11" a="1"/>
  <c r="B15" i="11" s="1"/>
  <c r="B20" i="11" a="1"/>
  <c r="B20" i="11" s="1"/>
  <c r="B18" i="11" a="1"/>
  <c r="B18" i="11" s="1"/>
  <c r="B16" i="11" a="1"/>
  <c r="B16"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<sst xmlns="http://schemas.openxmlformats.org/spreadsheetml/2006/main" count="59" uniqueCount="58">
  <si>
    <t>Living Budget</t>
  </si>
  <si>
    <t>Overall Budget</t>
  </si>
  <si>
    <t>Taxes</t>
  </si>
  <si>
    <t>When Earning</t>
  </si>
  <si>
    <t>Federal Income</t>
  </si>
  <si>
    <t>FICA and State</t>
  </si>
  <si>
    <t>Housing:</t>
  </si>
  <si>
    <t>Transportation:</t>
  </si>
  <si>
    <t>Annual Living Rate:</t>
  </si>
  <si>
    <t>Category</t>
  </si>
  <si>
    <t>Percentage</t>
  </si>
  <si>
    <t>Desired Gross Income:</t>
  </si>
  <si>
    <t>Annual Amount</t>
  </si>
  <si>
    <t>Monthly Average</t>
  </si>
  <si>
    <t>Term (Months)</t>
  </si>
  <si>
    <t>Car of Cost</t>
  </si>
  <si>
    <t>Est. Interest Rate:</t>
  </si>
  <si>
    <t>Savings:</t>
  </si>
  <si>
    <t>Phone:</t>
  </si>
  <si>
    <t>Groceries:</t>
  </si>
  <si>
    <t>Down Payment:</t>
  </si>
  <si>
    <t>Total Monthly Budget Amount:</t>
  </si>
  <si>
    <t>Savings Goal (Six Months of Income):</t>
  </si>
  <si>
    <t>Amount</t>
  </si>
  <si>
    <t>Savings Goal (Three Months of Income):</t>
  </si>
  <si>
    <t>Utilities:</t>
  </si>
  <si>
    <t>Rent:</t>
  </si>
  <si>
    <t>Emergency Fund</t>
  </si>
  <si>
    <t>Percentage Split:</t>
  </si>
  <si>
    <t>Monthly Amount</t>
  </si>
  <si>
    <t>Long-Term Savings</t>
  </si>
  <si>
    <t>Total Car Budget</t>
  </si>
  <si>
    <t>Min</t>
  </si>
  <si>
    <t>Max</t>
  </si>
  <si>
    <t>Calculated Net Income:</t>
  </si>
  <si>
    <t>All figures reperesented below are calculated with your salary net income, income after taxes are deducted.</t>
  </si>
  <si>
    <t>Remaining Funds:</t>
  </si>
  <si>
    <t>Internet:</t>
  </si>
  <si>
    <t>Cable:</t>
  </si>
  <si>
    <t>Cost of Expense:</t>
  </si>
  <si>
    <t>Living Expenses:</t>
  </si>
  <si>
    <t>Monthly Living Rate:</t>
  </si>
  <si>
    <t>Parking:</t>
  </si>
  <si>
    <t>Additional Fees:</t>
  </si>
  <si>
    <t>Pet:</t>
  </si>
  <si>
    <t>Status:</t>
  </si>
  <si>
    <t>Loans</t>
  </si>
  <si>
    <t>Begin using the Beginner Budgeting Tool by entering your current, or expected, gross annual income into the light green cells next to 'Desired Gross Income'. Continue by altering the percentage within the light green cells under the "Percentage" column. Alter the percentage of spending by how much you are comfortable contributing to the specific category. To the right of each category and percentage, you can see the total amount spent for each category by month and year. You can also see a visual representation of your spending with the pie charts to the right of the budgeting tool.</t>
  </si>
  <si>
    <t>Car Loan Payments</t>
  </si>
  <si>
    <t>Insurance Payment:</t>
  </si>
  <si>
    <t>Time until Goal</t>
  </si>
  <si>
    <t>Long-Term Savings in 5 and 10 Years</t>
  </si>
  <si>
    <t>Savings Goals</t>
  </si>
  <si>
    <t>Here is where your Annual Net Income from your desired gross income is calculated. As FICA taxes are constant and there are not State taxes in Texas, the Federal Income Tax is the only variant between annual incomes. Each income grouping is issued the highest tax within its group, meaning all results are simply estimates and you will typically see a larger return than what is presented. There is no interaction within this worksheet.</t>
  </si>
  <si>
    <t>Here, you can determine your budget when looking for housing and deciding upon what you can pay for regarding any living expenses. The living rates presented are gathered from your 'Housing Spending Amount' in the 'Overall Budget worksheet'. You can enter whatever values apply to you in the light blue cells. At the bottom of the tool is your status which will determine if you are spending more than you can afford or if you are living well within your means.</t>
  </si>
  <si>
    <t>This tool can be utilized to plan for what car you can afford to purchase based on the insurance on the car, the car loan payments, and the length of the loan for the vehicle. This tool is only useful for those who are purchasing a car and what to know what they can afford based on their budgeted amount. 'Total Monthly Budget Amount' is received from the 'Overall Budget' worksheet, and 'Car Loan Payments' is calculated by deducting the insurance payment from your total monthly budget amount. You will need to enter the appropriate information within the light-yellow cells, and you will receive what the cost of the car you can afford, along with the period to finance the vehicle. Text that appear red are non-purchasable option.</t>
  </si>
  <si>
    <t>GOBankRates' study shows 70% of Americans have less than $1,000 saved to cover their expenses on a rainy day. Here is where users can evaluate their savings goals and view how long it will take for them to reach their goal, assuming they are consistently saving a portion of their income. There are two different saving goals listed, an Emergency Fund and a Long-Term Savings account. It is typically recommended to prepare a savings amount that covers 3-6 months of your monthly bill in case of emergencies. The second account, the Long-Term Savings account, is your standard savings account for future purchases. You can prioritize one of the accounts by adjusting the Percentage Spilt in the light-colored cell below. Lastly, 'Long-Term Savings in 5 and 10 Years' accounts for however long it takes for your Emergency Fund to be met and then issues 100% of your monthly savings into Long-Term Savings.</t>
  </si>
  <si>
    <t>Created By Theodore Oatman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</si>
</sst>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44" formatCode="_(&quot;$&quot;* #,##0.00_);_(&quot;$&quot;* \(#,##0.00\);_(&quot;$&quot;* &quot;-&quot;??_);_(@_)"/>
  </numFmts>
  <fonts count="16" x14ac:knownFonts="1">
    <font>
      <sz val="11"/>
      <color theme="1"/>
      <name val="Calibri"/>
      <family val="2"/>
      <scheme val="minor"/>
    </font>
    <font>
      <sz val="20"/>
      <color theme="1"/>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b/>
      <sz val="18"/>
      <color theme="1"/>
      <name val="Calibri"/>
      <family val="2"/>
      <scheme val="minor"/>
    </font>
    <font>
      <b/>
      <sz val="14"/>
      <color rgb="FFC00000"/>
      <name val="Calibri"/>
      <family val="2"/>
      <scheme val="minor"/>
    </font>
    <font>
      <b/>
      <sz val="20"/>
      <color theme="1"/>
      <name val="Calibri"/>
      <family val="2"/>
      <scheme val="minor"/>
    </font>
    <font>
      <b/>
      <sz val="10.5"/>
      <color theme="1"/>
      <name val="Calibri"/>
      <family val="2"/>
      <scheme val="minor"/>
    </font>
    <font>
      <b/>
      <sz val="16"/>
      <color theme="1"/>
      <name val="Calibri"/>
      <family val="2"/>
      <scheme val="minor"/>
    </font>
    <font>
      <b/>
      <i/>
      <sz val="11"/>
      <color theme="1"/>
      <name val="Calibri"/>
      <family val="2"/>
      <scheme val="minor"/>
    </font>
    <font>
      <sz val="13"/>
      <color theme="1"/>
      <name val="Calibri"/>
      <family val="2"/>
      <scheme val="minor"/>
    </font>
    <font>
      <sz val="11.5"/>
      <color theme="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bgColor indexed="64"/>
      </patternFill>
    </fill>
    <fill>
      <patternFill patternType="solid">
        <fgColor theme="8" tint="-0.249977111117893"/>
        <bgColor indexed="64"/>
      </patternFill>
    </fill>
    <fill>
      <patternFill patternType="solid">
        <fgColor theme="9"/>
        <bgColor indexed="64"/>
      </patternFill>
    </fill>
    <fill>
      <patternFill patternType="solid">
        <fgColor theme="9" tint="0.39997558519241921"/>
        <bgColor indexed="64"/>
      </patternFill>
    </fill>
    <fill>
      <patternFill patternType="solid">
        <fgColor theme="7"/>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249977111117893"/>
        <bgColor indexed="64"/>
      </patternFill>
    </fill>
    <fill>
      <patternFill patternType="solid">
        <fgColor rgb="FFFFC000"/>
        <bgColor indexed="64"/>
      </patternFill>
    </fill>
    <fill>
      <patternFill patternType="solid">
        <fgColor theme="2"/>
        <bgColor indexed="64"/>
      </patternFill>
    </fill>
  </fills>
  <borders count="57">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style="medium">
        <color indexed="64"/>
      </left>
      <right/>
      <top/>
      <bottom style="double">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top style="medium">
        <color indexed="64"/>
      </top>
      <bottom style="medium">
        <color indexed="64"/>
      </bottom>
      <diagonal/>
    </border>
    <border>
      <left/>
      <right/>
      <top style="medium">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ck">
        <color indexed="64"/>
      </right>
      <top style="thin">
        <color indexed="64"/>
      </top>
      <bottom style="medium">
        <color indexed="64"/>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double">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double">
        <color indexed="64"/>
      </bottom>
      <diagonal/>
    </border>
    <border>
      <left/>
      <right style="thin">
        <color indexed="64"/>
      </right>
      <top style="thin">
        <color indexed="64"/>
      </top>
      <bottom style="medium">
        <color indexed="64"/>
      </bottom>
      <diagonal/>
    </border>
    <border>
      <left style="thick">
        <color indexed="64"/>
      </left>
      <right style="thin">
        <color indexed="64"/>
      </right>
      <top/>
      <bottom style="thin">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style="thin">
        <color indexed="64"/>
      </bottom>
      <diagonal/>
    </border>
    <border>
      <left style="medium">
        <color indexed="64"/>
      </left>
      <right style="medium">
        <color indexed="64"/>
      </right>
      <top style="double">
        <color indexed="64"/>
      </top>
      <bottom/>
      <diagonal/>
    </border>
    <border>
      <left style="thin">
        <color indexed="64"/>
      </left>
      <right/>
      <top style="thin">
        <color indexed="64"/>
      </top>
      <bottom style="medium">
        <color indexed="64"/>
      </bottom>
      <diagonal/>
    </border>
  </borders>
  <cellStyleXfs count="3">
    <xf numFmtId="0" fontId="0" fillId="0" borderId="0"/>
    <xf numFmtId="44" fontId="3" fillId="0" borderId="0" applyFont="0" applyFill="0" applyBorder="0" applyAlignment="0" applyProtection="0"/>
    <xf numFmtId="9" fontId="3" fillId="0" borderId="0" applyFont="0" applyFill="0" applyBorder="0" applyAlignment="0" applyProtection="0"/>
  </cellStyleXfs>
  <cellXfs count="163">
    <xf numFmtId="0" fontId="0" fillId="0" borderId="0" xfId="0"/>
    <xf numFmtId="0" fontId="0" fillId="0" borderId="0" xfId="0" applyAlignment="1">
      <alignment wrapText="1"/>
    </xf>
    <xf numFmtId="3" fontId="0" fillId="0" borderId="0" xfId="0" applyNumberFormat="1"/>
    <xf numFmtId="6" fontId="0" fillId="0" borderId="0" xfId="0" applyNumberFormat="1"/>
    <xf numFmtId="44" fontId="0" fillId="0" borderId="0" xfId="0" applyNumberFormat="1"/>
    <xf numFmtId="0" fontId="6" fillId="11" borderId="11" xfId="0" applyFont="1" applyFill="1" applyBorder="1"/>
    <xf numFmtId="8" fontId="6" fillId="11" borderId="16" xfId="0" applyNumberFormat="1" applyFont="1" applyFill="1" applyBorder="1"/>
    <xf numFmtId="0" fontId="9" fillId="11" borderId="11" xfId="0" applyFont="1" applyFill="1" applyBorder="1"/>
    <xf numFmtId="0" fontId="9" fillId="11" borderId="8" xfId="0" applyFont="1" applyFill="1" applyBorder="1"/>
    <xf numFmtId="0" fontId="0" fillId="8" borderId="11" xfId="0" applyFill="1" applyBorder="1"/>
    <xf numFmtId="44" fontId="0" fillId="8" borderId="5" xfId="1" applyFont="1" applyFill="1" applyBorder="1"/>
    <xf numFmtId="44" fontId="0" fillId="8" borderId="16" xfId="0" applyNumberFormat="1" applyFill="1" applyBorder="1"/>
    <xf numFmtId="0" fontId="0" fillId="8" borderId="20" xfId="0" applyFill="1" applyBorder="1"/>
    <xf numFmtId="0" fontId="2" fillId="8" borderId="11" xfId="0" applyFont="1" applyFill="1" applyBorder="1" applyAlignment="1">
      <alignment wrapText="1"/>
    </xf>
    <xf numFmtId="0" fontId="2" fillId="8" borderId="26" xfId="0" applyFont="1" applyFill="1" applyBorder="1" applyAlignment="1">
      <alignment wrapText="1"/>
    </xf>
    <xf numFmtId="0" fontId="2" fillId="12" borderId="9" xfId="0" applyFont="1" applyFill="1" applyBorder="1" applyAlignment="1">
      <alignment wrapText="1"/>
    </xf>
    <xf numFmtId="0" fontId="2" fillId="8" borderId="9" xfId="0" applyFont="1" applyFill="1" applyBorder="1"/>
    <xf numFmtId="0" fontId="2" fillId="8" borderId="6" xfId="0" applyFont="1" applyFill="1" applyBorder="1"/>
    <xf numFmtId="0" fontId="2" fillId="8" borderId="15" xfId="0" applyFont="1" applyFill="1" applyBorder="1"/>
    <xf numFmtId="0" fontId="4" fillId="9" borderId="30" xfId="0" applyFont="1" applyFill="1" applyBorder="1"/>
    <xf numFmtId="44" fontId="11" fillId="12" borderId="15" xfId="0" applyNumberFormat="1" applyFont="1" applyFill="1" applyBorder="1" applyAlignment="1">
      <alignment horizontal="left" vertical="center" wrapText="1"/>
    </xf>
    <xf numFmtId="44" fontId="6" fillId="8" borderId="16" xfId="1" applyFont="1" applyFill="1" applyBorder="1"/>
    <xf numFmtId="44" fontId="11" fillId="12" borderId="6" xfId="0" applyNumberFormat="1" applyFont="1" applyFill="1" applyBorder="1" applyAlignment="1">
      <alignment horizontal="left" vertical="center" wrapText="1"/>
    </xf>
    <xf numFmtId="10" fontId="0" fillId="0" borderId="0" xfId="0" applyNumberFormat="1"/>
    <xf numFmtId="0" fontId="2" fillId="12" borderId="24" xfId="0" applyFont="1" applyFill="1" applyBorder="1" applyAlignment="1">
      <alignment horizontal="left" vertical="center" wrapText="1"/>
    </xf>
    <xf numFmtId="0" fontId="2" fillId="12" borderId="8" xfId="0" applyFont="1" applyFill="1" applyBorder="1" applyAlignment="1">
      <alignment horizontal="left" wrapText="1"/>
    </xf>
    <xf numFmtId="0" fontId="4" fillId="10" borderId="22" xfId="0" applyFont="1" applyFill="1" applyBorder="1" applyAlignment="1">
      <alignment vertical="center" wrapText="1"/>
    </xf>
    <xf numFmtId="0" fontId="2" fillId="10" borderId="7" xfId="0" applyFont="1" applyFill="1" applyBorder="1"/>
    <xf numFmtId="0" fontId="4" fillId="10" borderId="7" xfId="0" applyFont="1" applyFill="1" applyBorder="1"/>
    <xf numFmtId="0" fontId="4" fillId="10" borderId="23" xfId="0" applyFont="1" applyFill="1" applyBorder="1"/>
    <xf numFmtId="0" fontId="4" fillId="10" borderId="9" xfId="0" applyFont="1" applyFill="1" applyBorder="1"/>
    <xf numFmtId="10" fontId="0" fillId="0" borderId="0" xfId="2" applyNumberFormat="1" applyFont="1"/>
    <xf numFmtId="44" fontId="0" fillId="0" borderId="0" xfId="0" applyNumberFormat="1" applyAlignment="1">
      <alignment wrapText="1"/>
    </xf>
    <xf numFmtId="0" fontId="4" fillId="8" borderId="11" xfId="0" applyFont="1" applyFill="1" applyBorder="1"/>
    <xf numFmtId="0" fontId="4" fillId="8" borderId="5" xfId="0" applyFont="1" applyFill="1" applyBorder="1"/>
    <xf numFmtId="0" fontId="4" fillId="8" borderId="16" xfId="0" applyFont="1" applyFill="1" applyBorder="1"/>
    <xf numFmtId="0" fontId="0" fillId="8" borderId="8" xfId="0" applyFill="1" applyBorder="1" applyAlignment="1">
      <alignment wrapText="1"/>
    </xf>
    <xf numFmtId="9" fontId="0" fillId="8" borderId="3" xfId="0" applyNumberFormat="1" applyFill="1" applyBorder="1"/>
    <xf numFmtId="44" fontId="0" fillId="8" borderId="28" xfId="0" applyNumberFormat="1" applyFill="1" applyBorder="1"/>
    <xf numFmtId="0" fontId="2" fillId="6" borderId="7" xfId="0" applyFont="1" applyFill="1" applyBorder="1"/>
    <xf numFmtId="0" fontId="2" fillId="6" borderId="14" xfId="0" applyFont="1" applyFill="1" applyBorder="1"/>
    <xf numFmtId="0" fontId="4" fillId="10" borderId="15" xfId="0" applyFont="1" applyFill="1" applyBorder="1"/>
    <xf numFmtId="0" fontId="2" fillId="11" borderId="26" xfId="0" applyFont="1" applyFill="1" applyBorder="1"/>
    <xf numFmtId="0" fontId="2" fillId="11" borderId="46" xfId="0" applyFont="1" applyFill="1" applyBorder="1"/>
    <xf numFmtId="44" fontId="0" fillId="11" borderId="9" xfId="1" applyFont="1" applyFill="1" applyBorder="1"/>
    <xf numFmtId="8" fontId="0" fillId="11" borderId="45" xfId="0" applyNumberFormat="1" applyFill="1" applyBorder="1"/>
    <xf numFmtId="10" fontId="0" fillId="11" borderId="41" xfId="2" applyNumberFormat="1" applyFont="1" applyFill="1" applyBorder="1"/>
    <xf numFmtId="44" fontId="0" fillId="11" borderId="11" xfId="1" applyFont="1" applyFill="1" applyBorder="1"/>
    <xf numFmtId="8" fontId="0" fillId="11" borderId="4" xfId="0" applyNumberFormat="1" applyFill="1" applyBorder="1"/>
    <xf numFmtId="10" fontId="0" fillId="11" borderId="2" xfId="2" applyNumberFormat="1" applyFont="1" applyFill="1" applyBorder="1"/>
    <xf numFmtId="44" fontId="0" fillId="11" borderId="20" xfId="1" applyFont="1" applyFill="1" applyBorder="1"/>
    <xf numFmtId="8" fontId="0" fillId="11" borderId="43" xfId="0" applyNumberFormat="1" applyFill="1" applyBorder="1"/>
    <xf numFmtId="44" fontId="0" fillId="11" borderId="8" xfId="1" applyFont="1" applyFill="1" applyBorder="1"/>
    <xf numFmtId="8" fontId="0" fillId="11" borderId="42" xfId="1" applyNumberFormat="1" applyFont="1" applyFill="1" applyBorder="1"/>
    <xf numFmtId="10" fontId="0" fillId="11" borderId="47" xfId="0" applyNumberFormat="1" applyFill="1" applyBorder="1"/>
    <xf numFmtId="0" fontId="1" fillId="0" borderId="0" xfId="0" applyFont="1" applyAlignment="1"/>
    <xf numFmtId="44" fontId="2" fillId="7" borderId="7" xfId="1" applyFont="1" applyFill="1" applyBorder="1" applyAlignment="1">
      <alignment horizontal="center"/>
    </xf>
    <xf numFmtId="44" fontId="0" fillId="8" borderId="5" xfId="0" applyNumberFormat="1" applyFill="1" applyBorder="1"/>
    <xf numFmtId="44" fontId="0" fillId="8" borderId="27" xfId="0" applyNumberFormat="1" applyFill="1" applyBorder="1" applyAlignment="1">
      <alignment wrapText="1"/>
    </xf>
    <xf numFmtId="44" fontId="0" fillId="12" borderId="56" xfId="0" applyNumberFormat="1" applyFill="1" applyBorder="1"/>
    <xf numFmtId="44" fontId="0" fillId="12" borderId="28" xfId="0" applyNumberFormat="1" applyFill="1" applyBorder="1"/>
    <xf numFmtId="0" fontId="2" fillId="9" borderId="32" xfId="0" applyFont="1" applyFill="1" applyBorder="1" applyAlignment="1">
      <alignment wrapText="1"/>
    </xf>
    <xf numFmtId="9" fontId="0" fillId="3" borderId="31" xfId="0" applyNumberFormat="1" applyFill="1" applyBorder="1" applyProtection="1">
      <protection locked="0"/>
    </xf>
    <xf numFmtId="44" fontId="6" fillId="14" borderId="7" xfId="0" applyNumberFormat="1" applyFont="1" applyFill="1" applyBorder="1"/>
    <xf numFmtId="44" fontId="6" fillId="14" borderId="51" xfId="1" applyFont="1" applyFill="1" applyBorder="1"/>
    <xf numFmtId="44" fontId="6" fillId="2" borderId="13" xfId="0" applyNumberFormat="1" applyFont="1" applyFill="1" applyBorder="1" applyProtection="1">
      <protection locked="0"/>
    </xf>
    <xf numFmtId="10" fontId="6" fillId="2" borderId="14" xfId="0" applyNumberFormat="1" applyFont="1" applyFill="1" applyBorder="1" applyProtection="1">
      <protection locked="0"/>
    </xf>
    <xf numFmtId="44" fontId="6" fillId="2" borderId="51" xfId="1" applyFont="1" applyFill="1" applyBorder="1" applyProtection="1">
      <protection locked="0"/>
    </xf>
    <xf numFmtId="0" fontId="0" fillId="0" borderId="0" xfId="0" applyFill="1" applyAlignment="1">
      <alignment horizontal="left" vertical="center" wrapText="1"/>
    </xf>
    <xf numFmtId="0" fontId="0" fillId="0" borderId="0" xfId="0" applyFill="1" applyAlignment="1">
      <alignment wrapText="1"/>
    </xf>
    <xf numFmtId="0" fontId="0" fillId="0" borderId="0" xfId="0" applyFill="1"/>
    <xf numFmtId="44" fontId="0" fillId="5" borderId="7" xfId="1" applyFont="1" applyFill="1" applyBorder="1" applyProtection="1">
      <protection locked="0"/>
    </xf>
    <xf numFmtId="44" fontId="0" fillId="5" borderId="14" xfId="1" applyFont="1" applyFill="1" applyBorder="1" applyProtection="1">
      <protection locked="0"/>
    </xf>
    <xf numFmtId="0" fontId="2" fillId="7" borderId="13" xfId="0" applyFont="1" applyFill="1" applyBorder="1" applyAlignment="1">
      <alignment horizontal="left" wrapText="1"/>
    </xf>
    <xf numFmtId="44" fontId="6" fillId="3" borderId="5" xfId="1" applyFont="1" applyFill="1" applyBorder="1" applyAlignment="1" applyProtection="1">
      <alignment horizontal="left"/>
      <protection locked="0"/>
    </xf>
    <xf numFmtId="9" fontId="0" fillId="3" borderId="5" xfId="0" applyNumberFormat="1" applyFill="1" applyBorder="1" applyProtection="1">
      <protection locked="0"/>
    </xf>
    <xf numFmtId="9" fontId="0" fillId="3" borderId="21" xfId="0" applyNumberFormat="1" applyFill="1" applyBorder="1" applyProtection="1">
      <protection locked="0"/>
    </xf>
    <xf numFmtId="0" fontId="13" fillId="8" borderId="19" xfId="0" applyFont="1" applyFill="1" applyBorder="1" applyAlignment="1">
      <alignment horizontal="center" wrapText="1"/>
    </xf>
    <xf numFmtId="0" fontId="13" fillId="8" borderId="1" xfId="0" applyFont="1" applyFill="1" applyBorder="1" applyAlignment="1">
      <alignment horizontal="center" wrapText="1"/>
    </xf>
    <xf numFmtId="0" fontId="13" fillId="8" borderId="38" xfId="0" applyFont="1" applyFill="1" applyBorder="1" applyAlignment="1">
      <alignment horizontal="center" wrapText="1"/>
    </xf>
    <xf numFmtId="0" fontId="14" fillId="9" borderId="22" xfId="0" applyFont="1" applyFill="1" applyBorder="1" applyAlignment="1">
      <alignment horizontal="left" vertical="center" wrapText="1"/>
    </xf>
    <xf numFmtId="0" fontId="14" fillId="9" borderId="37" xfId="0" applyFont="1" applyFill="1" applyBorder="1" applyAlignment="1">
      <alignment horizontal="left" vertical="center" wrapText="1"/>
    </xf>
    <xf numFmtId="0" fontId="14" fillId="9" borderId="51" xfId="0" applyFont="1" applyFill="1" applyBorder="1" applyAlignment="1">
      <alignment horizontal="left" vertical="center" wrapText="1"/>
    </xf>
    <xf numFmtId="0" fontId="14" fillId="9" borderId="49" xfId="0" applyFont="1" applyFill="1" applyBorder="1" applyAlignment="1">
      <alignment horizontal="left" vertical="center" wrapText="1"/>
    </xf>
    <xf numFmtId="0" fontId="14" fillId="9" borderId="0" xfId="0" applyFont="1" applyFill="1" applyBorder="1" applyAlignment="1">
      <alignment horizontal="left" vertical="center" wrapText="1"/>
    </xf>
    <xf numFmtId="0" fontId="14" fillId="9" borderId="10" xfId="0" applyFont="1" applyFill="1" applyBorder="1" applyAlignment="1">
      <alignment horizontal="left" vertical="center" wrapText="1"/>
    </xf>
    <xf numFmtId="0" fontId="14" fillId="9" borderId="52" xfId="0" applyFont="1" applyFill="1" applyBorder="1" applyAlignment="1">
      <alignment horizontal="left" vertical="center" wrapText="1"/>
    </xf>
    <xf numFmtId="0" fontId="14" fillId="9" borderId="53" xfId="0" applyFont="1" applyFill="1" applyBorder="1" applyAlignment="1">
      <alignment horizontal="left" vertical="center" wrapText="1"/>
    </xf>
    <xf numFmtId="0" fontId="14" fillId="9" borderId="12" xfId="0" applyFont="1" applyFill="1" applyBorder="1" applyAlignment="1">
      <alignment horizontal="left" vertical="center" wrapText="1"/>
    </xf>
    <xf numFmtId="0" fontId="5" fillId="8" borderId="19" xfId="0" applyFont="1" applyFill="1" applyBorder="1" applyAlignment="1">
      <alignment horizontal="left"/>
    </xf>
    <xf numFmtId="0" fontId="5" fillId="8" borderId="2" xfId="0" applyFont="1" applyFill="1" applyBorder="1" applyAlignment="1">
      <alignment horizontal="left"/>
    </xf>
    <xf numFmtId="0" fontId="10" fillId="8" borderId="54" xfId="0" applyFont="1" applyFill="1" applyBorder="1" applyAlignment="1">
      <alignment horizontal="center"/>
    </xf>
    <xf numFmtId="0" fontId="10" fillId="8" borderId="40" xfId="0" applyFont="1" applyFill="1" applyBorder="1" applyAlignment="1">
      <alignment horizontal="center"/>
    </xf>
    <xf numFmtId="0" fontId="10" fillId="8" borderId="39" xfId="0" applyFont="1" applyFill="1" applyBorder="1" applyAlignment="1">
      <alignment horizontal="center"/>
    </xf>
    <xf numFmtId="0" fontId="2" fillId="8" borderId="19" xfId="0" applyFont="1" applyFill="1" applyBorder="1" applyAlignment="1">
      <alignment horizontal="left" wrapText="1"/>
    </xf>
    <xf numFmtId="0" fontId="2" fillId="8" borderId="1" xfId="0" applyFont="1" applyFill="1" applyBorder="1" applyAlignment="1">
      <alignment horizontal="left" wrapText="1"/>
    </xf>
    <xf numFmtId="0" fontId="2" fillId="8" borderId="38" xfId="0" applyFont="1" applyFill="1" applyBorder="1" applyAlignment="1">
      <alignment horizontal="left" wrapText="1"/>
    </xf>
    <xf numFmtId="0" fontId="5" fillId="8" borderId="19" xfId="0" applyFont="1" applyFill="1" applyBorder="1" applyAlignment="1">
      <alignment horizontal="center" wrapText="1"/>
    </xf>
    <xf numFmtId="0" fontId="5" fillId="8" borderId="1" xfId="0" applyFont="1" applyFill="1" applyBorder="1" applyAlignment="1">
      <alignment horizontal="center" wrapText="1"/>
    </xf>
    <xf numFmtId="0" fontId="5" fillId="8" borderId="38" xfId="0" applyFont="1" applyFill="1" applyBorder="1" applyAlignment="1">
      <alignment horizontal="center" wrapText="1"/>
    </xf>
    <xf numFmtId="0" fontId="0" fillId="4" borderId="22" xfId="0" applyFill="1" applyBorder="1" applyAlignment="1">
      <alignment horizontal="left" wrapText="1"/>
    </xf>
    <xf numFmtId="0" fontId="0" fillId="4" borderId="37" xfId="0" applyFill="1" applyBorder="1" applyAlignment="1">
      <alignment horizontal="left" wrapText="1"/>
    </xf>
    <xf numFmtId="0" fontId="0" fillId="4" borderId="51" xfId="0" applyFill="1" applyBorder="1" applyAlignment="1">
      <alignment horizontal="left" wrapText="1"/>
    </xf>
    <xf numFmtId="0" fontId="0" fillId="4" borderId="49" xfId="0" applyFill="1" applyBorder="1" applyAlignment="1">
      <alignment horizontal="left" wrapText="1"/>
    </xf>
    <xf numFmtId="0" fontId="0" fillId="4" borderId="0" xfId="0" applyFill="1" applyBorder="1" applyAlignment="1">
      <alignment horizontal="left" wrapText="1"/>
    </xf>
    <xf numFmtId="0" fontId="0" fillId="4" borderId="10" xfId="0" applyFill="1" applyBorder="1" applyAlignment="1">
      <alignment horizontal="left" wrapText="1"/>
    </xf>
    <xf numFmtId="0" fontId="0" fillId="4" borderId="52" xfId="0" applyFill="1" applyBorder="1" applyAlignment="1">
      <alignment horizontal="left" wrapText="1"/>
    </xf>
    <xf numFmtId="0" fontId="0" fillId="4" borderId="53" xfId="0" applyFill="1" applyBorder="1" applyAlignment="1">
      <alignment horizontal="left" wrapText="1"/>
    </xf>
    <xf numFmtId="0" fontId="0" fillId="4" borderId="12" xfId="0" applyFill="1" applyBorder="1" applyAlignment="1">
      <alignment horizontal="left" wrapText="1"/>
    </xf>
    <xf numFmtId="0" fontId="4" fillId="13" borderId="22" xfId="0" applyFont="1" applyFill="1" applyBorder="1" applyAlignment="1">
      <alignment horizontal="center" vertical="center" wrapText="1"/>
    </xf>
    <xf numFmtId="0" fontId="4" fillId="13" borderId="51" xfId="0" applyFont="1" applyFill="1" applyBorder="1" applyAlignment="1">
      <alignment horizontal="center" vertical="center" wrapText="1"/>
    </xf>
    <xf numFmtId="0" fontId="4" fillId="13" borderId="52" xfId="0" applyFont="1" applyFill="1" applyBorder="1" applyAlignment="1">
      <alignment horizontal="center" vertical="center" wrapText="1"/>
    </xf>
    <xf numFmtId="0" fontId="4" fillId="13" borderId="12" xfId="0" applyFont="1" applyFill="1" applyBorder="1" applyAlignment="1">
      <alignment horizontal="center" vertical="center" wrapText="1"/>
    </xf>
    <xf numFmtId="0" fontId="7" fillId="13" borderId="22" xfId="0" applyFont="1" applyFill="1" applyBorder="1" applyAlignment="1">
      <alignment horizontal="center" vertical="center"/>
    </xf>
    <xf numFmtId="0" fontId="7" fillId="13" borderId="51" xfId="0" applyFont="1" applyFill="1" applyBorder="1" applyAlignment="1">
      <alignment horizontal="center" vertical="center"/>
    </xf>
    <xf numFmtId="0" fontId="7" fillId="13" borderId="52" xfId="0" applyFont="1" applyFill="1" applyBorder="1" applyAlignment="1">
      <alignment horizontal="center" vertical="center"/>
    </xf>
    <xf numFmtId="0" fontId="7" fillId="13" borderId="12" xfId="0" applyFont="1" applyFill="1" applyBorder="1" applyAlignment="1">
      <alignment horizontal="center" vertical="center"/>
    </xf>
    <xf numFmtId="0" fontId="12" fillId="11" borderId="24" xfId="0" applyFont="1" applyFill="1" applyBorder="1" applyAlignment="1">
      <alignment horizontal="center"/>
    </xf>
    <xf numFmtId="0" fontId="12" fillId="11" borderId="29" xfId="0" applyFont="1" applyFill="1" applyBorder="1" applyAlignment="1">
      <alignment horizontal="center"/>
    </xf>
    <xf numFmtId="0" fontId="12" fillId="11" borderId="25" xfId="0" applyFont="1" applyFill="1" applyBorder="1" applyAlignment="1">
      <alignment horizontal="center"/>
    </xf>
    <xf numFmtId="0" fontId="2" fillId="11" borderId="9" xfId="0" applyFont="1" applyFill="1" applyBorder="1" applyAlignment="1">
      <alignment horizontal="center"/>
    </xf>
    <xf numFmtId="0" fontId="2" fillId="11" borderId="45" xfId="0" applyFont="1" applyFill="1" applyBorder="1" applyAlignment="1">
      <alignment horizontal="center"/>
    </xf>
    <xf numFmtId="0" fontId="2" fillId="11" borderId="48" xfId="0" applyFont="1" applyFill="1" applyBorder="1" applyAlignment="1">
      <alignment horizontal="center" wrapText="1"/>
    </xf>
    <xf numFmtId="0" fontId="2" fillId="11" borderId="44" xfId="0" applyFont="1" applyFill="1" applyBorder="1" applyAlignment="1">
      <alignment horizontal="center" wrapText="1"/>
    </xf>
    <xf numFmtId="0" fontId="2" fillId="11" borderId="15" xfId="0" applyFont="1" applyFill="1" applyBorder="1" applyAlignment="1">
      <alignment horizontal="center" wrapText="1"/>
    </xf>
    <xf numFmtId="0" fontId="2" fillId="11" borderId="27" xfId="0" applyFont="1" applyFill="1" applyBorder="1" applyAlignment="1">
      <alignment horizontal="center" wrapText="1"/>
    </xf>
    <xf numFmtId="10" fontId="0" fillId="11" borderId="15" xfId="0" applyNumberFormat="1" applyFill="1" applyBorder="1" applyAlignment="1">
      <alignment horizontal="center" vertical="top"/>
    </xf>
    <xf numFmtId="10" fontId="0" fillId="11" borderId="16" xfId="0" applyNumberFormat="1" applyFill="1" applyBorder="1" applyAlignment="1">
      <alignment horizontal="center" vertical="top"/>
    </xf>
    <xf numFmtId="10" fontId="0" fillId="11" borderId="28" xfId="0" applyNumberFormat="1" applyFill="1" applyBorder="1" applyAlignment="1">
      <alignment horizontal="center" vertical="top"/>
    </xf>
    <xf numFmtId="0" fontId="5" fillId="6" borderId="55" xfId="0" applyFont="1" applyFill="1" applyBorder="1" applyAlignment="1">
      <alignment horizontal="center"/>
    </xf>
    <xf numFmtId="0" fontId="5" fillId="6" borderId="50" xfId="0" applyFont="1" applyFill="1" applyBorder="1" applyAlignment="1">
      <alignment horizontal="center"/>
    </xf>
    <xf numFmtId="0" fontId="4" fillId="6" borderId="55" xfId="0" applyFont="1" applyFill="1" applyBorder="1" applyAlignment="1">
      <alignment horizontal="left" wrapText="1"/>
    </xf>
    <xf numFmtId="0" fontId="4" fillId="6" borderId="50" xfId="0" applyFont="1" applyFill="1" applyBorder="1" applyAlignment="1">
      <alignment horizontal="left" wrapText="1"/>
    </xf>
    <xf numFmtId="0" fontId="1" fillId="7" borderId="17" xfId="0" applyFont="1" applyFill="1" applyBorder="1" applyAlignment="1">
      <alignment horizontal="center"/>
    </xf>
    <xf numFmtId="0" fontId="1" fillId="7" borderId="18" xfId="0" applyFont="1" applyFill="1" applyBorder="1" applyAlignment="1">
      <alignment horizontal="center"/>
    </xf>
    <xf numFmtId="0" fontId="15" fillId="6" borderId="22" xfId="0" applyFont="1" applyFill="1" applyBorder="1" applyAlignment="1">
      <alignment horizontal="left" vertical="center" wrapText="1"/>
    </xf>
    <xf numFmtId="0" fontId="15" fillId="6" borderId="37" xfId="0" applyFont="1" applyFill="1" applyBorder="1" applyAlignment="1">
      <alignment horizontal="left" vertical="center" wrapText="1"/>
    </xf>
    <xf numFmtId="0" fontId="15" fillId="6" borderId="51" xfId="0" applyFont="1" applyFill="1" applyBorder="1" applyAlignment="1">
      <alignment horizontal="left" vertical="center" wrapText="1"/>
    </xf>
    <xf numFmtId="0" fontId="15" fillId="6" borderId="49" xfId="0" applyFont="1" applyFill="1" applyBorder="1" applyAlignment="1">
      <alignment horizontal="left" vertical="center" wrapText="1"/>
    </xf>
    <xf numFmtId="0" fontId="15" fillId="6" borderId="0" xfId="0" applyFont="1" applyFill="1" applyBorder="1" applyAlignment="1">
      <alignment horizontal="left" vertical="center" wrapText="1"/>
    </xf>
    <xf numFmtId="0" fontId="15" fillId="6" borderId="10" xfId="0" applyFont="1" applyFill="1" applyBorder="1" applyAlignment="1">
      <alignment horizontal="left" vertical="center" wrapText="1"/>
    </xf>
    <xf numFmtId="0" fontId="15" fillId="6" borderId="52" xfId="0" applyFont="1" applyFill="1" applyBorder="1" applyAlignment="1">
      <alignment horizontal="left" vertical="center" wrapText="1"/>
    </xf>
    <xf numFmtId="0" fontId="15" fillId="6" borderId="53" xfId="0" applyFont="1" applyFill="1" applyBorder="1" applyAlignment="1">
      <alignment horizontal="left" vertical="center" wrapText="1"/>
    </xf>
    <xf numFmtId="0" fontId="15" fillId="6" borderId="12" xfId="0" applyFont="1" applyFill="1" applyBorder="1" applyAlignment="1">
      <alignment horizontal="left" vertical="center" wrapText="1"/>
    </xf>
    <xf numFmtId="0" fontId="8" fillId="10" borderId="17" xfId="0" applyFont="1" applyFill="1" applyBorder="1" applyAlignment="1">
      <alignment horizontal="center"/>
    </xf>
    <xf numFmtId="0" fontId="8" fillId="10" borderId="18" xfId="0" applyFont="1" applyFill="1" applyBorder="1" applyAlignment="1">
      <alignment horizontal="center"/>
    </xf>
    <xf numFmtId="0" fontId="15" fillId="11" borderId="22" xfId="0" applyFont="1" applyFill="1" applyBorder="1" applyAlignment="1">
      <alignment horizontal="left" vertical="center" wrapText="1"/>
    </xf>
    <xf numFmtId="0" fontId="15" fillId="11" borderId="37" xfId="0" applyFont="1" applyFill="1" applyBorder="1" applyAlignment="1">
      <alignment horizontal="left" vertical="center" wrapText="1"/>
    </xf>
    <xf numFmtId="0" fontId="15" fillId="11" borderId="51" xfId="0" applyFont="1" applyFill="1" applyBorder="1" applyAlignment="1">
      <alignment horizontal="left" vertical="center" wrapText="1"/>
    </xf>
    <xf numFmtId="0" fontId="15" fillId="11" borderId="49" xfId="0" applyFont="1" applyFill="1" applyBorder="1" applyAlignment="1">
      <alignment horizontal="left" vertical="center" wrapText="1"/>
    </xf>
    <xf numFmtId="0" fontId="15" fillId="11" borderId="0" xfId="0" applyFont="1" applyFill="1" applyBorder="1" applyAlignment="1">
      <alignment horizontal="left" vertical="center" wrapText="1"/>
    </xf>
    <xf numFmtId="0" fontId="15" fillId="11" borderId="10" xfId="0" applyFont="1" applyFill="1" applyBorder="1" applyAlignment="1">
      <alignment horizontal="left" vertical="center" wrapText="1"/>
    </xf>
    <xf numFmtId="0" fontId="15" fillId="11" borderId="52" xfId="0" applyFont="1" applyFill="1" applyBorder="1" applyAlignment="1">
      <alignment horizontal="left" vertical="center" wrapText="1"/>
    </xf>
    <xf numFmtId="0" fontId="15" fillId="11" borderId="53" xfId="0" applyFont="1" applyFill="1" applyBorder="1" applyAlignment="1">
      <alignment horizontal="left" vertical="center" wrapText="1"/>
    </xf>
    <xf numFmtId="0" fontId="15" fillId="11" borderId="12" xfId="0" applyFont="1" applyFill="1" applyBorder="1" applyAlignment="1">
      <alignment horizontal="left" vertical="center" wrapText="1"/>
    </xf>
    <xf numFmtId="0" fontId="0" fillId="12" borderId="49" xfId="0" applyFill="1" applyBorder="1" applyAlignment="1">
      <alignment horizontal="left" vertical="center" wrapText="1"/>
    </xf>
    <xf numFmtId="0" fontId="0" fillId="12" borderId="0" xfId="0" applyFill="1" applyBorder="1" applyAlignment="1">
      <alignment horizontal="left" vertical="center" wrapText="1"/>
    </xf>
    <xf numFmtId="44" fontId="7" fillId="12" borderId="36" xfId="0" applyNumberFormat="1" applyFont="1" applyFill="1" applyBorder="1" applyAlignment="1">
      <alignment horizontal="left" wrapText="1"/>
    </xf>
    <xf numFmtId="44" fontId="7" fillId="12" borderId="18" xfId="0" applyNumberFormat="1" applyFont="1" applyFill="1" applyBorder="1" applyAlignment="1">
      <alignment horizontal="left" wrapText="1"/>
    </xf>
    <xf numFmtId="0" fontId="12" fillId="9" borderId="33" xfId="0" applyFont="1" applyFill="1" applyBorder="1" applyAlignment="1">
      <alignment horizontal="center"/>
    </xf>
    <xf numFmtId="0" fontId="12" fillId="9" borderId="34" xfId="0" applyFont="1" applyFill="1" applyBorder="1" applyAlignment="1">
      <alignment horizontal="center"/>
    </xf>
    <xf numFmtId="0" fontId="12" fillId="9" borderId="35" xfId="0" applyFont="1" applyFill="1" applyBorder="1" applyAlignment="1">
      <alignment horizontal="center"/>
    </xf>
    <xf numFmtId="0" fontId="0" fillId="15" borderId="5" xfId="0" applyFill="1" applyBorder="1" applyAlignment="1">
      <alignment horizont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Annual Average</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1"/>
          <c:order val="0"/>
          <c:tx>
            <c:strRef>
              <c:f>'Overall Budget'!$C$8</c:f>
              <c:strCache>
                <c:ptCount val="1"/>
                <c:pt idx="0">
                  <c:v>Annual Amount</c:v>
                </c:pt>
              </c:strCache>
            </c:strRef>
          </c:tx>
          <c:dPt>
            <c:idx val="0"/>
            <c:bubble3D val="0"/>
            <c:spPr>
              <a:gradFill rotWithShape="1">
                <a:gsLst>
                  <a:gs pos="0">
                    <a:schemeClr val="accent6">
                      <a:tint val="58000"/>
                      <a:satMod val="103000"/>
                      <a:lumMod val="102000"/>
                      <a:tint val="94000"/>
                    </a:schemeClr>
                  </a:gs>
                  <a:gs pos="50000">
                    <a:schemeClr val="accent6">
                      <a:tint val="58000"/>
                      <a:satMod val="110000"/>
                      <a:lumMod val="100000"/>
                      <a:shade val="100000"/>
                    </a:schemeClr>
                  </a:gs>
                  <a:gs pos="100000">
                    <a:schemeClr val="accent6">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4CB-48A2-82C4-A2EF6330409C}"/>
              </c:ext>
            </c:extLst>
          </c:dPt>
          <c:dPt>
            <c:idx val="1"/>
            <c:bubble3D val="0"/>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4CB-48A2-82C4-A2EF6330409C}"/>
              </c:ext>
            </c:extLst>
          </c:dPt>
          <c:dPt>
            <c:idx val="2"/>
            <c:bubble3D val="0"/>
            <c:spPr>
              <a:gradFill rotWithShape="1">
                <a:gsLst>
                  <a:gs pos="0">
                    <a:schemeClr val="accent6">
                      <a:tint val="72000"/>
                      <a:satMod val="103000"/>
                      <a:lumMod val="102000"/>
                      <a:tint val="94000"/>
                    </a:schemeClr>
                  </a:gs>
                  <a:gs pos="50000">
                    <a:schemeClr val="accent6">
                      <a:tint val="72000"/>
                      <a:satMod val="110000"/>
                      <a:lumMod val="100000"/>
                      <a:shade val="100000"/>
                    </a:schemeClr>
                  </a:gs>
                  <a:gs pos="100000">
                    <a:schemeClr val="accent6">
                      <a:tint val="7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4CB-48A2-82C4-A2EF6330409C}"/>
              </c:ext>
            </c:extLst>
          </c:dPt>
          <c:dPt>
            <c:idx val="3"/>
            <c:bubble3D val="0"/>
            <c:spPr>
              <a:gradFill rotWithShape="1">
                <a:gsLst>
                  <a:gs pos="0">
                    <a:schemeClr val="accent6">
                      <a:tint val="86000"/>
                      <a:satMod val="103000"/>
                      <a:lumMod val="102000"/>
                      <a:tint val="94000"/>
                    </a:schemeClr>
                  </a:gs>
                  <a:gs pos="50000">
                    <a:schemeClr val="accent6">
                      <a:tint val="86000"/>
                      <a:satMod val="110000"/>
                      <a:lumMod val="100000"/>
                      <a:shade val="100000"/>
                    </a:schemeClr>
                  </a:gs>
                  <a:gs pos="100000">
                    <a:schemeClr val="accent6">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474-4088-9053-A9949A1CE9D2}"/>
              </c:ext>
            </c:extLst>
          </c:dPt>
          <c:dPt>
            <c:idx val="4"/>
            <c:bubble3D val="0"/>
            <c:spPr>
              <a:gradFill rotWithShape="1">
                <a:gsLst>
                  <a:gs pos="0">
                    <a:schemeClr val="accent6">
                      <a:shade val="86000"/>
                      <a:satMod val="103000"/>
                      <a:lumMod val="102000"/>
                      <a:tint val="94000"/>
                    </a:schemeClr>
                  </a:gs>
                  <a:gs pos="50000">
                    <a:schemeClr val="accent6">
                      <a:shade val="86000"/>
                      <a:satMod val="110000"/>
                      <a:lumMod val="100000"/>
                      <a:shade val="100000"/>
                    </a:schemeClr>
                  </a:gs>
                  <a:gs pos="100000">
                    <a:schemeClr val="accent6">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E4B-4DD7-BAA8-9A232CA4BD00}"/>
              </c:ext>
            </c:extLst>
          </c:dPt>
          <c:dPt>
            <c:idx val="5"/>
            <c:bubble3D val="0"/>
            <c:spPr>
              <a:gradFill rotWithShape="1">
                <a:gsLst>
                  <a:gs pos="0">
                    <a:schemeClr val="accent6">
                      <a:shade val="72000"/>
                      <a:satMod val="103000"/>
                      <a:lumMod val="102000"/>
                      <a:tint val="94000"/>
                    </a:schemeClr>
                  </a:gs>
                  <a:gs pos="50000">
                    <a:schemeClr val="accent6">
                      <a:shade val="72000"/>
                      <a:satMod val="110000"/>
                      <a:lumMod val="100000"/>
                      <a:shade val="100000"/>
                    </a:schemeClr>
                  </a:gs>
                  <a:gs pos="100000">
                    <a:schemeClr val="accent6">
                      <a:shade val="7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4C8-4DB8-9DA5-3D3AEED5D6F4}"/>
              </c:ext>
            </c:extLst>
          </c:dPt>
          <c:dPt>
            <c:idx val="6"/>
            <c:bubble3D val="0"/>
            <c:spPr>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E4B-4DD7-BAA8-9A232CA4BD00}"/>
              </c:ext>
            </c:extLst>
          </c:dPt>
          <c:dPt>
            <c:idx val="7"/>
            <c:bubble3D val="0"/>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E4B-4DD7-BAA8-9A232CA4BD00}"/>
              </c:ext>
            </c:extLst>
          </c:dPt>
          <c:dLbls>
            <c:dLbl>
              <c:idx val="1"/>
              <c:dLblPos val="outEnd"/>
              <c:showLegendKey val="0"/>
              <c:showVal val="1"/>
              <c:showCatName val="1"/>
              <c:showSerName val="0"/>
              <c:showPercent val="0"/>
              <c:showBubbleSize val="0"/>
              <c:separator>
</c:separator>
              <c:extLst>
                <c:ext xmlns:c15="http://schemas.microsoft.com/office/drawing/2012/chart" uri="{CE6537A1-D6FC-4f65-9D91-7224C49458BB}">
                  <c15:layout>
                    <c:manualLayout>
                      <c:w val="0.2759932653504904"/>
                      <c:h val="0.12837972480457074"/>
                    </c:manualLayout>
                  </c15:layout>
                </c:ext>
                <c:ext xmlns:c16="http://schemas.microsoft.com/office/drawing/2014/chart" uri="{C3380CC4-5D6E-409C-BE32-E72D297353CC}">
                  <c16:uniqueId val="{00000003-94CB-48A2-82C4-A2EF6330409C}"/>
                </c:ext>
              </c:extLst>
            </c:dLbl>
            <c:spPr>
              <a:noFill/>
              <a:ln>
                <a:noFill/>
              </a:ln>
              <a:effectLst/>
            </c:spPr>
            <c:txPr>
              <a:bodyPr rot="0" spcFirstLastPara="1" vertOverflow="ellipsis" vert="horz" wrap="square" lIns="38100" tIns="19050" rIns="38100" bIns="19050" anchor="ctr" anchorCtr="1">
                <a:spAutoFit/>
              </a:bodyPr>
              <a:lstStyle/>
              <a:p>
                <a:pPr>
                  <a:defRPr sz="85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extLst>
          </c:dLbls>
          <c:cat>
            <c:strRef>
              <c:extLst>
                <c:ext xmlns:c15="http://schemas.microsoft.com/office/drawing/2012/chart" uri="{02D57815-91ED-43cb-92C2-25804820EDAC}">
                  <c15:fullRef>
                    <c15:sqref>'Overall Budget'!$A$12:$A$21</c15:sqref>
                  </c15:fullRef>
                </c:ext>
              </c:extLst>
              <c:f>('Overall Budget'!$A$12:$A$17,'Overall Budget'!$A$20:$A$21)</c:f>
              <c:strCache>
                <c:ptCount val="8"/>
                <c:pt idx="0">
                  <c:v>Housing:</c:v>
                </c:pt>
                <c:pt idx="1">
                  <c:v>Transportation:</c:v>
                </c:pt>
                <c:pt idx="2">
                  <c:v>Discretionary Funds- 48%</c:v>
                </c:pt>
                <c:pt idx="3">
                  <c:v>Saving or Investing Funds- 30%</c:v>
                </c:pt>
                <c:pt idx="4">
                  <c:v>Savings:</c:v>
                </c:pt>
                <c:pt idx="5">
                  <c:v>Other- 18%</c:v>
                </c:pt>
                <c:pt idx="6">
                  <c:v>Loans</c:v>
                </c:pt>
                <c:pt idx="7">
                  <c:v>Remaining Funds:</c:v>
                </c:pt>
              </c:strCache>
            </c:strRef>
          </c:cat>
          <c:val>
            <c:numRef>
              <c:extLst>
                <c:ext xmlns:c15="http://schemas.microsoft.com/office/drawing/2012/chart" uri="{02D57815-91ED-43cb-92C2-25804820EDAC}">
                  <c15:fullRef>
                    <c15:sqref>'Overall Budget'!$C$12:$C$21</c15:sqref>
                  </c15:fullRef>
                </c:ext>
              </c:extLst>
              <c:f>('Overall Budget'!$C$12:$C$17,'Overall Budget'!$C$20:$C$21)</c:f>
              <c:numCache>
                <c:formatCode>_("$"* #,##0.00_);_("$"* \(#,##0.00\);_("$"* "-"??_);_(@_)</c:formatCode>
                <c:ptCount val="8"/>
                <c:pt idx="0">
                  <c:v>16430</c:v>
                </c:pt>
                <c:pt idx="1">
                  <c:v>4107.5</c:v>
                </c:pt>
                <c:pt idx="4">
                  <c:v>12322.5</c:v>
                </c:pt>
                <c:pt idx="6">
                  <c:v>4107.5</c:v>
                </c:pt>
                <c:pt idx="7">
                  <c:v>1642.9999999999968</c:v>
                </c:pt>
              </c:numCache>
            </c:numRef>
          </c:val>
          <c:extLst>
            <c:ext xmlns:c15="http://schemas.microsoft.com/office/drawing/2012/chart" uri="{02D57815-91ED-43cb-92C2-25804820EDAC}">
              <c15:categoryFilterExceptions>
                <c15:categoryFilterException>
                  <c15:sqref>'Overall Budget'!$C$19</c15:sqref>
                  <c15:spPr xmlns:c15="http://schemas.microsoft.com/office/drawing/2012/chart">
                    <a:gradFill rotWithShape="1">
                      <a:gsLst>
                        <a:gs pos="0">
                          <a:schemeClr val="accent6">
                            <a:shade val="58000"/>
                            <a:satMod val="103000"/>
                            <a:lumMod val="102000"/>
                            <a:tint val="94000"/>
                          </a:schemeClr>
                        </a:gs>
                        <a:gs pos="50000">
                          <a:schemeClr val="accent6">
                            <a:shade val="58000"/>
                            <a:satMod val="110000"/>
                            <a:lumMod val="100000"/>
                            <a:shade val="100000"/>
                          </a:schemeClr>
                        </a:gs>
                        <a:gs pos="100000">
                          <a:schemeClr val="accent6">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15:spPr>
                  <c15:bubble3D val="0"/>
                  <c15:dLbl>
                    <c:idx val="5"/>
                    <c:tx>
                      <c:rich>
                        <a:bodyPr/>
                        <a:lstStyle/>
                        <a:p>
                          <a:fld id="{79273C32-EF92-49AE-BD6A-2E569FFB01BD}" type="CATEGORYNAME">
                            <a:rPr lang="en-US"/>
                            <a:pPr/>
                            <a:t>[CATEGORY NAME]</a:t>
                          </a:fld>
                          <a:endParaRPr lang="en-US" baseline="0"/>
                        </a:p>
                        <a:p>
                          <a:fld id="{5A701599-B696-43F3-92B9-02C985896B5C}" type="VALUE">
                            <a:rPr lang="en-US"/>
                            <a:pPr/>
                            <a:t>[VALUE]</a:t>
                          </a:fld>
                          <a:endParaRPr lang="en-US"/>
                        </a:p>
                      </c:rich>
                    </c:tx>
                    <c:dLblPos val="outEnd"/>
                    <c:showLegendKey val="0"/>
                    <c:showVal val="1"/>
                    <c:showCatName val="1"/>
                    <c:showSerName val="0"/>
                    <c:showPercent val="0"/>
                    <c:showBubbleSize val="0"/>
                    <c:separator>
</c:separator>
                    <c:extLst>
                      <c:ext uri="{CE6537A1-D6FC-4f65-9D91-7224C49458BB}">
                        <c15:dlblFieldTable/>
                        <c15:showDataLabelsRange val="0"/>
                      </c:ext>
                      <c:ext xmlns:c16="http://schemas.microsoft.com/office/drawing/2014/chart" uri="{C3380CC4-5D6E-409C-BE32-E72D297353CC}">
                        <c16:uniqueId val="{00000012-5D32-46A5-A88F-2E1282FAAE5E}"/>
                      </c:ext>
                    </c:extLst>
                  </c15:dLbl>
                </c15:categoryFilterException>
              </c15:categoryFilterExceptions>
            </c:ext>
            <c:ext xmlns:c16="http://schemas.microsoft.com/office/drawing/2014/chart" uri="{C3380CC4-5D6E-409C-BE32-E72D297353CC}">
              <c16:uniqueId val="{0000000C-DEA0-4F9F-A060-9646028B5B69}"/>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0"/>
          <c:order val="0"/>
          <c:tx>
            <c:strRef>
              <c:f>'Overall Budget'!$D$8</c:f>
              <c:strCache>
                <c:ptCount val="1"/>
                <c:pt idx="0">
                  <c:v>Monthly Average</c:v>
                </c:pt>
              </c:strCache>
            </c:strRef>
          </c:tx>
          <c:dPt>
            <c:idx val="0"/>
            <c:bubble3D val="0"/>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8C8-403C-8638-F4B907455470}"/>
              </c:ext>
            </c:extLst>
          </c:dPt>
          <c:dPt>
            <c:idx val="1"/>
            <c:bubble3D val="0"/>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8C8-403C-8638-F4B907455470}"/>
              </c:ext>
            </c:extLst>
          </c:dPt>
          <c:dPt>
            <c:idx val="2"/>
            <c:bubble3D val="0"/>
            <c:spPr>
              <a:gradFill rotWithShape="1">
                <a:gsLst>
                  <a:gs pos="0">
                    <a:schemeClr val="accent5">
                      <a:tint val="72000"/>
                      <a:satMod val="103000"/>
                      <a:lumMod val="102000"/>
                      <a:tint val="94000"/>
                    </a:schemeClr>
                  </a:gs>
                  <a:gs pos="50000">
                    <a:schemeClr val="accent5">
                      <a:tint val="72000"/>
                      <a:satMod val="110000"/>
                      <a:lumMod val="100000"/>
                      <a:shade val="100000"/>
                    </a:schemeClr>
                  </a:gs>
                  <a:gs pos="100000">
                    <a:schemeClr val="accent5">
                      <a:tint val="7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8C8-403C-8638-F4B907455470}"/>
              </c:ext>
            </c:extLst>
          </c:dPt>
          <c:dPt>
            <c:idx val="3"/>
            <c:bubble3D val="0"/>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2D6-4ACB-88F0-9C3F4BBEAE9B}"/>
              </c:ext>
            </c:extLst>
          </c:dPt>
          <c:dPt>
            <c:idx val="4"/>
            <c:bubble3D val="0"/>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43C-4F8E-8589-8156BD16E093}"/>
              </c:ext>
            </c:extLst>
          </c:dPt>
          <c:dPt>
            <c:idx val="5"/>
            <c:bubble3D val="0"/>
            <c:spPr>
              <a:gradFill rotWithShape="1">
                <a:gsLst>
                  <a:gs pos="0">
                    <a:schemeClr val="accent5">
                      <a:shade val="72000"/>
                      <a:satMod val="103000"/>
                      <a:lumMod val="102000"/>
                      <a:tint val="94000"/>
                    </a:schemeClr>
                  </a:gs>
                  <a:gs pos="50000">
                    <a:schemeClr val="accent5">
                      <a:shade val="72000"/>
                      <a:satMod val="110000"/>
                      <a:lumMod val="100000"/>
                      <a:shade val="100000"/>
                    </a:schemeClr>
                  </a:gs>
                  <a:gs pos="100000">
                    <a:schemeClr val="accent5">
                      <a:shade val="7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15A6-46FB-93AE-2A4273E48FBB}"/>
              </c:ext>
            </c:extLst>
          </c:dPt>
          <c:dPt>
            <c:idx val="6"/>
            <c:bubble3D val="0"/>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43C-4F8E-8589-8156BD16E093}"/>
              </c:ext>
            </c:extLst>
          </c:dPt>
          <c:dPt>
            <c:idx val="7"/>
            <c:bubble3D val="0"/>
            <c:spPr>
              <a:gradFill rotWithShape="1">
                <a:gsLst>
                  <a:gs pos="0">
                    <a:schemeClr val="accent5">
                      <a:shade val="53000"/>
                      <a:satMod val="103000"/>
                      <a:lumMod val="102000"/>
                      <a:tint val="94000"/>
                    </a:schemeClr>
                  </a:gs>
                  <a:gs pos="50000">
                    <a:schemeClr val="accent5">
                      <a:shade val="53000"/>
                      <a:satMod val="110000"/>
                      <a:lumMod val="100000"/>
                      <a:shade val="100000"/>
                    </a:schemeClr>
                  </a:gs>
                  <a:gs pos="100000">
                    <a:schemeClr val="accent5">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43C-4F8E-8589-8156BD16E093}"/>
              </c:ext>
            </c:extLst>
          </c:dPt>
          <c:dLbls>
            <c:dLbl>
              <c:idx val="1"/>
              <c:dLblPos val="outEnd"/>
              <c:showLegendKey val="0"/>
              <c:showVal val="1"/>
              <c:showCatName val="1"/>
              <c:showSerName val="0"/>
              <c:showPercent val="0"/>
              <c:showBubbleSize val="0"/>
              <c:extLst>
                <c:ext xmlns:c15="http://schemas.microsoft.com/office/drawing/2012/chart" uri="{CE6537A1-D6FC-4f65-9D91-7224C49458BB}">
                  <c15:layout>
                    <c:manualLayout>
                      <c:w val="0.30562754721695728"/>
                      <c:h val="0.13520498124394303"/>
                    </c:manualLayout>
                  </c15:layout>
                </c:ext>
                <c:ext xmlns:c16="http://schemas.microsoft.com/office/drawing/2014/chart" uri="{C3380CC4-5D6E-409C-BE32-E72D297353CC}">
                  <c16:uniqueId val="{00000003-68C8-403C-8638-F4B90745547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'Overall Budget'!$A$12:$A$21</c15:sqref>
                  </c15:fullRef>
                </c:ext>
              </c:extLst>
              <c:f>('Overall Budget'!$A$12:$A$17,'Overall Budget'!$A$20:$A$21)</c:f>
              <c:strCache>
                <c:ptCount val="8"/>
                <c:pt idx="0">
                  <c:v>Housing:</c:v>
                </c:pt>
                <c:pt idx="1">
                  <c:v>Transportation:</c:v>
                </c:pt>
                <c:pt idx="2">
                  <c:v>Discretionary Funds- 48%</c:v>
                </c:pt>
                <c:pt idx="3">
                  <c:v>Saving or Investing Funds- 30%</c:v>
                </c:pt>
                <c:pt idx="4">
                  <c:v>Savings:</c:v>
                </c:pt>
                <c:pt idx="5">
                  <c:v>Other- 18%</c:v>
                </c:pt>
                <c:pt idx="6">
                  <c:v>Loans</c:v>
                </c:pt>
                <c:pt idx="7">
                  <c:v>Remaining Funds:</c:v>
                </c:pt>
              </c:strCache>
            </c:strRef>
          </c:cat>
          <c:val>
            <c:numRef>
              <c:extLst>
                <c:ext xmlns:c15="http://schemas.microsoft.com/office/drawing/2012/chart" uri="{02D57815-91ED-43cb-92C2-25804820EDAC}">
                  <c15:fullRef>
                    <c15:sqref>'Overall Budget'!$D$12:$D$21</c15:sqref>
                  </c15:fullRef>
                </c:ext>
              </c:extLst>
              <c:f>('Overall Budget'!$D$12:$D$17,'Overall Budget'!$D$20:$D$21)</c:f>
              <c:numCache>
                <c:formatCode>_("$"* #,##0.00_);_("$"* \(#,##0.00\);_("$"* "-"??_);_(@_)</c:formatCode>
                <c:ptCount val="8"/>
                <c:pt idx="0">
                  <c:v>1369.1666666666667</c:v>
                </c:pt>
                <c:pt idx="1">
                  <c:v>342.29166666666669</c:v>
                </c:pt>
                <c:pt idx="4">
                  <c:v>1026.875</c:v>
                </c:pt>
                <c:pt idx="6">
                  <c:v>342.29166666666669</c:v>
                </c:pt>
                <c:pt idx="7">
                  <c:v>136.9166666666664</c:v>
                </c:pt>
              </c:numCache>
            </c:numRef>
          </c:val>
          <c:extLst>
            <c:ext xmlns:c15="http://schemas.microsoft.com/office/drawing/2012/chart" uri="{02D57815-91ED-43cb-92C2-25804820EDAC}">
              <c15:categoryFilterExceptions>
                <c15:categoryFilterException>
                  <c15:sqref>'Overall Budget'!$D$19</c15:sqref>
                  <c15:spPr xmlns:c15="http://schemas.microsoft.com/office/drawing/2012/chart">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15:spPr>
                  <c15:bubble3D val="0"/>
                </c15:categoryFilterException>
              </c15:categoryFilterExceptions>
            </c:ext>
            <c:ext xmlns:c16="http://schemas.microsoft.com/office/drawing/2014/chart" uri="{C3380CC4-5D6E-409C-BE32-E72D297353CC}">
              <c16:uniqueId val="{00000004-7976-4711-8861-178BD4AF4C43}"/>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304800</xdr:colOff>
      <xdr:row>6</xdr:row>
      <xdr:rowOff>0</xdr:rowOff>
    </xdr:from>
    <xdr:to>
      <xdr:col>18</xdr:col>
      <xdr:colOff>418353</xdr:colOff>
      <xdr:row>23</xdr:row>
      <xdr:rowOff>164353</xdr:rowOff>
    </xdr:to>
    <xdr:grpSp>
      <xdr:nvGrpSpPr>
        <xdr:cNvPr id="2" name="Group 1">
          <a:extLst>
            <a:ext uri="{FF2B5EF4-FFF2-40B4-BE49-F238E27FC236}">
              <a16:creationId xmlns:a16="http://schemas.microsoft.com/office/drawing/2014/main" id="{2CE87EB3-AD03-4709-8879-CB02B67D8BB8}"/>
            </a:ext>
          </a:extLst>
        </xdr:cNvPr>
        <xdr:cNvGrpSpPr/>
      </xdr:nvGrpSpPr>
      <xdr:grpSpPr>
        <a:xfrm>
          <a:off x="4406153" y="1344706"/>
          <a:ext cx="8779435" cy="4034118"/>
          <a:chOff x="4400550" y="0"/>
          <a:chExt cx="9370609" cy="4584700"/>
        </a:xfrm>
      </xdr:grpSpPr>
      <xdr:graphicFrame macro="">
        <xdr:nvGraphicFramePr>
          <xdr:cNvPr id="8" name="Chart 7">
            <a:extLst>
              <a:ext uri="{FF2B5EF4-FFF2-40B4-BE49-F238E27FC236}">
                <a16:creationId xmlns:a16="http://schemas.microsoft.com/office/drawing/2014/main" id="{60BDA918-E007-4E07-9567-B960CD58ED18}"/>
              </a:ext>
            </a:extLst>
          </xdr:cNvPr>
          <xdr:cNvGraphicFramePr/>
        </xdr:nvGraphicFramePr>
        <xdr:xfrm>
          <a:off x="4400550" y="0"/>
          <a:ext cx="4730750" cy="45847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9" name="Chart 8">
            <a:extLst>
              <a:ext uri="{FF2B5EF4-FFF2-40B4-BE49-F238E27FC236}">
                <a16:creationId xmlns:a16="http://schemas.microsoft.com/office/drawing/2014/main" id="{FC04334B-8C80-439C-81D3-BBF9D388E08F}"/>
              </a:ext>
            </a:extLst>
          </xdr:cNvPr>
          <xdr:cNvGraphicFramePr/>
        </xdr:nvGraphicFramePr>
        <xdr:xfrm>
          <a:off x="9218209" y="0"/>
          <a:ext cx="4552950" cy="458470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E8820-50E4-4091-B3EE-216034E0A36A}">
  <dimension ref="A1:M25"/>
  <sheetViews>
    <sheetView tabSelected="1" topLeftCell="A3" zoomScale="85" workbookViewId="0">
      <selection activeCell="A24" sqref="A24"/>
    </sheetView>
  </sheetViews>
  <sheetFormatPr defaultRowHeight="14.5" x14ac:dyDescent="0.35"/>
  <cols>
    <col min="1" max="1" width="14" customWidth="1"/>
    <col min="2" max="2" width="10.90625" customWidth="1"/>
    <col min="3" max="3" width="16.6328125" customWidth="1"/>
    <col min="4" max="4" width="17.08984375" customWidth="1"/>
    <col min="7" max="7" width="10.08984375" bestFit="1" customWidth="1"/>
  </cols>
  <sheetData>
    <row r="1" spans="1:13" ht="17.5" customHeight="1" x14ac:dyDescent="0.35">
      <c r="A1" s="80" t="s">
        <v>47</v>
      </c>
      <c r="B1" s="81"/>
      <c r="C1" s="81"/>
      <c r="D1" s="81"/>
      <c r="E1" s="81"/>
      <c r="F1" s="81"/>
      <c r="G1" s="81"/>
      <c r="H1" s="81"/>
      <c r="I1" s="81"/>
      <c r="J1" s="81"/>
      <c r="K1" s="81"/>
      <c r="L1" s="81"/>
      <c r="M1" s="82"/>
    </row>
    <row r="2" spans="1:13" ht="17.5" customHeight="1" x14ac:dyDescent="0.35">
      <c r="A2" s="83"/>
      <c r="B2" s="84"/>
      <c r="C2" s="84"/>
      <c r="D2" s="84"/>
      <c r="E2" s="84"/>
      <c r="F2" s="84"/>
      <c r="G2" s="84"/>
      <c r="H2" s="84"/>
      <c r="I2" s="84"/>
      <c r="J2" s="84"/>
      <c r="K2" s="84"/>
      <c r="L2" s="84"/>
      <c r="M2" s="85"/>
    </row>
    <row r="3" spans="1:13" ht="17.5" customHeight="1" x14ac:dyDescent="0.35">
      <c r="A3" s="83"/>
      <c r="B3" s="84"/>
      <c r="C3" s="84"/>
      <c r="D3" s="84"/>
      <c r="E3" s="84"/>
      <c r="F3" s="84"/>
      <c r="G3" s="84"/>
      <c r="H3" s="84"/>
      <c r="I3" s="84"/>
      <c r="J3" s="84"/>
      <c r="K3" s="84"/>
      <c r="L3" s="84"/>
      <c r="M3" s="85"/>
    </row>
    <row r="4" spans="1:13" ht="17.5" customHeight="1" x14ac:dyDescent="0.35">
      <c r="A4" s="83"/>
      <c r="B4" s="84"/>
      <c r="C4" s="84"/>
      <c r="D4" s="84"/>
      <c r="E4" s="84"/>
      <c r="F4" s="84"/>
      <c r="G4" s="84"/>
      <c r="H4" s="84"/>
      <c r="I4" s="84"/>
      <c r="J4" s="84"/>
      <c r="K4" s="84"/>
      <c r="L4" s="84"/>
      <c r="M4" s="85"/>
    </row>
    <row r="5" spans="1:13" ht="17.5" customHeight="1" thickBot="1" x14ac:dyDescent="0.4">
      <c r="A5" s="86"/>
      <c r="B5" s="87"/>
      <c r="C5" s="87"/>
      <c r="D5" s="87"/>
      <c r="E5" s="87"/>
      <c r="F5" s="87"/>
      <c r="G5" s="87"/>
      <c r="H5" s="87"/>
      <c r="I5" s="87"/>
      <c r="J5" s="87"/>
      <c r="K5" s="87"/>
      <c r="L5" s="87"/>
      <c r="M5" s="88"/>
    </row>
    <row r="6" spans="1:13" ht="17.5" customHeight="1" x14ac:dyDescent="0.35">
      <c r="I6" s="1"/>
    </row>
    <row r="7" spans="1:13" ht="26" x14ac:dyDescent="0.6">
      <c r="A7" s="91" t="s">
        <v>1</v>
      </c>
      <c r="B7" s="92"/>
      <c r="C7" s="92"/>
      <c r="D7" s="93"/>
    </row>
    <row r="8" spans="1:13" ht="15.5" customHeight="1" x14ac:dyDescent="0.35">
      <c r="A8" s="33" t="s">
        <v>9</v>
      </c>
      <c r="B8" s="34" t="s">
        <v>10</v>
      </c>
      <c r="C8" s="34" t="s">
        <v>12</v>
      </c>
      <c r="D8" s="35" t="s">
        <v>13</v>
      </c>
    </row>
    <row r="9" spans="1:13" ht="18.5" customHeight="1" x14ac:dyDescent="0.45">
      <c r="A9" s="89" t="s">
        <v>11</v>
      </c>
      <c r="B9" s="90"/>
      <c r="C9" s="74">
        <v>50000</v>
      </c>
      <c r="D9" s="21">
        <f>C9/12</f>
        <v>4166.666666666667</v>
      </c>
      <c r="G9" s="4"/>
    </row>
    <row r="10" spans="1:13" s="1" customFormat="1" ht="30.5" customHeight="1" x14ac:dyDescent="0.35">
      <c r="A10" s="94" t="s">
        <v>35</v>
      </c>
      <c r="B10" s="95"/>
      <c r="C10" s="95"/>
      <c r="D10" s="96"/>
      <c r="G10" s="32"/>
    </row>
    <row r="11" spans="1:13" s="1" customFormat="1" ht="16.5" customHeight="1" x14ac:dyDescent="0.45">
      <c r="A11" s="97" t="str">
        <f>"Common Living Expenses- " &amp; TEXT(B12+B13,"##%")</f>
        <v>Common Living Expenses- 50%</v>
      </c>
      <c r="B11" s="98"/>
      <c r="C11" s="98"/>
      <c r="D11" s="99"/>
      <c r="G11" s="32"/>
    </row>
    <row r="12" spans="1:13" x14ac:dyDescent="0.35">
      <c r="A12" s="9" t="s">
        <v>6</v>
      </c>
      <c r="B12" s="75">
        <v>0.4</v>
      </c>
      <c r="C12" s="10" cm="1">
        <f t="array" ref="C12">AnnualNet*B12</f>
        <v>16430</v>
      </c>
      <c r="D12" s="11">
        <f>$C12/12</f>
        <v>1369.1666666666667</v>
      </c>
    </row>
    <row r="13" spans="1:13" x14ac:dyDescent="0.35">
      <c r="A13" s="9" t="s">
        <v>7</v>
      </c>
      <c r="B13" s="75">
        <v>0.1</v>
      </c>
      <c r="C13" s="10" cm="1">
        <f t="array" ref="C13">AnnualNet*B13</f>
        <v>4107.5</v>
      </c>
      <c r="D13" s="11">
        <f>$C13/12</f>
        <v>342.29166666666669</v>
      </c>
    </row>
    <row r="14" spans="1:13" ht="18.5" x14ac:dyDescent="0.45">
      <c r="A14" s="97" t="str">
        <f xml:space="preserve"> "Discretionary Funds- " &amp; TEXT(SUM(RIGHT(A15,3),RIGHT(A17,3)),"##%")</f>
        <v>Discretionary Funds- 48%</v>
      </c>
      <c r="B14" s="98"/>
      <c r="C14" s="98"/>
      <c r="D14" s="99"/>
    </row>
    <row r="15" spans="1:13" x14ac:dyDescent="0.35">
      <c r="A15" s="77" t="str">
        <f xml:space="preserve"> "Saving or Investing Funds- " &amp; TEXT(SUM(B16:B16),"##%")</f>
        <v>Saving or Investing Funds- 30%</v>
      </c>
      <c r="B15" s="78"/>
      <c r="C15" s="78"/>
      <c r="D15" s="79"/>
    </row>
    <row r="16" spans="1:13" x14ac:dyDescent="0.35">
      <c r="A16" s="9" t="s">
        <v>17</v>
      </c>
      <c r="B16" s="75">
        <v>0.3</v>
      </c>
      <c r="C16" s="10" cm="1">
        <f t="array" ref="C16">AnnualNet*B16</f>
        <v>12322.5</v>
      </c>
      <c r="D16" s="11">
        <f t="shared" ref="D16:D21" si="0">$C16/12</f>
        <v>1026.875</v>
      </c>
    </row>
    <row r="17" spans="1:4" x14ac:dyDescent="0.35">
      <c r="A17" s="77" t="str">
        <f xml:space="preserve"> "Other- " &amp; TEXT(SUM(B19:B25),"##%")</f>
        <v>Other- 18%</v>
      </c>
      <c r="B17" s="78"/>
      <c r="C17" s="78"/>
      <c r="D17" s="79"/>
    </row>
    <row r="18" spans="1:4" x14ac:dyDescent="0.35">
      <c r="A18" s="9" t="s">
        <v>18</v>
      </c>
      <c r="B18" s="75">
        <v>0.02</v>
      </c>
      <c r="C18" s="10" cm="1">
        <f t="array" ref="C18">AnnualNet*B18</f>
        <v>821.5</v>
      </c>
      <c r="D18" s="11">
        <f t="shared" si="0"/>
        <v>68.458333333333329</v>
      </c>
    </row>
    <row r="19" spans="1:4" x14ac:dyDescent="0.35">
      <c r="A19" s="12" t="s">
        <v>19</v>
      </c>
      <c r="B19" s="76">
        <v>0.04</v>
      </c>
      <c r="C19" s="10" cm="1">
        <f t="array" ref="C19">AnnualNet*B19</f>
        <v>1643</v>
      </c>
      <c r="D19" s="11">
        <f t="shared" si="0"/>
        <v>136.91666666666666</v>
      </c>
    </row>
    <row r="20" spans="1:4" x14ac:dyDescent="0.35">
      <c r="A20" s="12" t="s">
        <v>46</v>
      </c>
      <c r="B20" s="76">
        <v>0.1</v>
      </c>
      <c r="C20" s="10" cm="1">
        <f t="array" ref="C20">AnnualNet*B20</f>
        <v>4107.5</v>
      </c>
      <c r="D20" s="11">
        <f t="shared" si="0"/>
        <v>342.29166666666669</v>
      </c>
    </row>
    <row r="21" spans="1:4" ht="29.5" thickBot="1" x14ac:dyDescent="0.4">
      <c r="A21" s="36" t="s">
        <v>36</v>
      </c>
      <c r="B21" s="37">
        <f>1-SUM($B12:$B20)</f>
        <v>3.9999999999999925E-2</v>
      </c>
      <c r="C21" s="10" cm="1">
        <f t="array" ref="C21">AnnualNet*B21</f>
        <v>1642.9999999999968</v>
      </c>
      <c r="D21" s="38">
        <f t="shared" si="0"/>
        <v>136.9166666666664</v>
      </c>
    </row>
    <row r="22" spans="1:4" ht="18.5" customHeight="1" x14ac:dyDescent="0.35"/>
    <row r="23" spans="1:4" x14ac:dyDescent="0.35">
      <c r="C23" s="4"/>
    </row>
    <row r="25" spans="1:4" x14ac:dyDescent="0.35">
      <c r="A25" s="162" t="s">
        <v>57</v>
      </c>
      <c r="B25" s="162"/>
    </row>
  </sheetData>
  <sheetProtection selectLockedCells="1"/>
  <mergeCells count="9">
    <mergeCell ref="A25:B25"/>
    <mergeCell ref="A17:D17"/>
    <mergeCell ref="A1:M5"/>
    <mergeCell ref="A15:D15"/>
    <mergeCell ref="A9:B9"/>
    <mergeCell ref="A7:D7"/>
    <mergeCell ref="A10:D10"/>
    <mergeCell ref="A11:D11"/>
    <mergeCell ref="A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BD29C-0B8B-4CA3-95B9-88745B0044BE}">
  <dimension ref="A1:F21"/>
  <sheetViews>
    <sheetView workbookViewId="0">
      <selection activeCell="G6" sqref="G6"/>
    </sheetView>
  </sheetViews>
  <sheetFormatPr defaultColWidth="13.6328125" defaultRowHeight="16" customHeight="1" x14ac:dyDescent="0.35"/>
  <cols>
    <col min="5" max="5" width="21.26953125" customWidth="1"/>
    <col min="6" max="6" width="22.36328125" customWidth="1"/>
  </cols>
  <sheetData>
    <row r="1" spans="1:6" ht="16" customHeight="1" x14ac:dyDescent="0.35">
      <c r="A1" s="100" t="s">
        <v>53</v>
      </c>
      <c r="B1" s="101"/>
      <c r="C1" s="101"/>
      <c r="D1" s="101"/>
      <c r="E1" s="101"/>
      <c r="F1" s="102"/>
    </row>
    <row r="2" spans="1:6" ht="16" customHeight="1" x14ac:dyDescent="0.35">
      <c r="A2" s="103"/>
      <c r="B2" s="104"/>
      <c r="C2" s="104"/>
      <c r="D2" s="104"/>
      <c r="E2" s="104"/>
      <c r="F2" s="105"/>
    </row>
    <row r="3" spans="1:6" ht="16" customHeight="1" x14ac:dyDescent="0.35">
      <c r="A3" s="103"/>
      <c r="B3" s="104"/>
      <c r="C3" s="104"/>
      <c r="D3" s="104"/>
      <c r="E3" s="104"/>
      <c r="F3" s="105"/>
    </row>
    <row r="4" spans="1:6" ht="16" customHeight="1" thickBot="1" x14ac:dyDescent="0.4">
      <c r="A4" s="106"/>
      <c r="B4" s="107"/>
      <c r="C4" s="107"/>
      <c r="D4" s="107"/>
      <c r="E4" s="107"/>
      <c r="F4" s="108"/>
    </row>
    <row r="5" spans="1:6" ht="16" customHeight="1" thickBot="1" x14ac:dyDescent="0.4"/>
    <row r="6" spans="1:6" ht="21.5" customHeight="1" thickBot="1" x14ac:dyDescent="0.55000000000000004">
      <c r="A6" s="117" t="s">
        <v>2</v>
      </c>
      <c r="B6" s="118"/>
      <c r="C6" s="118"/>
      <c r="D6" s="119"/>
    </row>
    <row r="7" spans="1:6" ht="16" customHeight="1" x14ac:dyDescent="0.35">
      <c r="A7" s="120" t="s">
        <v>3</v>
      </c>
      <c r="B7" s="121"/>
      <c r="C7" s="122" t="s">
        <v>4</v>
      </c>
      <c r="D7" s="124" t="s">
        <v>5</v>
      </c>
    </row>
    <row r="8" spans="1:6" ht="16" customHeight="1" thickBot="1" x14ac:dyDescent="0.4">
      <c r="A8" s="42" t="s">
        <v>32</v>
      </c>
      <c r="B8" s="43" t="s">
        <v>33</v>
      </c>
      <c r="C8" s="123"/>
      <c r="D8" s="125"/>
    </row>
    <row r="9" spans="1:6" ht="16" customHeight="1" thickTop="1" x14ac:dyDescent="0.35">
      <c r="A9" s="44">
        <v>0</v>
      </c>
      <c r="B9" s="45">
        <v>30000</v>
      </c>
      <c r="C9" s="46">
        <v>8.1500000000000003E-2</v>
      </c>
      <c r="D9" s="126">
        <v>7.6499999999999999E-2</v>
      </c>
    </row>
    <row r="10" spans="1:6" ht="16" customHeight="1" x14ac:dyDescent="0.35">
      <c r="A10" s="47">
        <v>30001</v>
      </c>
      <c r="B10" s="48">
        <v>35000</v>
      </c>
      <c r="C10" s="49">
        <v>8.6999999999999994E-2</v>
      </c>
      <c r="D10" s="127"/>
    </row>
    <row r="11" spans="1:6" ht="16" customHeight="1" x14ac:dyDescent="0.35">
      <c r="A11" s="47">
        <v>35001</v>
      </c>
      <c r="B11" s="48">
        <v>40000</v>
      </c>
      <c r="C11" s="49">
        <v>9.1200000000000003E-2</v>
      </c>
      <c r="D11" s="127"/>
    </row>
    <row r="12" spans="1:6" ht="16" customHeight="1" x14ac:dyDescent="0.35">
      <c r="A12" s="47">
        <v>40001</v>
      </c>
      <c r="B12" s="48">
        <v>45000</v>
      </c>
      <c r="C12" s="49">
        <v>9.4399999999999998E-2</v>
      </c>
      <c r="D12" s="127"/>
      <c r="F12" s="31"/>
    </row>
    <row r="13" spans="1:6" ht="16" customHeight="1" x14ac:dyDescent="0.35">
      <c r="A13" s="47">
        <v>45001</v>
      </c>
      <c r="B13" s="48">
        <v>50000</v>
      </c>
      <c r="C13" s="49">
        <v>0.10199999999999999</v>
      </c>
      <c r="D13" s="127"/>
      <c r="F13" s="23"/>
    </row>
    <row r="14" spans="1:6" ht="16" customHeight="1" x14ac:dyDescent="0.35">
      <c r="A14" s="47">
        <v>50001</v>
      </c>
      <c r="B14" s="48">
        <v>55000</v>
      </c>
      <c r="C14" s="49">
        <v>0.11269999999999999</v>
      </c>
      <c r="D14" s="127"/>
    </row>
    <row r="15" spans="1:6" ht="16" customHeight="1" x14ac:dyDescent="0.35">
      <c r="A15" s="47">
        <v>55001</v>
      </c>
      <c r="B15" s="48">
        <v>60000</v>
      </c>
      <c r="C15" s="49">
        <v>0.1216</v>
      </c>
      <c r="D15" s="127"/>
    </row>
    <row r="16" spans="1:6" ht="16" customHeight="1" x14ac:dyDescent="0.35">
      <c r="A16" s="47">
        <v>60001</v>
      </c>
      <c r="B16" s="48">
        <v>65000</v>
      </c>
      <c r="C16" s="49">
        <v>0.12920000000000001</v>
      </c>
      <c r="D16" s="127"/>
    </row>
    <row r="17" spans="1:4" ht="16" customHeight="1" x14ac:dyDescent="0.35">
      <c r="A17" s="47">
        <v>65001</v>
      </c>
      <c r="B17" s="48">
        <v>70000</v>
      </c>
      <c r="C17" s="49">
        <v>0.13569999999999999</v>
      </c>
      <c r="D17" s="127"/>
    </row>
    <row r="18" spans="1:4" ht="16" customHeight="1" x14ac:dyDescent="0.35">
      <c r="A18" s="50">
        <v>70001</v>
      </c>
      <c r="B18" s="51">
        <v>75000</v>
      </c>
      <c r="C18" s="49">
        <v>0.14130000000000001</v>
      </c>
      <c r="D18" s="127"/>
    </row>
    <row r="19" spans="1:4" ht="16" customHeight="1" thickBot="1" x14ac:dyDescent="0.4">
      <c r="A19" s="52">
        <v>75001</v>
      </c>
      <c r="B19" s="53">
        <v>100000</v>
      </c>
      <c r="C19" s="54">
        <v>0.16250000000000001</v>
      </c>
      <c r="D19" s="128"/>
    </row>
    <row r="20" spans="1:4" ht="16" customHeight="1" x14ac:dyDescent="0.35">
      <c r="A20" s="109" t="s">
        <v>34</v>
      </c>
      <c r="B20" s="110"/>
      <c r="C20" s="113" t="str" cm="1">
        <f t="array" ref="C20">AnnualNet</f>
        <v>$41,075.00</v>
      </c>
      <c r="D20" s="114"/>
    </row>
    <row r="21" spans="1:4" ht="16" customHeight="1" thickBot="1" x14ac:dyDescent="0.4">
      <c r="A21" s="111"/>
      <c r="B21" s="112"/>
      <c r="C21" s="115"/>
      <c r="D21" s="116"/>
    </row>
  </sheetData>
  <sheetProtection sheet="1" objects="1" scenarios="1" selectLockedCells="1"/>
  <mergeCells count="8">
    <mergeCell ref="A1:F4"/>
    <mergeCell ref="A20:B21"/>
    <mergeCell ref="C20:D21"/>
    <mergeCell ref="A6:D6"/>
    <mergeCell ref="A7:B7"/>
    <mergeCell ref="C7:C8"/>
    <mergeCell ref="D7:D8"/>
    <mergeCell ref="D9:D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0BF9C-6C59-4A2F-BDC4-32A60137C914}">
  <dimension ref="A1:X18"/>
  <sheetViews>
    <sheetView topLeftCell="A5" workbookViewId="0">
      <selection activeCell="B14" sqref="B14"/>
    </sheetView>
  </sheetViews>
  <sheetFormatPr defaultRowHeight="14.5" x14ac:dyDescent="0.35"/>
  <cols>
    <col min="1" max="1" width="17.453125" customWidth="1"/>
    <col min="2" max="2" width="22.7265625" customWidth="1"/>
    <col min="3" max="3" width="20.54296875" bestFit="1" customWidth="1"/>
    <col min="4" max="5" width="21.54296875" customWidth="1"/>
    <col min="6" max="6" width="22.1796875" customWidth="1"/>
    <col min="7" max="7" width="20.90625" customWidth="1"/>
    <col min="8" max="8" width="13.6328125" customWidth="1"/>
    <col min="9" max="9" width="11.54296875" customWidth="1"/>
    <col min="10" max="10" width="12.1796875" customWidth="1"/>
    <col min="11" max="11" width="16.26953125" customWidth="1"/>
    <col min="12" max="12" width="12.453125" customWidth="1"/>
    <col min="13" max="13" width="8.7265625" customWidth="1"/>
    <col min="14" max="14" width="14.453125" bestFit="1" customWidth="1"/>
    <col min="15" max="15" width="9.26953125" customWidth="1"/>
    <col min="16" max="16" width="11.54296875" customWidth="1"/>
    <col min="17" max="17" width="8.81640625" customWidth="1"/>
    <col min="19" max="19" width="11.08984375" bestFit="1" customWidth="1"/>
    <col min="20" max="20" width="14.453125" bestFit="1" customWidth="1"/>
    <col min="21" max="21" width="11.26953125" customWidth="1"/>
    <col min="22" max="22" width="12.81640625" customWidth="1"/>
  </cols>
  <sheetData>
    <row r="1" spans="1:24" ht="18.5" customHeight="1" x14ac:dyDescent="0.35">
      <c r="A1" s="135" t="s">
        <v>54</v>
      </c>
      <c r="B1" s="136"/>
      <c r="C1" s="136"/>
      <c r="D1" s="136"/>
      <c r="E1" s="136"/>
      <c r="F1" s="137"/>
    </row>
    <row r="2" spans="1:24" x14ac:dyDescent="0.35">
      <c r="A2" s="138"/>
      <c r="B2" s="139"/>
      <c r="C2" s="139"/>
      <c r="D2" s="139"/>
      <c r="E2" s="139"/>
      <c r="F2" s="140"/>
    </row>
    <row r="3" spans="1:24" x14ac:dyDescent="0.35">
      <c r="A3" s="138"/>
      <c r="B3" s="139"/>
      <c r="C3" s="139"/>
      <c r="D3" s="139"/>
      <c r="E3" s="139"/>
      <c r="F3" s="140"/>
    </row>
    <row r="4" spans="1:24" ht="15" thickBot="1" x14ac:dyDescent="0.4">
      <c r="A4" s="141"/>
      <c r="B4" s="142"/>
      <c r="C4" s="142"/>
      <c r="D4" s="142"/>
      <c r="E4" s="142"/>
      <c r="F4" s="143"/>
    </row>
    <row r="5" spans="1:24" ht="15" thickBot="1" x14ac:dyDescent="0.4"/>
    <row r="6" spans="1:24" ht="26.5" thickBot="1" x14ac:dyDescent="0.65">
      <c r="A6" s="133" t="s">
        <v>0</v>
      </c>
      <c r="B6" s="134"/>
      <c r="C6" s="55"/>
      <c r="D6" s="55"/>
      <c r="E6" s="55"/>
      <c r="F6" s="55"/>
      <c r="G6" s="55"/>
    </row>
    <row r="7" spans="1:24" ht="30.5" customHeight="1" thickBot="1" x14ac:dyDescent="0.4">
      <c r="A7" s="73" t="s">
        <v>8</v>
      </c>
      <c r="B7" s="73" t="s">
        <v>41</v>
      </c>
      <c r="J7" s="1"/>
    </row>
    <row r="8" spans="1:24" ht="28" customHeight="1" thickBot="1" x14ac:dyDescent="0.4">
      <c r="A8" s="56">
        <f>'Overall Budget'!$C$12</f>
        <v>16430</v>
      </c>
      <c r="B8" s="56">
        <f>MonthlyHousingExpenses</f>
        <v>1369.1666666666667</v>
      </c>
      <c r="X8" s="23">
        <f>FICA</f>
        <v>7.6499999999999999E-2</v>
      </c>
    </row>
    <row r="9" spans="1:24" ht="15" thickBot="1" x14ac:dyDescent="0.4">
      <c r="A9" s="39" t="s">
        <v>40</v>
      </c>
      <c r="B9" s="39" t="s">
        <v>39</v>
      </c>
    </row>
    <row r="10" spans="1:24" ht="15" thickBot="1" x14ac:dyDescent="0.4">
      <c r="A10" s="39" t="s">
        <v>26</v>
      </c>
      <c r="B10" s="71">
        <v>1000</v>
      </c>
    </row>
    <row r="11" spans="1:24" ht="15" thickBot="1" x14ac:dyDescent="0.4">
      <c r="A11" s="39" t="s">
        <v>42</v>
      </c>
      <c r="B11" s="71">
        <v>10</v>
      </c>
    </row>
    <row r="12" spans="1:24" ht="15" thickBot="1" x14ac:dyDescent="0.4">
      <c r="A12" s="39" t="s">
        <v>44</v>
      </c>
      <c r="B12" s="71">
        <v>10</v>
      </c>
    </row>
    <row r="13" spans="1:24" ht="15" thickBot="1" x14ac:dyDescent="0.4">
      <c r="A13" s="39" t="s">
        <v>25</v>
      </c>
      <c r="B13" s="71">
        <v>100</v>
      </c>
      <c r="K13" s="3"/>
    </row>
    <row r="14" spans="1:24" ht="15" thickBot="1" x14ac:dyDescent="0.4">
      <c r="A14" s="39" t="s">
        <v>37</v>
      </c>
      <c r="B14" s="71">
        <v>10</v>
      </c>
    </row>
    <row r="15" spans="1:24" ht="15" thickBot="1" x14ac:dyDescent="0.4">
      <c r="A15" s="39" t="s">
        <v>38</v>
      </c>
      <c r="B15" s="71">
        <v>10</v>
      </c>
    </row>
    <row r="16" spans="1:24" ht="15" thickBot="1" x14ac:dyDescent="0.4">
      <c r="A16" s="40" t="s">
        <v>43</v>
      </c>
      <c r="B16" s="72">
        <v>20</v>
      </c>
    </row>
    <row r="17" spans="1:2" ht="19.5" customHeight="1" thickTop="1" x14ac:dyDescent="0.35">
      <c r="A17" s="129" t="s">
        <v>45</v>
      </c>
      <c r="B17" s="131" t="str" cm="1">
        <f t="array" ref="B17">IF(TotalLivingExpenses&gt;$B$8,"You Are " &amp; TEXT(TotalLivingExpenses-$B$8,"$#,###.##") &amp;" Overbudget.", "You Are Living Within Your Means!")</f>
        <v>You Are Living Within Your Means!</v>
      </c>
    </row>
    <row r="18" spans="1:2" ht="15" customHeight="1" thickBot="1" x14ac:dyDescent="0.4">
      <c r="A18" s="130"/>
      <c r="B18" s="132"/>
    </row>
  </sheetData>
  <sheetProtection sheet="1" objects="1" scenarios="1" selectLockedCells="1"/>
  <mergeCells count="4">
    <mergeCell ref="A17:A18"/>
    <mergeCell ref="B17:B18"/>
    <mergeCell ref="A6:B6"/>
    <mergeCell ref="A1:F4"/>
  </mergeCells>
  <pageMargins left="0.7" right="0.7" top="0.75" bottom="0.75" header="0.3" footer="0.3"/>
  <pageSetup orientation="portrait" r:id="rId1"/>
  <cellWatches>
    <cellWatch r="L16"/>
  </cellWatch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4A18B-860D-47DF-8154-64B392C3F428}">
  <dimension ref="A1:G54"/>
  <sheetViews>
    <sheetView topLeftCell="A8" workbookViewId="0">
      <selection activeCell="B13" sqref="B13"/>
    </sheetView>
  </sheetViews>
  <sheetFormatPr defaultRowHeight="14.5" x14ac:dyDescent="0.35"/>
  <cols>
    <col min="1" max="1" width="17.1796875" customWidth="1"/>
    <col min="2" max="2" width="20.90625" customWidth="1"/>
    <col min="3" max="3" width="17.81640625" customWidth="1"/>
    <col min="4" max="4" width="14.6328125" customWidth="1"/>
    <col min="5" max="5" width="13.54296875" customWidth="1"/>
    <col min="6" max="6" width="15.90625" customWidth="1"/>
    <col min="7" max="7" width="15.26953125" customWidth="1"/>
  </cols>
  <sheetData>
    <row r="1" spans="1:7" ht="14.5" customHeight="1" x14ac:dyDescent="0.35">
      <c r="A1" s="146" t="s">
        <v>55</v>
      </c>
      <c r="B1" s="147"/>
      <c r="C1" s="147"/>
      <c r="D1" s="147"/>
      <c r="E1" s="147"/>
      <c r="F1" s="147"/>
      <c r="G1" s="148"/>
    </row>
    <row r="2" spans="1:7" ht="14.5" customHeight="1" x14ac:dyDescent="0.35">
      <c r="A2" s="149"/>
      <c r="B2" s="150"/>
      <c r="C2" s="150"/>
      <c r="D2" s="150"/>
      <c r="E2" s="150"/>
      <c r="F2" s="150"/>
      <c r="G2" s="151"/>
    </row>
    <row r="3" spans="1:7" ht="14.5" customHeight="1" x14ac:dyDescent="0.35">
      <c r="A3" s="149"/>
      <c r="B3" s="150"/>
      <c r="C3" s="150"/>
      <c r="D3" s="150"/>
      <c r="E3" s="150"/>
      <c r="F3" s="150"/>
      <c r="G3" s="151"/>
    </row>
    <row r="4" spans="1:7" ht="14.5" customHeight="1" x14ac:dyDescent="0.35">
      <c r="A4" s="149"/>
      <c r="B4" s="150"/>
      <c r="C4" s="150"/>
      <c r="D4" s="150"/>
      <c r="E4" s="150"/>
      <c r="F4" s="150"/>
      <c r="G4" s="151"/>
    </row>
    <row r="5" spans="1:7" ht="14.5" customHeight="1" x14ac:dyDescent="0.35">
      <c r="A5" s="149"/>
      <c r="B5" s="150"/>
      <c r="C5" s="150"/>
      <c r="D5" s="150"/>
      <c r="E5" s="150"/>
      <c r="F5" s="150"/>
      <c r="G5" s="151"/>
    </row>
    <row r="6" spans="1:7" ht="15" customHeight="1" thickBot="1" x14ac:dyDescent="0.4">
      <c r="A6" s="152"/>
      <c r="B6" s="153"/>
      <c r="C6" s="153"/>
      <c r="D6" s="153"/>
      <c r="E6" s="153"/>
      <c r="F6" s="153"/>
      <c r="G6" s="154"/>
    </row>
    <row r="7" spans="1:7" ht="15" thickBot="1" x14ac:dyDescent="0.4"/>
    <row r="8" spans="1:7" ht="24" thickBot="1" x14ac:dyDescent="0.6">
      <c r="A8" s="144" t="s">
        <v>31</v>
      </c>
      <c r="B8" s="145"/>
    </row>
    <row r="9" spans="1:7" ht="31.5" thickBot="1" x14ac:dyDescent="0.5">
      <c r="A9" s="26" t="s">
        <v>21</v>
      </c>
      <c r="B9" s="63">
        <f>TranspoExpenses</f>
        <v>342.29166666666669</v>
      </c>
    </row>
    <row r="10" spans="1:7" ht="19" thickBot="1" x14ac:dyDescent="0.5">
      <c r="A10" s="27" t="s">
        <v>49</v>
      </c>
      <c r="B10" s="67">
        <v>125</v>
      </c>
    </row>
    <row r="11" spans="1:7" ht="19" thickBot="1" x14ac:dyDescent="0.5">
      <c r="A11" s="27" t="s">
        <v>48</v>
      </c>
      <c r="B11" s="64">
        <f>TranspoExpenses-Insurance</f>
        <v>217.29166666666669</v>
      </c>
    </row>
    <row r="12" spans="1:7" ht="19" customHeight="1" thickBot="1" x14ac:dyDescent="0.5">
      <c r="A12" s="28" t="s">
        <v>20</v>
      </c>
      <c r="B12" s="65">
        <v>2000</v>
      </c>
      <c r="F12" s="2"/>
    </row>
    <row r="13" spans="1:7" ht="20" customHeight="1" thickBot="1" x14ac:dyDescent="0.5">
      <c r="A13" s="29" t="s">
        <v>16</v>
      </c>
      <c r="B13" s="66">
        <v>0.05</v>
      </c>
      <c r="F13" s="2"/>
    </row>
    <row r="14" spans="1:7" ht="16.5" customHeight="1" thickTop="1" x14ac:dyDescent="0.35">
      <c r="A14" s="30" t="s">
        <v>14</v>
      </c>
      <c r="B14" s="41" t="s">
        <v>15</v>
      </c>
    </row>
    <row r="15" spans="1:7" ht="18.5" x14ac:dyDescent="0.45">
      <c r="A15" s="5">
        <v>24</v>
      </c>
      <c r="B15" s="6" cm="1">
        <f t="array" ref="B15">(PV(Interest,$A15,PMT))-DownPMT</f>
        <v>2952.9241718533749</v>
      </c>
    </row>
    <row r="16" spans="1:7" ht="18.5" x14ac:dyDescent="0.45">
      <c r="A16" s="5">
        <v>36</v>
      </c>
      <c r="B16" s="6" cm="1">
        <f t="array" ref="B16">(PV(Interest,$A16,PMT))-DownPMT</f>
        <v>5250.0888414462024</v>
      </c>
    </row>
    <row r="17" spans="1:5" ht="18.5" x14ac:dyDescent="0.45">
      <c r="A17" s="5">
        <v>48</v>
      </c>
      <c r="B17" s="6" cm="1">
        <f t="array" ref="B17">(PV(Interest,$A17,PMT))-DownPMT</f>
        <v>7435.4464673476014</v>
      </c>
    </row>
    <row r="18" spans="1:5" ht="18.5" x14ac:dyDescent="0.45">
      <c r="A18" s="5">
        <v>60</v>
      </c>
      <c r="B18" s="6" cm="1">
        <f t="array" ref="B18">(PV(Interest,$A18,PMT))-DownPMT</f>
        <v>9514.4388949700769</v>
      </c>
    </row>
    <row r="19" spans="1:5" ht="18.5" x14ac:dyDescent="0.45">
      <c r="A19" s="7">
        <v>72</v>
      </c>
      <c r="B19" s="6" cm="1">
        <f t="array" ref="B19">(PV(Interest,$A19,PMT))-DownPMT</f>
        <v>11492.243105541251</v>
      </c>
      <c r="E19" s="3"/>
    </row>
    <row r="20" spans="1:5" ht="19" thickBot="1" x14ac:dyDescent="0.5">
      <c r="A20" s="8">
        <v>84</v>
      </c>
      <c r="B20" s="6" cm="1">
        <f t="array" ref="B20">(PV(Interest,$A20,PMT))-DownPMT</f>
        <v>13373.784107509435</v>
      </c>
      <c r="E20" s="3"/>
    </row>
    <row r="21" spans="1:5" x14ac:dyDescent="0.35">
      <c r="E21" s="3"/>
    </row>
    <row r="22" spans="1:5" x14ac:dyDescent="0.35">
      <c r="E22" s="3"/>
    </row>
    <row r="23" spans="1:5" x14ac:dyDescent="0.35">
      <c r="E23" s="3"/>
    </row>
    <row r="24" spans="1:5" x14ac:dyDescent="0.35">
      <c r="E24" s="3"/>
    </row>
    <row r="25" spans="1:5" x14ac:dyDescent="0.35">
      <c r="E25" s="3"/>
    </row>
    <row r="26" spans="1:5" x14ac:dyDescent="0.35">
      <c r="E26" s="3"/>
    </row>
    <row r="27" spans="1:5" x14ac:dyDescent="0.35">
      <c r="E27" s="3"/>
    </row>
    <row r="28" spans="1:5" x14ac:dyDescent="0.35">
      <c r="E28" s="3"/>
    </row>
    <row r="29" spans="1:5" x14ac:dyDescent="0.35">
      <c r="E29" s="3"/>
    </row>
    <row r="30" spans="1:5" x14ac:dyDescent="0.35">
      <c r="E30" s="3"/>
    </row>
    <row r="31" spans="1:5" x14ac:dyDescent="0.35">
      <c r="E31" s="3"/>
    </row>
    <row r="32" spans="1:5" x14ac:dyDescent="0.35">
      <c r="E32" s="3"/>
    </row>
    <row r="33" spans="5:5" x14ac:dyDescent="0.35">
      <c r="E33" s="3"/>
    </row>
    <row r="34" spans="5:5" x14ac:dyDescent="0.35">
      <c r="E34" s="3"/>
    </row>
    <row r="35" spans="5:5" x14ac:dyDescent="0.35">
      <c r="E35" s="3"/>
    </row>
    <row r="36" spans="5:5" x14ac:dyDescent="0.35">
      <c r="E36" s="3"/>
    </row>
    <row r="37" spans="5:5" x14ac:dyDescent="0.35">
      <c r="E37" s="3"/>
    </row>
    <row r="38" spans="5:5" x14ac:dyDescent="0.35">
      <c r="E38" s="3"/>
    </row>
    <row r="39" spans="5:5" x14ac:dyDescent="0.35">
      <c r="E39" s="3"/>
    </row>
    <row r="40" spans="5:5" x14ac:dyDescent="0.35">
      <c r="E40" s="3"/>
    </row>
    <row r="41" spans="5:5" x14ac:dyDescent="0.35">
      <c r="E41" s="3"/>
    </row>
    <row r="42" spans="5:5" x14ac:dyDescent="0.35">
      <c r="E42" s="3"/>
    </row>
    <row r="43" spans="5:5" x14ac:dyDescent="0.35">
      <c r="E43" s="3"/>
    </row>
    <row r="44" spans="5:5" x14ac:dyDescent="0.35">
      <c r="E44" s="3"/>
    </row>
    <row r="45" spans="5:5" x14ac:dyDescent="0.35">
      <c r="E45" s="3"/>
    </row>
    <row r="46" spans="5:5" x14ac:dyDescent="0.35">
      <c r="E46" s="3"/>
    </row>
    <row r="47" spans="5:5" x14ac:dyDescent="0.35">
      <c r="E47" s="3"/>
    </row>
    <row r="48" spans="5:5" x14ac:dyDescent="0.35">
      <c r="E48" s="3"/>
    </row>
    <row r="49" spans="5:5" x14ac:dyDescent="0.35">
      <c r="E49" s="3"/>
    </row>
    <row r="50" spans="5:5" x14ac:dyDescent="0.35">
      <c r="E50" s="3"/>
    </row>
    <row r="51" spans="5:5" x14ac:dyDescent="0.35">
      <c r="E51" s="3"/>
    </row>
    <row r="52" spans="5:5" x14ac:dyDescent="0.35">
      <c r="E52" s="3"/>
    </row>
    <row r="53" spans="5:5" x14ac:dyDescent="0.35">
      <c r="E53" s="3"/>
    </row>
    <row r="54" spans="5:5" x14ac:dyDescent="0.35">
      <c r="E54" s="3"/>
    </row>
  </sheetData>
  <sheetProtection sheet="1" objects="1" scenarios="1" selectLockedCells="1"/>
  <mergeCells count="2">
    <mergeCell ref="A8:B8"/>
    <mergeCell ref="A1:G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30C9B-82C4-4304-9C3B-756C4EBB1012}">
  <dimension ref="A1:F17"/>
  <sheetViews>
    <sheetView topLeftCell="A4" workbookViewId="0">
      <selection activeCell="B6" sqref="B6"/>
    </sheetView>
  </sheetViews>
  <sheetFormatPr defaultColWidth="24.453125" defaultRowHeight="31" customHeight="1" x14ac:dyDescent="0.35"/>
  <sheetData>
    <row r="1" spans="1:6" ht="31" customHeight="1" x14ac:dyDescent="0.35">
      <c r="A1" s="155" t="s">
        <v>56</v>
      </c>
      <c r="B1" s="156"/>
      <c r="C1" s="156"/>
      <c r="D1" s="156"/>
      <c r="E1" s="156"/>
      <c r="F1" s="156"/>
    </row>
    <row r="2" spans="1:6" ht="31" customHeight="1" x14ac:dyDescent="0.35">
      <c r="A2" s="155"/>
      <c r="B2" s="156"/>
      <c r="C2" s="156"/>
      <c r="D2" s="156"/>
      <c r="E2" s="156"/>
      <c r="F2" s="156"/>
    </row>
    <row r="3" spans="1:6" ht="31" customHeight="1" x14ac:dyDescent="0.35">
      <c r="A3" s="155"/>
      <c r="B3" s="156"/>
      <c r="C3" s="156"/>
      <c r="D3" s="156"/>
      <c r="E3" s="156"/>
      <c r="F3" s="156"/>
    </row>
    <row r="4" spans="1:6" s="70" customFormat="1" ht="18.5" customHeight="1" thickBot="1" x14ac:dyDescent="0.4">
      <c r="A4" s="68"/>
      <c r="B4" s="68"/>
      <c r="C4" s="68"/>
      <c r="D4" s="68"/>
      <c r="E4" s="69"/>
    </row>
    <row r="5" spans="1:6" ht="31" customHeight="1" thickBot="1" x14ac:dyDescent="0.55000000000000004">
      <c r="A5" s="159" t="s">
        <v>52</v>
      </c>
      <c r="B5" s="160"/>
      <c r="C5" s="161"/>
    </row>
    <row r="6" spans="1:6" ht="31" customHeight="1" thickTop="1" thickBot="1" x14ac:dyDescent="0.4">
      <c r="A6" s="19" t="s">
        <v>28</v>
      </c>
      <c r="B6" s="62">
        <v>0.5</v>
      </c>
      <c r="C6" s="61" t="str">
        <f>TEXT((1-PercentSplit),"##%") &amp; " Emergency Fund; " &amp; TEXT((PercentSplit),"##%") &amp; " Long-Term"</f>
        <v>50% Emergency Fund; 50% Long-Term</v>
      </c>
    </row>
    <row r="7" spans="1:6" ht="31" customHeight="1" thickTop="1" x14ac:dyDescent="0.35">
      <c r="A7" s="16" t="s">
        <v>27</v>
      </c>
      <c r="B7" s="17" t="s">
        <v>23</v>
      </c>
      <c r="C7" s="18" t="s">
        <v>50</v>
      </c>
    </row>
    <row r="8" spans="1:6" ht="31" customHeight="1" thickBot="1" x14ac:dyDescent="0.4">
      <c r="A8" s="13" t="s">
        <v>24</v>
      </c>
      <c r="B8" s="57" t="str" cm="1">
        <f t="array" ref="B8">TEXT((All_Monthly_Expenses*3),"$#,##0.00")</f>
        <v>$6,777.38</v>
      </c>
      <c r="C8" s="58" t="str">
        <f>TEXT(($B8/(SavingsExpenses*(1-PercentSplit))),"00") &amp; " Months; " &amp; TEXT(($B8/(SavingsExpenses*(1-PercentSplit)))/12,"#0.00") &amp; " Years to Reach Goal"</f>
        <v>13 Months; 1.10 Years to Reach Goal</v>
      </c>
    </row>
    <row r="9" spans="1:6" ht="31" customHeight="1" thickTop="1" thickBot="1" x14ac:dyDescent="0.4">
      <c r="A9" s="14" t="s">
        <v>22</v>
      </c>
      <c r="B9" s="57" t="str" cm="1">
        <f t="array" ref="B9">TEXT((All_Monthly_Expenses*6),"$#,##0.00")</f>
        <v>$13,554.75</v>
      </c>
      <c r="C9" s="58" t="str">
        <f>TEXT(($B9/(SavingsExpenses*(1-PercentSplit))),"00") &amp; " Months; " &amp; TEXT(($B9/(SavingsExpenses*(1-PercentSplit)))/12,"#0.00") &amp; " Years to Reach Goal"</f>
        <v>26 Months; 2.20 Years to Reach Goal</v>
      </c>
    </row>
    <row r="10" spans="1:6" ht="31" customHeight="1" thickTop="1" x14ac:dyDescent="0.35">
      <c r="A10" s="15" t="s">
        <v>30</v>
      </c>
      <c r="B10" s="22" t="s">
        <v>29</v>
      </c>
      <c r="C10" s="20" t="s">
        <v>12</v>
      </c>
    </row>
    <row r="11" spans="1:6" ht="31" customHeight="1" thickBot="1" x14ac:dyDescent="0.4">
      <c r="A11" s="25" t="str">
        <f>TEXT(PercentSplit,"#0%") &amp;" of Monthly Savings Feed Long Term"</f>
        <v>50% of Monthly Savings Feed Long Term</v>
      </c>
      <c r="B11" s="59" t="str">
        <f>TEXT((SavingsExpenses*PercentSplit),"$#,##0.00")</f>
        <v>$513.44</v>
      </c>
      <c r="C11" s="60" t="str">
        <f>TEXT($B$11*12,"$#,##0.00")</f>
        <v>$6,161.28</v>
      </c>
    </row>
    <row r="12" spans="1:6" ht="31" customHeight="1" thickBot="1" x14ac:dyDescent="0.4">
      <c r="A12" s="24" t="s">
        <v>51</v>
      </c>
      <c r="B12" s="157" t="str">
        <f>TEXT((((5*12)-(LEFT($C$9,2)))*$B$11) +(LEFT($C$9,2)*$B$11),"$#,##0.00") &amp; " in " &amp; "5 Years and " &amp; TEXT((((10*12)-(LEFT($C$9,2)))*$B$11) +(LEFT($C$9,2)*$B$11),"$#,##0.00") &amp; " in 10 Years"</f>
        <v>$30,806.40 in 5 Years and $61,612.80 in 10 Years</v>
      </c>
      <c r="C12" s="158"/>
    </row>
    <row r="14" spans="1:6" ht="31" customHeight="1" x14ac:dyDescent="0.35">
      <c r="A14" s="1"/>
      <c r="B14" s="1"/>
      <c r="C14" s="1"/>
      <c r="D14" s="1"/>
    </row>
    <row r="16" spans="1:6" ht="31" customHeight="1" x14ac:dyDescent="0.35">
      <c r="B16" s="23"/>
    </row>
    <row r="17" spans="2:2" ht="31" customHeight="1" x14ac:dyDescent="0.35">
      <c r="B17" s="4"/>
    </row>
  </sheetData>
  <sheetProtection sheet="1" objects="1" scenarios="1" selectLockedCells="1"/>
  <mergeCells count="3">
    <mergeCell ref="A1:F3"/>
    <mergeCell ref="B12:C12"/>
    <mergeCell ref="A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Overall Budget</vt:lpstr>
      <vt:lpstr>Taxes</vt:lpstr>
      <vt:lpstr>Living Budget</vt:lpstr>
      <vt:lpstr>Transport Budget</vt:lpstr>
      <vt:lpstr>Savings</vt:lpstr>
      <vt:lpstr>AnnualGross</vt:lpstr>
      <vt:lpstr>DownPMT</vt:lpstr>
      <vt:lpstr>ExpenseArr</vt:lpstr>
      <vt:lpstr>FedTaxArr</vt:lpstr>
      <vt:lpstr>FICA</vt:lpstr>
      <vt:lpstr>Insurance</vt:lpstr>
      <vt:lpstr>MinEarningsArr</vt:lpstr>
      <vt:lpstr>MonthlyGross</vt:lpstr>
      <vt:lpstr>MonthlyHousingExpenses</vt:lpstr>
      <vt:lpstr>PercentSplit</vt:lpstr>
      <vt:lpstr>SavingsExpenses</vt:lpstr>
      <vt:lpstr>TranspoExpenses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Theodore Oatman</dc:creator>
  <cp:lastModifiedBy>Theodore Oatman</cp:lastModifiedBy>
  <dcterms:created xsi:type="dcterms:W3CDTF">2020-08-04T00:43:55Z</dcterms:created>
  <dcterms:modified xsi:type="dcterms:W3CDTF">2020-10-22T04:04:33Z</dcterms:modified>
</cp:coreProperties>
</file>