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2 ILKOM UGM 2017\Kuliah S2\Semester 2\Sistem Pakar\Jantung\"/>
    </mc:Choice>
  </mc:AlternateContent>
  <bookViews>
    <workbookView xWindow="0" yWindow="0" windowWidth="15345" windowHeight="4635"/>
  </bookViews>
  <sheets>
    <sheet name="Jantung" sheetId="2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2" l="1"/>
  <c r="F179" i="2"/>
  <c r="D176" i="2"/>
  <c r="I179" i="2" s="1"/>
  <c r="F158" i="2"/>
  <c r="D155" i="2"/>
  <c r="I158" i="2" s="1"/>
  <c r="F137" i="2"/>
  <c r="D134" i="2"/>
  <c r="I137" i="2" s="1"/>
  <c r="F116" i="2"/>
  <c r="D113" i="2"/>
  <c r="I116" i="2" s="1"/>
  <c r="F96" i="2"/>
  <c r="D93" i="2"/>
  <c r="I96" i="2" s="1"/>
  <c r="F78" i="2"/>
  <c r="D75" i="2"/>
  <c r="I78" i="2" s="1"/>
  <c r="G70" i="2"/>
  <c r="C81" i="2" s="1"/>
  <c r="C80" i="2"/>
  <c r="G68" i="2"/>
  <c r="C79" i="2" s="1"/>
  <c r="F79" i="2" s="1"/>
  <c r="G61" i="2"/>
  <c r="I62" i="2"/>
  <c r="G62" i="2"/>
  <c r="I61" i="2"/>
  <c r="D57" i="2"/>
  <c r="D52" i="2"/>
  <c r="F80" i="2" l="1"/>
  <c r="F81" i="2"/>
  <c r="I80" i="2"/>
  <c r="G87" i="2" s="1"/>
  <c r="C99" i="2" s="1"/>
  <c r="I81" i="2"/>
  <c r="G88" i="2" s="1"/>
  <c r="C100" i="2" s="1"/>
  <c r="I100" i="2" s="1"/>
  <c r="I79" i="2"/>
  <c r="G85" i="2" s="1"/>
  <c r="C97" i="2" s="1"/>
  <c r="F97" i="2" s="1"/>
  <c r="G108" i="2" l="1"/>
  <c r="C121" i="2" s="1"/>
  <c r="I121" i="2" s="1"/>
  <c r="G129" i="2" s="1"/>
  <c r="C142" i="2" s="1"/>
  <c r="F100" i="2"/>
  <c r="I99" i="2"/>
  <c r="G107" i="2" s="1"/>
  <c r="C120" i="2" s="1"/>
  <c r="F99" i="2"/>
  <c r="I97" i="2"/>
  <c r="G104" i="2" s="1"/>
  <c r="C117" i="2" s="1"/>
  <c r="F117" i="2" s="1"/>
  <c r="G86" i="2"/>
  <c r="C98" i="2" s="1"/>
  <c r="F142" i="2" l="1"/>
  <c r="I142" i="2"/>
  <c r="G150" i="2" s="1"/>
  <c r="C163" i="2" s="1"/>
  <c r="F121" i="2"/>
  <c r="F120" i="2"/>
  <c r="I120" i="2"/>
  <c r="F98" i="2"/>
  <c r="G105" i="2" s="1"/>
  <c r="C118" i="2" s="1"/>
  <c r="I98" i="2"/>
  <c r="G106" i="2" s="1"/>
  <c r="C119" i="2" s="1"/>
  <c r="F119" i="2" s="1"/>
  <c r="F163" i="2" l="1"/>
  <c r="I163" i="2"/>
  <c r="G128" i="2"/>
  <c r="C141" i="2" s="1"/>
  <c r="I118" i="2"/>
  <c r="F118" i="2"/>
  <c r="I117" i="2"/>
  <c r="G125" i="2" s="1"/>
  <c r="C138" i="2" s="1"/>
  <c r="I119" i="2"/>
  <c r="G127" i="2" s="1"/>
  <c r="C140" i="2" s="1"/>
  <c r="G126" i="2" l="1"/>
  <c r="C139" i="2" s="1"/>
  <c r="F138" i="2"/>
  <c r="I138" i="2"/>
  <c r="F140" i="2"/>
  <c r="G148" i="2" s="1"/>
  <c r="C161" i="2" s="1"/>
  <c r="I140" i="2"/>
  <c r="I141" i="2"/>
  <c r="F141" i="2"/>
  <c r="G149" i="2" s="1"/>
  <c r="C162" i="2" s="1"/>
  <c r="I139" i="2"/>
  <c r="F139" i="2"/>
  <c r="I162" i="2" l="1"/>
  <c r="F162" i="2"/>
  <c r="I161" i="2"/>
  <c r="F161" i="2"/>
  <c r="G147" i="2"/>
  <c r="C160" i="2" s="1"/>
  <c r="G146" i="2"/>
  <c r="C159" i="2" s="1"/>
  <c r="I159" i="2" l="1"/>
  <c r="F159" i="2"/>
  <c r="G171" i="2" s="1"/>
  <c r="C184" i="2" s="1"/>
  <c r="G169" i="2"/>
  <c r="C182" i="2" s="1"/>
  <c r="G170" i="2"/>
  <c r="C183" i="2" s="1"/>
  <c r="F160" i="2"/>
  <c r="I160" i="2"/>
  <c r="F183" i="2" l="1"/>
  <c r="I183" i="2"/>
  <c r="F182" i="2"/>
  <c r="I182" i="2"/>
  <c r="F184" i="2"/>
  <c r="I184" i="2"/>
  <c r="G168" i="2"/>
  <c r="C181" i="2" s="1"/>
  <c r="G167" i="2"/>
  <c r="C180" i="2" s="1"/>
  <c r="I180" i="2" l="1"/>
  <c r="F180" i="2"/>
  <c r="F181" i="2"/>
  <c r="I190" i="2" s="1"/>
  <c r="I181" i="2"/>
  <c r="I191" i="2" l="1"/>
  <c r="I192" i="2"/>
  <c r="I188" i="2"/>
  <c r="I189" i="2"/>
</calcChain>
</file>

<file path=xl/sharedStrings.xml><?xml version="1.0" encoding="utf-8"?>
<sst xmlns="http://schemas.openxmlformats.org/spreadsheetml/2006/main" count="579" uniqueCount="308">
  <si>
    <t>No</t>
  </si>
  <si>
    <t>Gejala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</si>
  <si>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</si>
  <si>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</si>
  <si>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</si>
  <si>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</si>
  <si>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</si>
  <si>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</si>
  <si>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</si>
  <si>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</si>
  <si>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</si>
  <si>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</si>
  <si>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</si>
  <si>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</si>
  <si>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</si>
  <si>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</si>
  <si>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</si>
  <si>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</si>
  <si>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</si>
  <si>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</si>
  <si>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</si>
  <si>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</si>
  <si>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</si>
  <si>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</si>
  <si>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</si>
  <si>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</si>
  <si>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</si>
  <si>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</si>
  <si>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</si>
  <si>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</si>
  <si>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</si>
  <si>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</si>
  <si>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</si>
  <si>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</si>
  <si>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</si>
  <si>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</si>
  <si>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</si>
  <si>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</si>
  <si>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r>
      <t xml:space="preserve">Tabel Kombinasi m1 </t>
    </r>
    <r>
      <rPr>
        <sz val="11"/>
        <color theme="1"/>
        <rFont val="Calibri"/>
        <family val="2"/>
      </rPr>
      <t>Ꚛ</t>
    </r>
    <r>
      <rPr>
        <sz val="11"/>
        <color theme="1"/>
        <rFont val="Calibri"/>
        <family val="2"/>
        <charset val="1"/>
      </rPr>
      <t xml:space="preserve"> m2</t>
    </r>
  </si>
  <si>
    <t>m1 {θ}</t>
  </si>
  <si>
    <t>m2 {θ}</t>
  </si>
  <si>
    <r>
      <t xml:space="preserve">Tabel kombinasi m3 </t>
    </r>
    <r>
      <rPr>
        <sz val="11"/>
        <color theme="1"/>
        <rFont val="Calibri"/>
        <family val="2"/>
      </rPr>
      <t>Ꚛ</t>
    </r>
    <r>
      <rPr>
        <sz val="11"/>
        <color theme="1"/>
        <rFont val="Calibri"/>
        <family val="2"/>
        <charset val="1"/>
      </rPr>
      <t xml:space="preserve"> m4</t>
    </r>
  </si>
  <si>
    <t>m3 {θ}</t>
  </si>
  <si>
    <t>Menghitung tingkat keyakinan kombinasi</t>
  </si>
  <si>
    <t>m4 {θ}</t>
  </si>
  <si>
    <t>=</t>
  </si>
  <si>
    <r>
      <t xml:space="preserve">Tabel kombinasi m5 </t>
    </r>
    <r>
      <rPr>
        <sz val="11"/>
        <color theme="1"/>
        <rFont val="Calibri"/>
        <family val="2"/>
      </rPr>
      <t>Ꚛ</t>
    </r>
    <r>
      <rPr>
        <sz val="11"/>
        <color theme="1"/>
        <rFont val="Calibri"/>
        <family val="2"/>
        <charset val="1"/>
      </rPr>
      <t xml:space="preserve"> m6</t>
    </r>
  </si>
  <si>
    <t>m6 {θ}</t>
  </si>
  <si>
    <t>Kode Gejala</t>
  </si>
  <si>
    <t>Gejala/Faktor</t>
  </si>
  <si>
    <t>Jenis</t>
  </si>
  <si>
    <t>Densitas</t>
  </si>
  <si>
    <t>JK Berat</t>
  </si>
  <si>
    <t>JK Sedang</t>
  </si>
  <si>
    <t>JK Ringan</t>
  </si>
  <si>
    <t>JKB</t>
  </si>
  <si>
    <t>JKS</t>
  </si>
  <si>
    <t>JKR</t>
  </si>
  <si>
    <t>G37</t>
  </si>
  <si>
    <t>G38</t>
  </si>
  <si>
    <t>G39</t>
  </si>
  <si>
    <t>G40</t>
  </si>
  <si>
    <t>G41</t>
  </si>
  <si>
    <t>G42</t>
  </si>
  <si>
    <t>G43</t>
  </si>
  <si>
    <t>FR</t>
  </si>
  <si>
    <t>GJ</t>
  </si>
  <si>
    <t>Kolesterol Normal (&lt;200 mg/dl)</t>
  </si>
  <si>
    <t>Kolesterol Tinggi (&gt; 200 mg/dl)</t>
  </si>
  <si>
    <t>Gula Darah Normal (70-140 mg/dl)</t>
  </si>
  <si>
    <t>Gula Darah Rendah (&lt; 60 mg/dl)</t>
  </si>
  <si>
    <t>Gula Darah Tinggi (&gt; 200 mg/dl)</t>
  </si>
  <si>
    <t>Merokok</t>
  </si>
  <si>
    <t>Alkohol</t>
  </si>
  <si>
    <t>Kurang Olahraga</t>
  </si>
  <si>
    <t>Stress</t>
  </si>
  <si>
    <t>Keturunan Penyakit Jantung</t>
  </si>
  <si>
    <t>Usia 20-40 Tahun</t>
  </si>
  <si>
    <t>Usia &gt; 40 Tahun</t>
  </si>
  <si>
    <t>Jenis Kelamin Pria</t>
  </si>
  <si>
    <t>Jenis Kelamin Wanita</t>
  </si>
  <si>
    <t>Batuk-Batuk</t>
  </si>
  <si>
    <t>Jantung Berdebar Jarang</t>
  </si>
  <si>
    <t>Jantung Berdebar Sering</t>
  </si>
  <si>
    <t>Keringat Dingin Jarang</t>
  </si>
  <si>
    <t>Keringat Dingin Sering</t>
  </si>
  <si>
    <t>Lemas</t>
  </si>
  <si>
    <t>Mual Jarang</t>
  </si>
  <si>
    <t>Mual Sering</t>
  </si>
  <si>
    <t>Muntah Jarang</t>
  </si>
  <si>
    <t>Muntah Sering</t>
  </si>
  <si>
    <t>Agak Nyeri Dada</t>
  </si>
  <si>
    <t>Nyeri Dada</t>
  </si>
  <si>
    <t>Sangat Nyeri Dada</t>
  </si>
  <si>
    <t>Pingsan Jarang</t>
  </si>
  <si>
    <t>Pingsan Sering</t>
  </si>
  <si>
    <t>Agak Pusing</t>
  </si>
  <si>
    <t>Pusing</t>
  </si>
  <si>
    <t>Sangat Pusing</t>
  </si>
  <si>
    <t>Sesak Nafas</t>
  </si>
  <si>
    <t>Sangat Sesak Nafas</t>
  </si>
  <si>
    <t>0,75</t>
  </si>
  <si>
    <t>0,7</t>
  </si>
  <si>
    <t>0,67</t>
  </si>
  <si>
    <t>0,5</t>
  </si>
  <si>
    <t>0,8</t>
  </si>
  <si>
    <t>0,73</t>
  </si>
  <si>
    <t>0,6</t>
  </si>
  <si>
    <t>0,82</t>
  </si>
  <si>
    <t>0,78</t>
  </si>
  <si>
    <t>0,65</t>
  </si>
  <si>
    <t>0,62</t>
  </si>
  <si>
    <t>Tekanan Darah Normal (100/70-130/80 mmHg)</t>
  </si>
  <si>
    <t>Tekanan Darah Rendah (&lt;= 90/60 mmHg)</t>
  </si>
  <si>
    <t>Tekanan Darah Tinggi(&gt;= 140/90 mmHg)</t>
  </si>
  <si>
    <t>BMI Gemuk (23 - 27.5)</t>
  </si>
  <si>
    <t>BMI Kegemukan (27.6-40)</t>
  </si>
  <si>
    <t>BMI Kurus (15 - 18.4)</t>
  </si>
  <si>
    <t>BMI Normal (18.5 - 22.9)</t>
  </si>
  <si>
    <t>BMI Sangat Gemuk (&gt;=40)</t>
  </si>
  <si>
    <t>BMI Sangat Kurus (&lt;=14.9)</t>
  </si>
  <si>
    <t>No. Kasus</t>
  </si>
  <si>
    <t>No. Rule</t>
  </si>
  <si>
    <t>Faktor Resiko</t>
  </si>
  <si>
    <t>Kolesterol</t>
  </si>
  <si>
    <t>Gula Darah</t>
  </si>
  <si>
    <t>Tekanan Darah</t>
  </si>
  <si>
    <t>BMI</t>
  </si>
  <si>
    <t>USIA</t>
  </si>
  <si>
    <t>Jns Kelamin</t>
  </si>
  <si>
    <t>Diagnosa</t>
  </si>
  <si>
    <t>Perhitungan</t>
  </si>
  <si>
    <t>Manual</t>
  </si>
  <si>
    <t>Sistem</t>
  </si>
  <si>
    <t>tinggi</t>
  </si>
  <si>
    <t>normal</t>
  </si>
  <si>
    <t>rendah</t>
  </si>
  <si>
    <t>kurus</t>
  </si>
  <si>
    <t>gemuk</t>
  </si>
  <si>
    <t>kegemukan</t>
  </si>
  <si>
    <t>&gt; 40 th</t>
  </si>
  <si>
    <t>20-40 th</t>
  </si>
  <si>
    <t>pria</t>
  </si>
  <si>
    <t>wanita</t>
  </si>
  <si>
    <t>batuk-batuk</t>
  </si>
  <si>
    <t>nyeri dada (sangat)</t>
  </si>
  <si>
    <t>Jantung berdebar (sangat)</t>
  </si>
  <si>
    <t>Pusing (sangat)</t>
  </si>
  <si>
    <t>lemas</t>
  </si>
  <si>
    <t>sesak nafas (sangat)</t>
  </si>
  <si>
    <t>muntah (sering)</t>
  </si>
  <si>
    <t>nyeri dada (Biasa)</t>
  </si>
  <si>
    <t>mual (sering)</t>
  </si>
  <si>
    <t>pingsan (jarang)</t>
  </si>
  <si>
    <t>Kasus 1</t>
  </si>
  <si>
    <t>Faktor 1</t>
  </si>
  <si>
    <t>Kolesterol  Tinggi (G02)</t>
  </si>
  <si>
    <t>m(G02) =</t>
  </si>
  <si>
    <r>
      <t>m1 {θ</t>
    </r>
    <r>
      <rPr>
        <sz val="11"/>
        <color theme="1"/>
        <rFont val="Calibri"/>
        <family val="2"/>
      </rPr>
      <t>} =</t>
    </r>
  </si>
  <si>
    <t>1 - m(G02)</t>
  </si>
  <si>
    <t>Faktor 2</t>
  </si>
  <si>
    <t>Gula Darah Normal (G03)</t>
  </si>
  <si>
    <t>m(G03) =</t>
  </si>
  <si>
    <r>
      <t>m2 {θ</t>
    </r>
    <r>
      <rPr>
        <sz val="11"/>
        <color theme="1"/>
        <rFont val="Calibri"/>
        <family val="2"/>
      </rPr>
      <t>} =</t>
    </r>
  </si>
  <si>
    <t>1 - m(G03)</t>
  </si>
  <si>
    <t>m1 {JKB}</t>
  </si>
  <si>
    <t xml:space="preserve">m2 {JKB,JKS,JKR} </t>
  </si>
  <si>
    <t xml:space="preserve">{JKB} </t>
  </si>
  <si>
    <t xml:space="preserve">{JKB,JKS,JKR} </t>
  </si>
  <si>
    <t>{JKB}</t>
  </si>
  <si>
    <t>Ꙫ</t>
  </si>
  <si>
    <t>m3 {JKB}</t>
  </si>
  <si>
    <t>m3 {JKB,JKS,JKR}    =</t>
  </si>
  <si>
    <t>m3 {JKB}                     =</t>
  </si>
  <si>
    <r>
      <t>m3 {θ</t>
    </r>
    <r>
      <rPr>
        <sz val="11"/>
        <color theme="1"/>
        <rFont val="Calibri"/>
        <family val="2"/>
      </rPr>
      <t>}                         =</t>
    </r>
  </si>
  <si>
    <t>(0.82 * 0.7) + (0.82 * 0.3) / 1 - 0                    =</t>
  </si>
  <si>
    <t>(0.18 * 0.7) / 1 - 0                                              =</t>
  </si>
  <si>
    <t>(0.18 * 0.3) / 1 - 0                                              =</t>
  </si>
  <si>
    <t>Faktor 3</t>
  </si>
  <si>
    <t>Tekanan Darah Normal (G06)</t>
  </si>
  <si>
    <t>m(G06) =</t>
  </si>
  <si>
    <r>
      <t>m4 {θ</t>
    </r>
    <r>
      <rPr>
        <sz val="11"/>
        <color theme="1"/>
        <rFont val="Calibri"/>
        <family val="2"/>
      </rPr>
      <t>} =</t>
    </r>
  </si>
  <si>
    <t>1 - m(G06)</t>
  </si>
  <si>
    <t>m3 {JKB,JKS,JKR}</t>
  </si>
  <si>
    <t xml:space="preserve">m4 {JKS,JKR} </t>
  </si>
  <si>
    <t>ø</t>
  </si>
  <si>
    <t xml:space="preserve">{JKS,JKR} </t>
  </si>
  <si>
    <t>{JKB,JKS,JKR}</t>
  </si>
  <si>
    <t>m5 {JKB}                     =</t>
  </si>
  <si>
    <t>m5 {JKS,JKR}             =</t>
  </si>
  <si>
    <t>m5 {JKB,JKS,JKR}    =</t>
  </si>
  <si>
    <r>
      <t>m5 {θ</t>
    </r>
    <r>
      <rPr>
        <sz val="11"/>
        <color theme="1"/>
        <rFont val="Calibri"/>
        <family val="2"/>
      </rPr>
      <t>}                         =</t>
    </r>
  </si>
  <si>
    <t>(0.08442 + 0.03618) / 1 - 0.54940                 =</t>
  </si>
  <si>
    <t>(0.2706) / 1 - 0.54940                                       =</t>
  </si>
  <si>
    <t>0.04158 / 1 - 0.54940                                        =</t>
  </si>
  <si>
    <t>0.01782 / 1 - 0.54940                                        =</t>
  </si>
  <si>
    <t>Faktor 4</t>
  </si>
  <si>
    <t>m(G011) =</t>
  </si>
  <si>
    <r>
      <t>m6 {θ</t>
    </r>
    <r>
      <rPr>
        <sz val="11"/>
        <color theme="1"/>
        <rFont val="Calibri"/>
        <family val="2"/>
      </rPr>
      <t>} =</t>
    </r>
  </si>
  <si>
    <t>1 - m(G11)</t>
  </si>
  <si>
    <t>m5 {JKB}</t>
  </si>
  <si>
    <t>m5 {JKS,JKR}</t>
  </si>
  <si>
    <t>m5 {JKB,JKS,JKR}</t>
  </si>
  <si>
    <t>{JKR}</t>
  </si>
  <si>
    <t>{JKS,JKR}</t>
  </si>
  <si>
    <t>m7 {JKB}                     =</t>
  </si>
  <si>
    <t>m7 {JKR}                     =</t>
  </si>
  <si>
    <t>m7 {JKS,JKR}             =</t>
  </si>
  <si>
    <t>m7 {JKB,JKS,JKR}    =</t>
  </si>
  <si>
    <r>
      <t>m7 {θ</t>
    </r>
    <r>
      <rPr>
        <sz val="11"/>
        <color theme="1"/>
        <rFont val="Calibri"/>
        <family val="2"/>
      </rPr>
      <t>}                         =</t>
    </r>
  </si>
  <si>
    <t>(0.30027) / 1 - 0.30027                                     =</t>
  </si>
  <si>
    <t>(0.13382+0.04614+0.01977)/1-0.30027     =</t>
  </si>
  <si>
    <t>0.13382 / 1 - 0.30027                                        =</t>
  </si>
  <si>
    <t>0.04614 / 1 - 0.30027                                        =</t>
  </si>
  <si>
    <t>0.01977 / 1 - 0.30027                                        =</t>
  </si>
  <si>
    <t xml:space="preserve">m6 {JKR} </t>
  </si>
  <si>
    <t>Faktor 5</t>
  </si>
  <si>
    <t>m(G021) =</t>
  </si>
  <si>
    <r>
      <t>m8 {θ</t>
    </r>
    <r>
      <rPr>
        <sz val="11"/>
        <color theme="1"/>
        <rFont val="Calibri"/>
        <family val="2"/>
      </rPr>
      <t>} =</t>
    </r>
  </si>
  <si>
    <t>1 - m(G21)</t>
  </si>
  <si>
    <r>
      <t xml:space="preserve">Tabel kombinasi m7 </t>
    </r>
    <r>
      <rPr>
        <sz val="11"/>
        <color theme="1"/>
        <rFont val="Calibri"/>
        <family val="2"/>
      </rPr>
      <t>Ꚛ</t>
    </r>
    <r>
      <rPr>
        <sz val="11"/>
        <color theme="1"/>
        <rFont val="Calibri"/>
        <family val="2"/>
        <charset val="1"/>
      </rPr>
      <t xml:space="preserve"> m8</t>
    </r>
  </si>
  <si>
    <t xml:space="preserve">m8 {JKB,JKS,JKR} </t>
  </si>
  <si>
    <t>m8 {θ}</t>
  </si>
  <si>
    <t>m7 {JKB}</t>
  </si>
  <si>
    <t>m7 {JKR}</t>
  </si>
  <si>
    <t>m7 {JKS,JKR}</t>
  </si>
  <si>
    <t>m7 {JKB,JKS,JKR}</t>
  </si>
  <si>
    <t>m7 {θ}</t>
  </si>
  <si>
    <t>m9 {JKB}                     =</t>
  </si>
  <si>
    <t>(0.32184 + 0.10728) / 1 - 0                              =</t>
  </si>
  <si>
    <t>m9 {JKR}                     =</t>
  </si>
  <si>
    <t>(0.21408 + 0.07136) / 1 - 0                              =</t>
  </si>
  <si>
    <t>(0.14343 + 0.04781) / 1 - 0                              =</t>
  </si>
  <si>
    <t>(0.04945+0.02119+0.01648) / 1 - 0              =</t>
  </si>
  <si>
    <t>0.00706 / 1 - 0                                                     =</t>
  </si>
  <si>
    <t>Faktor 6</t>
  </si>
  <si>
    <t>m(G022) =</t>
  </si>
  <si>
    <r>
      <t>m10 {θ</t>
    </r>
    <r>
      <rPr>
        <sz val="11"/>
        <color theme="1"/>
        <rFont val="Calibri"/>
        <family val="2"/>
      </rPr>
      <t>} =</t>
    </r>
  </si>
  <si>
    <t>m5 {θ}</t>
  </si>
  <si>
    <t>m9 {JKB}</t>
  </si>
  <si>
    <t>m9 {JKR}</t>
  </si>
  <si>
    <t>m9 {JKS,JKR}</t>
  </si>
  <si>
    <t>m9 {JKB,JKS,JKR}</t>
  </si>
  <si>
    <t>m9 {θ}</t>
  </si>
  <si>
    <t>m9 {JKS,JKR}             =</t>
  </si>
  <si>
    <t>m9 {JKB,JKS,JKR}    =</t>
  </si>
  <si>
    <r>
      <t>m9 {θ</t>
    </r>
    <r>
      <rPr>
        <sz val="11"/>
        <color theme="1"/>
        <rFont val="Calibri"/>
        <family val="2"/>
      </rPr>
      <t>}                         =</t>
    </r>
  </si>
  <si>
    <t>1 - m(G22)</t>
  </si>
  <si>
    <r>
      <t xml:space="preserve">Tabel kombinasi m9 </t>
    </r>
    <r>
      <rPr>
        <sz val="11"/>
        <color theme="1"/>
        <rFont val="Calibri"/>
        <family val="2"/>
      </rPr>
      <t>Ꚛ</t>
    </r>
    <r>
      <rPr>
        <sz val="11"/>
        <color theme="1"/>
        <rFont val="Calibri"/>
        <family val="2"/>
        <charset val="1"/>
      </rPr>
      <t xml:space="preserve"> m10</t>
    </r>
  </si>
  <si>
    <t xml:space="preserve">m10 {JKB,JKS,JKR} </t>
  </si>
  <si>
    <t>m10 {θ}</t>
  </si>
  <si>
    <t>m11 {JKB}                   =</t>
  </si>
  <si>
    <t>m11 {JKR}                   =</t>
  </si>
  <si>
    <t>m11 {JKS,JKR}           =</t>
  </si>
  <si>
    <t>m11 {JKB,JKS,JKR}  =</t>
  </si>
  <si>
    <r>
      <t>m11 {θ</t>
    </r>
    <r>
      <rPr>
        <sz val="11"/>
        <color theme="1"/>
        <rFont val="Calibri"/>
        <family val="2"/>
      </rPr>
      <t>}                       =</t>
    </r>
  </si>
  <si>
    <t>(0.30038 + 0.12873) / 1 - 0                              =</t>
  </si>
  <si>
    <t>(0.19981 + 0.08563) / 1 - 0                              =</t>
  </si>
  <si>
    <t>(0.13387 + 0.05737) / 1 - 0                              =</t>
  </si>
  <si>
    <t>(0.00495+0.06099+0.02614) / 1 - 0              =</t>
  </si>
  <si>
    <t>0.00495 / 1 - 0                                                     =</t>
  </si>
  <si>
    <t>Adanya Fakta Baru</t>
  </si>
  <si>
    <t>m(G024) =</t>
  </si>
  <si>
    <r>
      <t>m12 {θ</t>
    </r>
    <r>
      <rPr>
        <sz val="11"/>
        <color theme="1"/>
        <rFont val="Calibri"/>
        <family val="2"/>
      </rPr>
      <t>} =</t>
    </r>
  </si>
  <si>
    <t>1 - m(G24)</t>
  </si>
  <si>
    <r>
      <t xml:space="preserve">Tabel kombinasi m11 </t>
    </r>
    <r>
      <rPr>
        <sz val="11"/>
        <color theme="1"/>
        <rFont val="Calibri"/>
        <family val="2"/>
      </rPr>
      <t>Ꚛ</t>
    </r>
    <r>
      <rPr>
        <sz val="11"/>
        <color theme="1"/>
        <rFont val="Calibri"/>
        <family val="2"/>
        <charset val="1"/>
      </rPr>
      <t xml:space="preserve"> m12</t>
    </r>
  </si>
  <si>
    <t>Gejala Batuk-Batuk</t>
  </si>
  <si>
    <t xml:space="preserve">m12 {JKS,JKR} </t>
  </si>
  <si>
    <t>m12 {θ}</t>
  </si>
  <si>
    <t>m11 {JKB}</t>
  </si>
  <si>
    <t>m11 {JKR}</t>
  </si>
  <si>
    <t>m11 {JKS,JKR}</t>
  </si>
  <si>
    <t>m11 {JKB,JKS,JKR}</t>
  </si>
  <si>
    <t>m11 {θ}</t>
  </si>
  <si>
    <t>m13 {JKB}                   =</t>
  </si>
  <si>
    <t>m13 {JKR}                   =</t>
  </si>
  <si>
    <t>m13 {JKS,JKR}           =</t>
  </si>
  <si>
    <t>m13 {JKB,JKS,JKR}  =</t>
  </si>
  <si>
    <r>
      <t>m13 {θ</t>
    </r>
    <r>
      <rPr>
        <sz val="11"/>
        <color theme="1"/>
        <rFont val="Calibri"/>
        <family val="2"/>
      </rPr>
      <t>}                       =</t>
    </r>
  </si>
  <si>
    <t>0.17165 / (1 - 0.25747)                                     =</t>
  </si>
  <si>
    <t>(0.17127 + 0.11418) / (1 - 0.25747)              =</t>
  </si>
  <si>
    <t>(0.11475 + 0.07650) / (1 - 0.25747)              =</t>
  </si>
  <si>
    <t>(0.00127+0.05525+0.03683)/(1-0.25747)  =</t>
  </si>
  <si>
    <t>0.00085 / (1 - 0.25747)                                     =</t>
  </si>
  <si>
    <t>Sesak Nafas (Sangat)</t>
  </si>
  <si>
    <t>m(G043) =</t>
  </si>
  <si>
    <r>
      <t>m14 {θ</t>
    </r>
    <r>
      <rPr>
        <sz val="11"/>
        <color theme="1"/>
        <rFont val="Calibri"/>
        <family val="2"/>
      </rPr>
      <t>} =</t>
    </r>
  </si>
  <si>
    <t>1 - m(G43)</t>
  </si>
  <si>
    <r>
      <t xml:space="preserve">Tabel kombinasi m13 </t>
    </r>
    <r>
      <rPr>
        <sz val="11"/>
        <color theme="1"/>
        <rFont val="Calibri"/>
        <family val="2"/>
      </rPr>
      <t>Ꚛ</t>
    </r>
    <r>
      <rPr>
        <sz val="11"/>
        <color theme="1"/>
        <rFont val="Calibri"/>
        <family val="2"/>
        <charset val="1"/>
      </rPr>
      <t xml:space="preserve"> m14</t>
    </r>
  </si>
  <si>
    <t xml:space="preserve">m14 {JKB} </t>
  </si>
  <si>
    <t>m14 {θ}</t>
  </si>
  <si>
    <t>m13 {JKB}</t>
  </si>
  <si>
    <t>m13 {JKR}</t>
  </si>
  <si>
    <t>m13 {JKS,JKR}</t>
  </si>
  <si>
    <t>m13 {JKB,JKS,JKR}</t>
  </si>
  <si>
    <t>m13 {θ}</t>
  </si>
  <si>
    <t>m15 {JKB}                   =</t>
  </si>
  <si>
    <t>m15 {JKR}                   =</t>
  </si>
  <si>
    <t>m15 {JKS,JKR}           =</t>
  </si>
  <si>
    <t>m15 {JKB,JKS,JKR}  =</t>
  </si>
  <si>
    <r>
      <t>m15 {θ</t>
    </r>
    <r>
      <rPr>
        <sz val="11"/>
        <color theme="1"/>
        <rFont val="Calibri"/>
        <family val="2"/>
      </rPr>
      <t>}                       =</t>
    </r>
  </si>
  <si>
    <t>(0.18031+0.09806+0.00089+0.05086) / (1 - (0.20090+0.29985))  =</t>
  </si>
  <si>
    <t>0.08457 / (1 - (0.20090+0.29985))                                                          =</t>
  </si>
  <si>
    <t>0.05666 / (1 - (0.20090+0.29985))                                                          =</t>
  </si>
  <si>
    <t>0.02766 / (1 - (0.20090+0.29985))                                                          =</t>
  </si>
  <si>
    <t>0.00025 / (1 - (0.20090+0.29985))                                                          =</t>
  </si>
  <si>
    <t>Dari keseluruhan faktor dan gejala (fakta baru) yang ada,</t>
  </si>
  <si>
    <r>
      <t xml:space="preserve">dihasilkan penyakit </t>
    </r>
    <r>
      <rPr>
        <b/>
        <sz val="11"/>
        <color theme="1"/>
        <rFont val="Calibri"/>
        <family val="2"/>
        <scheme val="minor"/>
      </rPr>
      <t>Jantung Koroner Berat</t>
    </r>
    <r>
      <rPr>
        <sz val="11"/>
        <color theme="1"/>
        <rFont val="Calibri"/>
        <family val="2"/>
        <scheme val="minor"/>
      </rPr>
      <t xml:space="preserve">, dengan nilai keyakinan sebesar </t>
    </r>
    <r>
      <rPr>
        <b/>
        <sz val="11"/>
        <color theme="1"/>
        <rFont val="Calibri"/>
        <family val="2"/>
        <scheme val="minor"/>
      </rPr>
      <t>0.66121 = 66%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</si>
</sst>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"/>
  </numFmts>
  <fonts count="8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charset val="1"/>
      <scheme val="minor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6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6" xfId="0" applyFill="1" applyBorder="1"/>
    <xf numFmtId="0" fontId="0" fillId="3" borderId="3" xfId="0" applyFill="1" applyBorder="1"/>
    <xf numFmtId="0" fontId="0" fillId="2" borderId="10" xfId="0" applyFill="1" applyBorder="1"/>
    <xf numFmtId="0" fontId="0" fillId="2" borderId="2" xfId="0" applyFill="1" applyBorder="1"/>
    <xf numFmtId="0" fontId="0" fillId="3" borderId="2" xfId="0" applyFill="1" applyBorder="1"/>
    <xf numFmtId="0" fontId="0" fillId="0" borderId="15" xfId="0" applyBorder="1"/>
    <xf numFmtId="0" fontId="0" fillId="2" borderId="17" xfId="0" applyFill="1" applyBorder="1"/>
    <xf numFmtId="0" fontId="0" fillId="2" borderId="18" xfId="0" applyFill="1" applyBorder="1" applyAlignment="1"/>
    <xf numFmtId="0" fontId="0" fillId="2" borderId="14" xfId="0" applyFill="1" applyBorder="1"/>
    <xf numFmtId="0" fontId="0" fillId="3" borderId="0" xfId="0" applyFill="1" applyBorder="1"/>
    <xf numFmtId="0" fontId="0" fillId="2" borderId="18" xfId="0" applyFill="1" applyBorder="1"/>
    <xf numFmtId="0" fontId="0" fillId="0" borderId="0" xfId="0" applyBorder="1" applyAlignment="1">
      <alignment horizontal="left"/>
    </xf>
    <xf numFmtId="0" fontId="0" fillId="2" borderId="7" xfId="0" applyFill="1" applyBorder="1" applyAlignment="1">
      <alignment horizontal="right"/>
    </xf>
    <xf numFmtId="0" fontId="0" fillId="2" borderId="19" xfId="0" applyFill="1" applyBorder="1" applyAlignment="1">
      <alignment horizontal="right"/>
    </xf>
    <xf numFmtId="0" fontId="0" fillId="0" borderId="14" xfId="0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164" fontId="0" fillId="0" borderId="1" xfId="0" applyNumberFormat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3" borderId="3" xfId="0" applyFill="1" applyBorder="1" applyAlignment="1"/>
    <xf numFmtId="0" fontId="2" fillId="3" borderId="8" xfId="0" applyFont="1" applyFill="1" applyBorder="1"/>
    <xf numFmtId="165" fontId="0" fillId="3" borderId="7" xfId="0" applyNumberFormat="1" applyFill="1" applyBorder="1"/>
    <xf numFmtId="165" fontId="0" fillId="3" borderId="4" xfId="0" applyNumberFormat="1" applyFill="1" applyBorder="1"/>
    <xf numFmtId="0" fontId="0" fillId="2" borderId="3" xfId="0" applyFill="1" applyBorder="1" applyAlignment="1"/>
    <xf numFmtId="0" fontId="0" fillId="2" borderId="4" xfId="0" applyFill="1" applyBorder="1" applyAlignment="1"/>
    <xf numFmtId="0" fontId="7" fillId="3" borderId="6" xfId="0" applyFont="1" applyFill="1" applyBorder="1"/>
    <xf numFmtId="164" fontId="0" fillId="2" borderId="9" xfId="0" applyNumberFormat="1" applyFill="1" applyBorder="1"/>
    <xf numFmtId="164" fontId="0" fillId="2" borderId="4" xfId="0" applyNumberFormat="1" applyFill="1" applyBorder="1"/>
    <xf numFmtId="164" fontId="0" fillId="3" borderId="7" xfId="0" applyNumberFormat="1" applyFill="1" applyBorder="1" applyAlignment="1">
      <alignment horizontal="right"/>
    </xf>
    <xf numFmtId="164" fontId="0" fillId="3" borderId="4" xfId="0" applyNumberFormat="1" applyFill="1" applyBorder="1" applyAlignment="1">
      <alignment horizontal="right"/>
    </xf>
    <xf numFmtId="164" fontId="0" fillId="3" borderId="21" xfId="0" applyNumberFormat="1" applyFill="1" applyBorder="1" applyAlignment="1">
      <alignment horizontal="right"/>
    </xf>
    <xf numFmtId="164" fontId="0" fillId="3" borderId="19" xfId="0" applyNumberFormat="1" applyFill="1" applyBorder="1" applyAlignment="1">
      <alignment horizontal="right"/>
    </xf>
    <xf numFmtId="0" fontId="0" fillId="3" borderId="8" xfId="0" applyFill="1" applyBorder="1" applyAlignment="1"/>
    <xf numFmtId="0" fontId="0" fillId="4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164" fontId="0" fillId="4" borderId="1" xfId="0" applyNumberFormat="1" applyFill="1" applyBorder="1"/>
    <xf numFmtId="0" fontId="1" fillId="5" borderId="11" xfId="0" applyFont="1" applyFill="1" applyBorder="1" applyAlignment="1">
      <alignment horizontal="left" vertical="center"/>
    </xf>
    <xf numFmtId="0" fontId="0" fillId="5" borderId="12" xfId="0" applyFill="1" applyBorder="1" applyAlignment="1">
      <alignment horizontal="left" vertical="center"/>
    </xf>
    <xf numFmtId="0" fontId="0" fillId="5" borderId="13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165" fontId="0" fillId="3" borderId="19" xfId="0" applyNumberFormat="1" applyFill="1" applyBorder="1"/>
    <xf numFmtId="165" fontId="0" fillId="3" borderId="21" xfId="0" applyNumberFormat="1" applyFill="1" applyBorder="1"/>
    <xf numFmtId="0" fontId="0" fillId="0" borderId="14" xfId="0" applyFill="1" applyBorder="1" applyAlignment="1">
      <alignment horizontal="left" vertical="center"/>
    </xf>
    <xf numFmtId="165" fontId="0" fillId="5" borderId="0" xfId="0" applyNumberFormat="1" applyFill="1" applyBorder="1" applyAlignment="1">
      <alignment horizontal="left" vertical="center"/>
    </xf>
    <xf numFmtId="165" fontId="0" fillId="0" borderId="0" xfId="0" applyNumberForma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164" fontId="0" fillId="5" borderId="0" xfId="0" applyNumberFormat="1" applyFill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0" fontId="4" fillId="6" borderId="14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164" fontId="0" fillId="0" borderId="0" xfId="0" applyNumberFormat="1" applyFill="1" applyBorder="1" applyAlignment="1">
      <alignment horizontal="left" vertical="center"/>
    </xf>
    <xf numFmtId="164" fontId="0" fillId="0" borderId="15" xfId="0" applyNumberFormat="1" applyBorder="1" applyAlignment="1">
      <alignment horizontal="left" vertical="center"/>
    </xf>
    <xf numFmtId="164" fontId="0" fillId="5" borderId="15" xfId="0" applyNumberFormat="1" applyFill="1" applyBorder="1" applyAlignment="1">
      <alignment horizontal="left" vertical="center"/>
    </xf>
    <xf numFmtId="164" fontId="0" fillId="0" borderId="15" xfId="0" applyNumberFormat="1" applyFill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2" borderId="1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2" borderId="18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20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64</xdr:row>
      <xdr:rowOff>9525</xdr:rowOff>
    </xdr:from>
    <xdr:to>
      <xdr:col>5</xdr:col>
      <xdr:colOff>460375</xdr:colOff>
      <xdr:row>66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" y="12334875"/>
          <a:ext cx="2308225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95"/>
  <sheetViews>
    <sheetView tabSelected="1" topLeftCell="A80" zoomScaleNormal="100" workbookViewId="0">
      <selection activeCell="A196" sqref="A196"/>
    </sheetView>
  </sheetViews>
  <sheetFormatPr defaultRowHeight="15" x14ac:dyDescent="0.25"/>
  <cols>
    <col min="1" max="3" width="9.140625" style="23" customWidth="1"/>
    <col min="4" max="13" width="9.140625" style="23"/>
    <col min="15" max="15" width="9.140625" style="22"/>
    <col min="16" max="23" width="9.5703125" customWidth="1"/>
    <col min="24" max="24" width="21.7109375" customWidth="1"/>
    <col min="25" max="25" width="18.28515625" customWidth="1"/>
    <col min="26" max="26" width="14.5703125" customWidth="1"/>
    <col min="27" max="29" width="9.5703125" customWidth="1"/>
  </cols>
  <sheetData>
    <row r="1" spans="1:44" ht="15" customHeight="1" x14ac:dyDescent="0.25">
      <c r="A1" s="89" t="s">
        <v>0</v>
      </c>
      <c r="B1" s="89" t="s">
        <v>48</v>
      </c>
      <c r="C1" s="97" t="s">
        <v>49</v>
      </c>
      <c r="D1" s="98"/>
      <c r="E1" s="98"/>
      <c r="F1" s="98"/>
      <c r="G1" s="98"/>
      <c r="H1" s="98"/>
      <c r="I1" s="99"/>
      <c r="J1" s="89" t="s">
        <v>50</v>
      </c>
      <c r="K1" s="89" t="s">
        <v>51</v>
      </c>
      <c r="L1" s="89"/>
      <c r="M1" s="89"/>
      <c r="P1" s="89" t="s">
        <v>121</v>
      </c>
      <c r="Q1" s="89" t="s">
        <v>122</v>
      </c>
      <c r="R1" s="89" t="s">
        <v>123</v>
      </c>
      <c r="S1" s="89"/>
      <c r="T1" s="89"/>
      <c r="U1" s="89"/>
      <c r="V1" s="89"/>
      <c r="W1" s="89"/>
      <c r="X1" s="86" t="s">
        <v>1</v>
      </c>
      <c r="Y1" s="86"/>
      <c r="Z1" s="86"/>
      <c r="AA1" s="86" t="s">
        <v>130</v>
      </c>
      <c r="AB1" s="86" t="s">
        <v>131</v>
      </c>
      <c r="AC1" s="86"/>
      <c r="AE1" s="89" t="s">
        <v>121</v>
      </c>
      <c r="AF1" s="89" t="s">
        <v>122</v>
      </c>
      <c r="AG1" s="89" t="s">
        <v>123</v>
      </c>
      <c r="AH1" s="89"/>
      <c r="AI1" s="89"/>
      <c r="AJ1" s="89"/>
      <c r="AK1" s="89"/>
      <c r="AL1" s="89"/>
      <c r="AM1" s="86" t="s">
        <v>1</v>
      </c>
      <c r="AN1" s="86"/>
      <c r="AO1" s="86"/>
      <c r="AP1" s="86" t="s">
        <v>130</v>
      </c>
      <c r="AQ1" s="86" t="s">
        <v>131</v>
      </c>
      <c r="AR1" s="86"/>
    </row>
    <row r="2" spans="1:44" ht="25.5" customHeight="1" x14ac:dyDescent="0.25">
      <c r="A2" s="89"/>
      <c r="B2" s="89"/>
      <c r="C2" s="100"/>
      <c r="D2" s="101"/>
      <c r="E2" s="101"/>
      <c r="F2" s="101"/>
      <c r="G2" s="101"/>
      <c r="H2" s="101"/>
      <c r="I2" s="102"/>
      <c r="J2" s="89"/>
      <c r="K2" s="26" t="s">
        <v>55</v>
      </c>
      <c r="L2" s="26" t="s">
        <v>56</v>
      </c>
      <c r="M2" s="26" t="s">
        <v>57</v>
      </c>
      <c r="P2" s="89"/>
      <c r="Q2" s="89"/>
      <c r="R2" s="31" t="s">
        <v>124</v>
      </c>
      <c r="S2" s="26" t="s">
        <v>125</v>
      </c>
      <c r="T2" s="26" t="s">
        <v>126</v>
      </c>
      <c r="U2" s="26" t="s">
        <v>127</v>
      </c>
      <c r="V2" s="26" t="s">
        <v>128</v>
      </c>
      <c r="W2" s="26" t="s">
        <v>129</v>
      </c>
      <c r="X2" s="86"/>
      <c r="Y2" s="86"/>
      <c r="Z2" s="86"/>
      <c r="AA2" s="86"/>
      <c r="AB2" s="27" t="s">
        <v>132</v>
      </c>
      <c r="AC2" s="27" t="s">
        <v>133</v>
      </c>
      <c r="AE2" s="89"/>
      <c r="AF2" s="89"/>
      <c r="AG2" s="31" t="s">
        <v>124</v>
      </c>
      <c r="AH2" s="26" t="s">
        <v>125</v>
      </c>
      <c r="AI2" s="26" t="s">
        <v>126</v>
      </c>
      <c r="AJ2" s="26" t="s">
        <v>127</v>
      </c>
      <c r="AK2" s="26" t="s">
        <v>128</v>
      </c>
      <c r="AL2" s="26" t="s">
        <v>129</v>
      </c>
      <c r="AM2" s="86"/>
      <c r="AN2" s="86"/>
      <c r="AO2" s="86"/>
      <c r="AP2" s="86"/>
      <c r="AQ2" s="27" t="s">
        <v>132</v>
      </c>
      <c r="AR2" s="27" t="s">
        <v>133</v>
      </c>
    </row>
    <row r="3" spans="1:44" ht="15" customHeight="1" x14ac:dyDescent="0.25">
      <c r="A3" s="27">
        <v>1</v>
      </c>
      <c r="B3" s="27" t="s">
        <v>2</v>
      </c>
      <c r="C3" s="95" t="s">
        <v>67</v>
      </c>
      <c r="D3" s="96"/>
      <c r="E3" s="96"/>
      <c r="F3" s="96"/>
      <c r="G3" s="96"/>
      <c r="H3" s="96"/>
      <c r="I3" s="96"/>
      <c r="J3" s="27" t="s">
        <v>65</v>
      </c>
      <c r="K3" s="27">
        <v>0</v>
      </c>
      <c r="L3" s="27">
        <v>0.75</v>
      </c>
      <c r="M3" s="27">
        <v>0.75</v>
      </c>
      <c r="P3" s="52">
        <v>1</v>
      </c>
      <c r="Q3" s="52">
        <v>1</v>
      </c>
      <c r="R3" s="53" t="s">
        <v>134</v>
      </c>
      <c r="S3" s="53" t="s">
        <v>135</v>
      </c>
      <c r="T3" s="53" t="s">
        <v>135</v>
      </c>
      <c r="U3" s="53" t="s">
        <v>137</v>
      </c>
      <c r="V3" s="53" t="s">
        <v>140</v>
      </c>
      <c r="W3" s="53" t="s">
        <v>142</v>
      </c>
      <c r="X3" s="54" t="s">
        <v>144</v>
      </c>
      <c r="Y3" s="54" t="s">
        <v>149</v>
      </c>
      <c r="Z3" s="54"/>
      <c r="AA3" s="55" t="s">
        <v>52</v>
      </c>
      <c r="AB3" s="56">
        <v>0.66120999999999996</v>
      </c>
      <c r="AC3" s="56">
        <v>0.66120999999999996</v>
      </c>
      <c r="AE3" s="32">
        <v>1</v>
      </c>
      <c r="AF3" s="32">
        <v>1</v>
      </c>
      <c r="AG3" s="33" t="s">
        <v>134</v>
      </c>
      <c r="AH3" s="33" t="s">
        <v>135</v>
      </c>
      <c r="AI3" s="33" t="s">
        <v>135</v>
      </c>
      <c r="AJ3" s="33" t="s">
        <v>137</v>
      </c>
      <c r="AK3" s="33" t="s">
        <v>140</v>
      </c>
      <c r="AL3" s="33" t="s">
        <v>142</v>
      </c>
      <c r="AM3" s="34" t="s">
        <v>144</v>
      </c>
      <c r="AN3" s="34" t="s">
        <v>149</v>
      </c>
      <c r="AO3" s="34"/>
      <c r="AP3" s="31" t="s">
        <v>52</v>
      </c>
      <c r="AQ3" s="35">
        <v>0.61548000000000003</v>
      </c>
      <c r="AR3" s="35">
        <v>0.61548000000000003</v>
      </c>
    </row>
    <row r="4" spans="1:44" ht="15" customHeight="1" x14ac:dyDescent="0.25">
      <c r="A4" s="27">
        <v>2</v>
      </c>
      <c r="B4" s="27" t="s">
        <v>3</v>
      </c>
      <c r="C4" s="95" t="s">
        <v>68</v>
      </c>
      <c r="D4" s="96"/>
      <c r="E4" s="96"/>
      <c r="F4" s="96"/>
      <c r="G4" s="96"/>
      <c r="H4" s="96"/>
      <c r="I4" s="96"/>
      <c r="J4" s="27" t="s">
        <v>65</v>
      </c>
      <c r="K4" s="27">
        <v>0.82</v>
      </c>
      <c r="L4" s="27">
        <v>0</v>
      </c>
      <c r="M4" s="27">
        <v>0</v>
      </c>
      <c r="P4" s="32">
        <v>2</v>
      </c>
      <c r="Q4" s="32">
        <v>12</v>
      </c>
      <c r="R4" s="33" t="s">
        <v>135</v>
      </c>
      <c r="S4" s="33" t="s">
        <v>135</v>
      </c>
      <c r="T4" s="33" t="s">
        <v>134</v>
      </c>
      <c r="U4" s="33" t="s">
        <v>135</v>
      </c>
      <c r="V4" s="33" t="s">
        <v>141</v>
      </c>
      <c r="W4" s="33" t="s">
        <v>143</v>
      </c>
      <c r="X4" s="34" t="s">
        <v>147</v>
      </c>
      <c r="Y4" s="34" t="s">
        <v>149</v>
      </c>
      <c r="Z4" s="34"/>
      <c r="AA4" s="31" t="s">
        <v>53</v>
      </c>
      <c r="AB4" s="35">
        <v>0.51910000000000001</v>
      </c>
      <c r="AC4" s="35">
        <v>0.51910000000000001</v>
      </c>
      <c r="AE4" s="32">
        <v>2</v>
      </c>
      <c r="AF4" s="32">
        <v>2</v>
      </c>
      <c r="AG4" s="33" t="s">
        <v>134</v>
      </c>
      <c r="AH4" s="33" t="s">
        <v>135</v>
      </c>
      <c r="AI4" s="33" t="s">
        <v>134</v>
      </c>
      <c r="AJ4" s="33" t="s">
        <v>138</v>
      </c>
      <c r="AK4" s="33" t="s">
        <v>140</v>
      </c>
      <c r="AL4" s="33" t="s">
        <v>143</v>
      </c>
      <c r="AM4" s="34" t="s">
        <v>145</v>
      </c>
      <c r="AN4" s="34" t="s">
        <v>149</v>
      </c>
      <c r="AO4" s="34"/>
      <c r="AP4" s="31" t="s">
        <v>52</v>
      </c>
      <c r="AQ4" s="35">
        <v>0.99009999999999998</v>
      </c>
      <c r="AR4" s="35">
        <v>0.99009999999999998</v>
      </c>
    </row>
    <row r="5" spans="1:44" ht="15" customHeight="1" x14ac:dyDescent="0.25">
      <c r="A5" s="27">
        <v>3</v>
      </c>
      <c r="B5" s="27" t="s">
        <v>4</v>
      </c>
      <c r="C5" s="95" t="s">
        <v>69</v>
      </c>
      <c r="D5" s="96"/>
      <c r="E5" s="96"/>
      <c r="F5" s="96"/>
      <c r="G5" s="96"/>
      <c r="H5" s="96"/>
      <c r="I5" s="96"/>
      <c r="J5" s="27" t="s">
        <v>65</v>
      </c>
      <c r="K5" s="27">
        <v>0.7</v>
      </c>
      <c r="L5" s="27">
        <v>0.7</v>
      </c>
      <c r="M5" s="27">
        <v>0.7</v>
      </c>
      <c r="P5" s="32">
        <v>3</v>
      </c>
      <c r="Q5" s="32">
        <v>21</v>
      </c>
      <c r="R5" s="33" t="s">
        <v>135</v>
      </c>
      <c r="S5" s="33" t="s">
        <v>135</v>
      </c>
      <c r="T5" s="33" t="s">
        <v>136</v>
      </c>
      <c r="U5" s="33" t="s">
        <v>137</v>
      </c>
      <c r="V5" s="33" t="s">
        <v>140</v>
      </c>
      <c r="W5" s="33" t="s">
        <v>142</v>
      </c>
      <c r="X5" s="34" t="s">
        <v>144</v>
      </c>
      <c r="Y5" s="34" t="s">
        <v>151</v>
      </c>
      <c r="Z5" s="34"/>
      <c r="AA5" s="31" t="s">
        <v>54</v>
      </c>
      <c r="AB5" s="35">
        <v>0.5</v>
      </c>
      <c r="AC5" s="35">
        <v>0.5</v>
      </c>
      <c r="AE5" s="32">
        <v>3</v>
      </c>
      <c r="AF5" s="32">
        <v>11</v>
      </c>
      <c r="AG5" s="33" t="s">
        <v>135</v>
      </c>
      <c r="AH5" s="33" t="s">
        <v>135</v>
      </c>
      <c r="AI5" s="33" t="s">
        <v>136</v>
      </c>
      <c r="AJ5" s="33" t="s">
        <v>139</v>
      </c>
      <c r="AK5" s="33" t="s">
        <v>140</v>
      </c>
      <c r="AL5" s="33" t="s">
        <v>142</v>
      </c>
      <c r="AM5" s="34" t="s">
        <v>145</v>
      </c>
      <c r="AN5" s="34"/>
      <c r="AO5" s="34"/>
      <c r="AP5" s="31" t="s">
        <v>53</v>
      </c>
      <c r="AQ5" s="35">
        <v>0.46455000000000002</v>
      </c>
      <c r="AR5" s="35">
        <v>0.46455000000000002</v>
      </c>
    </row>
    <row r="6" spans="1:44" ht="15" customHeight="1" x14ac:dyDescent="0.25">
      <c r="A6" s="27">
        <v>4</v>
      </c>
      <c r="B6" s="27" t="s">
        <v>5</v>
      </c>
      <c r="C6" s="95" t="s">
        <v>70</v>
      </c>
      <c r="D6" s="96"/>
      <c r="E6" s="96"/>
      <c r="F6" s="96"/>
      <c r="G6" s="96"/>
      <c r="H6" s="96"/>
      <c r="I6" s="96"/>
      <c r="J6" s="27" t="s">
        <v>65</v>
      </c>
      <c r="K6" s="27">
        <v>0</v>
      </c>
      <c r="L6" s="27">
        <v>0.5</v>
      </c>
      <c r="M6" s="27">
        <v>0.5</v>
      </c>
      <c r="AE6" s="32">
        <v>4</v>
      </c>
      <c r="AF6" s="32">
        <v>3</v>
      </c>
      <c r="AG6" s="33" t="s">
        <v>134</v>
      </c>
      <c r="AH6" s="33" t="s">
        <v>134</v>
      </c>
      <c r="AI6" s="33" t="s">
        <v>134</v>
      </c>
      <c r="AJ6" s="33" t="s">
        <v>138</v>
      </c>
      <c r="AK6" s="33" t="s">
        <v>140</v>
      </c>
      <c r="AL6" s="33" t="s">
        <v>143</v>
      </c>
      <c r="AM6" s="34" t="s">
        <v>146</v>
      </c>
      <c r="AN6" s="34"/>
      <c r="AO6" s="34"/>
      <c r="AP6" s="31" t="s">
        <v>52</v>
      </c>
      <c r="AQ6" s="35">
        <v>0.95499999999999996</v>
      </c>
      <c r="AR6" s="35">
        <v>0.95499999999999996</v>
      </c>
    </row>
    <row r="7" spans="1:44" ht="15" customHeight="1" x14ac:dyDescent="0.25">
      <c r="A7" s="27">
        <v>5</v>
      </c>
      <c r="B7" s="27" t="s">
        <v>6</v>
      </c>
      <c r="C7" s="95" t="s">
        <v>71</v>
      </c>
      <c r="D7" s="96"/>
      <c r="E7" s="96"/>
      <c r="F7" s="96"/>
      <c r="G7" s="96"/>
      <c r="H7" s="96"/>
      <c r="I7" s="96"/>
      <c r="J7" s="27" t="s">
        <v>65</v>
      </c>
      <c r="K7" s="27">
        <v>0.75</v>
      </c>
      <c r="L7" s="27">
        <v>0</v>
      </c>
      <c r="M7" s="27">
        <v>0</v>
      </c>
      <c r="AE7" s="32">
        <v>5</v>
      </c>
      <c r="AF7" s="32">
        <v>4</v>
      </c>
      <c r="AG7" s="33" t="s">
        <v>135</v>
      </c>
      <c r="AH7" s="33" t="s">
        <v>134</v>
      </c>
      <c r="AI7" s="33" t="s">
        <v>134</v>
      </c>
      <c r="AJ7" s="33" t="s">
        <v>139</v>
      </c>
      <c r="AK7" s="33" t="s">
        <v>140</v>
      </c>
      <c r="AL7" s="33" t="s">
        <v>142</v>
      </c>
      <c r="AM7" s="34" t="s">
        <v>144</v>
      </c>
      <c r="AN7" s="34" t="s">
        <v>149</v>
      </c>
      <c r="AO7" s="34" t="s">
        <v>148</v>
      </c>
      <c r="AP7" s="31" t="s">
        <v>52</v>
      </c>
      <c r="AQ7" s="35">
        <v>0.63210999999999995</v>
      </c>
      <c r="AR7" s="35">
        <v>0.63210999999999995</v>
      </c>
    </row>
    <row r="8" spans="1:44" ht="15" customHeight="1" x14ac:dyDescent="0.25">
      <c r="A8" s="27">
        <v>6</v>
      </c>
      <c r="B8" s="27" t="s">
        <v>7</v>
      </c>
      <c r="C8" s="95" t="s">
        <v>112</v>
      </c>
      <c r="D8" s="96"/>
      <c r="E8" s="96"/>
      <c r="F8" s="96"/>
      <c r="G8" s="96"/>
      <c r="H8" s="96"/>
      <c r="I8" s="96"/>
      <c r="J8" s="27" t="s">
        <v>65</v>
      </c>
      <c r="K8" s="28">
        <v>0</v>
      </c>
      <c r="L8" s="28" t="s">
        <v>103</v>
      </c>
      <c r="M8" s="28" t="s">
        <v>103</v>
      </c>
      <c r="O8" s="30"/>
      <c r="AE8" s="32">
        <v>6</v>
      </c>
      <c r="AF8" s="32">
        <v>12</v>
      </c>
      <c r="AG8" s="33" t="s">
        <v>135</v>
      </c>
      <c r="AH8" s="33" t="s">
        <v>135</v>
      </c>
      <c r="AI8" s="33" t="s">
        <v>134</v>
      </c>
      <c r="AJ8" s="33" t="s">
        <v>135</v>
      </c>
      <c r="AK8" s="33" t="s">
        <v>141</v>
      </c>
      <c r="AL8" s="33" t="s">
        <v>143</v>
      </c>
      <c r="AM8" s="34" t="s">
        <v>147</v>
      </c>
      <c r="AN8" s="34" t="s">
        <v>149</v>
      </c>
      <c r="AO8" s="34"/>
      <c r="AP8" s="31" t="s">
        <v>53</v>
      </c>
      <c r="AQ8" s="35">
        <v>0.51910000000000001</v>
      </c>
      <c r="AR8" s="35">
        <v>0.51910000000000001</v>
      </c>
    </row>
    <row r="9" spans="1:44" ht="15" customHeight="1" x14ac:dyDescent="0.25">
      <c r="A9" s="27">
        <v>7</v>
      </c>
      <c r="B9" s="27" t="s">
        <v>8</v>
      </c>
      <c r="C9" s="95" t="s">
        <v>113</v>
      </c>
      <c r="D9" s="96"/>
      <c r="E9" s="96"/>
      <c r="F9" s="96"/>
      <c r="G9" s="96"/>
      <c r="H9" s="96"/>
      <c r="I9" s="96"/>
      <c r="J9" s="27" t="s">
        <v>65</v>
      </c>
      <c r="K9" s="28">
        <v>0</v>
      </c>
      <c r="L9" s="28" t="s">
        <v>104</v>
      </c>
      <c r="M9" s="28" t="s">
        <v>104</v>
      </c>
      <c r="O9" s="30"/>
      <c r="AE9" s="32">
        <v>7</v>
      </c>
      <c r="AF9" s="32">
        <v>5</v>
      </c>
      <c r="AG9" s="33" t="s">
        <v>135</v>
      </c>
      <c r="AH9" s="33" t="s">
        <v>135</v>
      </c>
      <c r="AI9" s="33" t="s">
        <v>134</v>
      </c>
      <c r="AJ9" s="33" t="s">
        <v>135</v>
      </c>
      <c r="AK9" s="33" t="s">
        <v>140</v>
      </c>
      <c r="AL9" s="33" t="s">
        <v>142</v>
      </c>
      <c r="AM9" s="34" t="s">
        <v>145</v>
      </c>
      <c r="AN9" s="34" t="s">
        <v>149</v>
      </c>
      <c r="AO9" s="34"/>
      <c r="AP9" s="31" t="s">
        <v>52</v>
      </c>
      <c r="AQ9" s="35">
        <v>0.63210999999999995</v>
      </c>
      <c r="AR9" s="35">
        <v>0.63210999999999995</v>
      </c>
    </row>
    <row r="10" spans="1:44" ht="15" customHeight="1" x14ac:dyDescent="0.25">
      <c r="A10" s="27">
        <v>8</v>
      </c>
      <c r="B10" s="27" t="s">
        <v>9</v>
      </c>
      <c r="C10" s="95" t="s">
        <v>114</v>
      </c>
      <c r="D10" s="96"/>
      <c r="E10" s="96"/>
      <c r="F10" s="96"/>
      <c r="G10" s="96"/>
      <c r="H10" s="96"/>
      <c r="I10" s="96"/>
      <c r="J10" s="27" t="s">
        <v>65</v>
      </c>
      <c r="K10" s="28" t="s">
        <v>105</v>
      </c>
      <c r="L10" s="28" t="s">
        <v>105</v>
      </c>
      <c r="M10" s="28">
        <v>0</v>
      </c>
      <c r="O10" s="30"/>
      <c r="AE10" s="32">
        <v>8</v>
      </c>
      <c r="AF10" s="32">
        <v>6</v>
      </c>
      <c r="AG10" s="33" t="s">
        <v>134</v>
      </c>
      <c r="AH10" s="33" t="s">
        <v>134</v>
      </c>
      <c r="AI10" s="33" t="s">
        <v>135</v>
      </c>
      <c r="AJ10" s="33" t="s">
        <v>135</v>
      </c>
      <c r="AK10" s="33" t="s">
        <v>141</v>
      </c>
      <c r="AL10" s="33" t="s">
        <v>143</v>
      </c>
      <c r="AM10" s="34" t="s">
        <v>148</v>
      </c>
      <c r="AN10" s="34" t="s">
        <v>150</v>
      </c>
      <c r="AO10" s="34" t="s">
        <v>153</v>
      </c>
      <c r="AP10" s="31" t="s">
        <v>52</v>
      </c>
      <c r="AQ10" s="35">
        <v>0.56893000000000005</v>
      </c>
      <c r="AR10" s="35">
        <v>0.56893000000000005</v>
      </c>
    </row>
    <row r="11" spans="1:44" ht="15" customHeight="1" x14ac:dyDescent="0.25">
      <c r="A11" s="27">
        <v>9</v>
      </c>
      <c r="B11" s="27" t="s">
        <v>10</v>
      </c>
      <c r="C11" s="95" t="s">
        <v>115</v>
      </c>
      <c r="D11" s="96"/>
      <c r="E11" s="96"/>
      <c r="F11" s="96"/>
      <c r="G11" s="96"/>
      <c r="H11" s="96"/>
      <c r="I11" s="96"/>
      <c r="J11" s="27" t="s">
        <v>65</v>
      </c>
      <c r="K11" s="28" t="s">
        <v>102</v>
      </c>
      <c r="L11" s="28" t="s">
        <v>102</v>
      </c>
      <c r="M11" s="28">
        <v>0</v>
      </c>
      <c r="O11" s="30"/>
      <c r="AE11" s="32">
        <v>9</v>
      </c>
      <c r="AF11" s="32">
        <v>21</v>
      </c>
      <c r="AG11" s="33" t="s">
        <v>135</v>
      </c>
      <c r="AH11" s="33" t="s">
        <v>135</v>
      </c>
      <c r="AI11" s="33" t="s">
        <v>136</v>
      </c>
      <c r="AJ11" s="33" t="s">
        <v>137</v>
      </c>
      <c r="AK11" s="33" t="s">
        <v>140</v>
      </c>
      <c r="AL11" s="33" t="s">
        <v>142</v>
      </c>
      <c r="AM11" s="34" t="s">
        <v>144</v>
      </c>
      <c r="AN11" s="34" t="s">
        <v>151</v>
      </c>
      <c r="AO11" s="34"/>
      <c r="AP11" s="31" t="s">
        <v>54</v>
      </c>
      <c r="AQ11" s="35">
        <v>0.5</v>
      </c>
      <c r="AR11" s="35">
        <v>0.5</v>
      </c>
    </row>
    <row r="12" spans="1:44" ht="15" customHeight="1" x14ac:dyDescent="0.25">
      <c r="A12" s="27">
        <v>10</v>
      </c>
      <c r="B12" s="27" t="s">
        <v>11</v>
      </c>
      <c r="C12" s="95" t="s">
        <v>116</v>
      </c>
      <c r="D12" s="96"/>
      <c r="E12" s="96"/>
      <c r="F12" s="96"/>
      <c r="G12" s="96"/>
      <c r="H12" s="96"/>
      <c r="I12" s="96"/>
      <c r="J12" s="27" t="s">
        <v>65</v>
      </c>
      <c r="K12" s="28" t="s">
        <v>106</v>
      </c>
      <c r="L12" s="28" t="s">
        <v>106</v>
      </c>
      <c r="M12" s="28">
        <v>0</v>
      </c>
      <c r="O12" s="30"/>
      <c r="AE12" s="32">
        <v>10</v>
      </c>
      <c r="AF12" s="32">
        <v>22</v>
      </c>
      <c r="AG12" s="33" t="s">
        <v>135</v>
      </c>
      <c r="AH12" s="33" t="s">
        <v>134</v>
      </c>
      <c r="AI12" s="33" t="s">
        <v>136</v>
      </c>
      <c r="AJ12" s="33" t="s">
        <v>137</v>
      </c>
      <c r="AK12" s="33" t="s">
        <v>141</v>
      </c>
      <c r="AL12" s="33" t="s">
        <v>143</v>
      </c>
      <c r="AM12" s="34" t="s">
        <v>144</v>
      </c>
      <c r="AN12" s="34" t="s">
        <v>152</v>
      </c>
      <c r="AO12" s="34"/>
      <c r="AP12" s="31" t="s">
        <v>54</v>
      </c>
      <c r="AQ12" s="35">
        <v>0.45651000000000003</v>
      </c>
      <c r="AR12" s="35">
        <v>0.45651000000000003</v>
      </c>
    </row>
    <row r="13" spans="1:44" x14ac:dyDescent="0.25">
      <c r="A13" s="27">
        <v>11</v>
      </c>
      <c r="B13" s="27" t="s">
        <v>12</v>
      </c>
      <c r="C13" s="95" t="s">
        <v>117</v>
      </c>
      <c r="D13" s="96"/>
      <c r="E13" s="96"/>
      <c r="F13" s="96"/>
      <c r="G13" s="96"/>
      <c r="H13" s="96"/>
      <c r="I13" s="96"/>
      <c r="J13" s="27" t="s">
        <v>65</v>
      </c>
      <c r="K13" s="28">
        <v>0</v>
      </c>
      <c r="L13" s="28">
        <v>0</v>
      </c>
      <c r="M13" s="28" t="s">
        <v>104</v>
      </c>
      <c r="O13" s="30"/>
    </row>
    <row r="14" spans="1:44" ht="15" customHeight="1" x14ac:dyDescent="0.25">
      <c r="A14" s="27">
        <v>12</v>
      </c>
      <c r="B14" s="27" t="s">
        <v>13</v>
      </c>
      <c r="C14" s="95" t="s">
        <v>118</v>
      </c>
      <c r="D14" s="96"/>
      <c r="E14" s="96"/>
      <c r="F14" s="96"/>
      <c r="G14" s="96"/>
      <c r="H14" s="96"/>
      <c r="I14" s="96"/>
      <c r="J14" s="27" t="s">
        <v>65</v>
      </c>
      <c r="K14" s="28">
        <v>0</v>
      </c>
      <c r="L14" s="28" t="s">
        <v>107</v>
      </c>
      <c r="M14" s="28" t="s">
        <v>107</v>
      </c>
      <c r="O14" s="30"/>
    </row>
    <row r="15" spans="1:44" x14ac:dyDescent="0.25">
      <c r="A15" s="27">
        <v>13</v>
      </c>
      <c r="B15" s="27" t="s">
        <v>14</v>
      </c>
      <c r="C15" s="95" t="s">
        <v>119</v>
      </c>
      <c r="D15" s="96"/>
      <c r="E15" s="96"/>
      <c r="F15" s="96"/>
      <c r="G15" s="96"/>
      <c r="H15" s="96"/>
      <c r="I15" s="96"/>
      <c r="J15" s="27" t="s">
        <v>65</v>
      </c>
      <c r="K15" s="28" t="s">
        <v>108</v>
      </c>
      <c r="L15" s="28">
        <v>0</v>
      </c>
      <c r="M15" s="28">
        <v>0</v>
      </c>
      <c r="O15" s="30"/>
    </row>
    <row r="16" spans="1:44" x14ac:dyDescent="0.25">
      <c r="A16" s="27">
        <v>14</v>
      </c>
      <c r="B16" s="27" t="s">
        <v>15</v>
      </c>
      <c r="C16" s="95" t="s">
        <v>120</v>
      </c>
      <c r="D16" s="96"/>
      <c r="E16" s="96"/>
      <c r="F16" s="96"/>
      <c r="G16" s="96"/>
      <c r="H16" s="96"/>
      <c r="I16" s="96"/>
      <c r="J16" s="27" t="s">
        <v>65</v>
      </c>
      <c r="K16" s="28">
        <v>0</v>
      </c>
      <c r="L16" s="28">
        <v>0</v>
      </c>
      <c r="M16" s="28" t="s">
        <v>104</v>
      </c>
      <c r="O16" s="30"/>
    </row>
    <row r="17" spans="1:15" x14ac:dyDescent="0.25">
      <c r="A17" s="27">
        <v>15</v>
      </c>
      <c r="B17" s="27" t="s">
        <v>16</v>
      </c>
      <c r="C17" s="95" t="s">
        <v>72</v>
      </c>
      <c r="D17" s="96"/>
      <c r="E17" s="96"/>
      <c r="F17" s="96"/>
      <c r="G17" s="96"/>
      <c r="H17" s="96"/>
      <c r="I17" s="96"/>
      <c r="J17" s="27" t="s">
        <v>65</v>
      </c>
      <c r="K17" s="28" t="s">
        <v>105</v>
      </c>
      <c r="L17" s="28">
        <v>0</v>
      </c>
      <c r="M17" s="28">
        <v>0</v>
      </c>
      <c r="O17" s="30"/>
    </row>
    <row r="18" spans="1:15" x14ac:dyDescent="0.25">
      <c r="A18" s="27">
        <v>16</v>
      </c>
      <c r="B18" s="27" t="s">
        <v>17</v>
      </c>
      <c r="C18" s="95" t="s">
        <v>73</v>
      </c>
      <c r="D18" s="96"/>
      <c r="E18" s="96"/>
      <c r="F18" s="96"/>
      <c r="G18" s="96"/>
      <c r="H18" s="96"/>
      <c r="I18" s="96"/>
      <c r="J18" s="27" t="s">
        <v>65</v>
      </c>
      <c r="K18" s="28" t="s">
        <v>105</v>
      </c>
      <c r="L18" s="28">
        <v>0</v>
      </c>
      <c r="M18" s="28">
        <v>0</v>
      </c>
      <c r="O18" s="30"/>
    </row>
    <row r="19" spans="1:15" x14ac:dyDescent="0.25">
      <c r="A19" s="27">
        <v>17</v>
      </c>
      <c r="B19" s="27" t="s">
        <v>18</v>
      </c>
      <c r="C19" s="95" t="s">
        <v>74</v>
      </c>
      <c r="D19" s="96"/>
      <c r="E19" s="96"/>
      <c r="F19" s="96"/>
      <c r="G19" s="96"/>
      <c r="H19" s="96"/>
      <c r="I19" s="96"/>
      <c r="J19" s="27" t="s">
        <v>65</v>
      </c>
      <c r="K19" s="28" t="s">
        <v>109</v>
      </c>
      <c r="L19" s="28" t="s">
        <v>109</v>
      </c>
      <c r="M19" s="28" t="s">
        <v>109</v>
      </c>
      <c r="O19" s="30"/>
    </row>
    <row r="20" spans="1:15" x14ac:dyDescent="0.25">
      <c r="A20" s="27">
        <v>18</v>
      </c>
      <c r="B20" s="27" t="s">
        <v>19</v>
      </c>
      <c r="C20" s="95" t="s">
        <v>75</v>
      </c>
      <c r="D20" s="96"/>
      <c r="E20" s="96"/>
      <c r="F20" s="96"/>
      <c r="G20" s="96"/>
      <c r="H20" s="96"/>
      <c r="I20" s="96"/>
      <c r="J20" s="27" t="s">
        <v>65</v>
      </c>
      <c r="K20" s="28" t="s">
        <v>101</v>
      </c>
      <c r="L20" s="28">
        <v>0</v>
      </c>
      <c r="M20" s="28">
        <v>0</v>
      </c>
      <c r="O20" s="30"/>
    </row>
    <row r="21" spans="1:15" x14ac:dyDescent="0.25">
      <c r="A21" s="27">
        <v>19</v>
      </c>
      <c r="B21" s="27" t="s">
        <v>20</v>
      </c>
      <c r="C21" s="95" t="s">
        <v>76</v>
      </c>
      <c r="D21" s="96"/>
      <c r="E21" s="96"/>
      <c r="F21" s="96"/>
      <c r="G21" s="96"/>
      <c r="H21" s="96"/>
      <c r="I21" s="96"/>
      <c r="J21" s="27" t="s">
        <v>65</v>
      </c>
      <c r="K21" s="28" t="s">
        <v>102</v>
      </c>
      <c r="L21" s="28" t="s">
        <v>102</v>
      </c>
      <c r="M21" s="28">
        <v>0</v>
      </c>
      <c r="O21" s="30"/>
    </row>
    <row r="22" spans="1:15" x14ac:dyDescent="0.25">
      <c r="A22" s="27">
        <v>20</v>
      </c>
      <c r="B22" s="27" t="s">
        <v>21</v>
      </c>
      <c r="C22" s="95" t="s">
        <v>77</v>
      </c>
      <c r="D22" s="96"/>
      <c r="E22" s="96"/>
      <c r="F22" s="96"/>
      <c r="G22" s="96"/>
      <c r="H22" s="96"/>
      <c r="I22" s="96"/>
      <c r="J22" s="27" t="s">
        <v>65</v>
      </c>
      <c r="K22" s="28">
        <v>0</v>
      </c>
      <c r="L22" s="28" t="s">
        <v>107</v>
      </c>
      <c r="M22" s="28" t="s">
        <v>107</v>
      </c>
      <c r="O22" s="30"/>
    </row>
    <row r="23" spans="1:15" x14ac:dyDescent="0.25">
      <c r="A23" s="27">
        <v>21</v>
      </c>
      <c r="B23" s="27" t="s">
        <v>22</v>
      </c>
      <c r="C23" s="95" t="s">
        <v>78</v>
      </c>
      <c r="D23" s="96"/>
      <c r="E23" s="96"/>
      <c r="F23" s="96"/>
      <c r="G23" s="96"/>
      <c r="H23" s="96"/>
      <c r="I23" s="96"/>
      <c r="J23" s="27" t="s">
        <v>65</v>
      </c>
      <c r="K23" s="28" t="s">
        <v>101</v>
      </c>
      <c r="L23" s="28" t="s">
        <v>101</v>
      </c>
      <c r="M23" s="28" t="s">
        <v>101</v>
      </c>
      <c r="O23" s="30"/>
    </row>
    <row r="24" spans="1:15" x14ac:dyDescent="0.25">
      <c r="A24" s="27">
        <v>22</v>
      </c>
      <c r="B24" s="27" t="s">
        <v>23</v>
      </c>
      <c r="C24" s="95" t="s">
        <v>79</v>
      </c>
      <c r="D24" s="96"/>
      <c r="E24" s="96"/>
      <c r="F24" s="96"/>
      <c r="G24" s="96"/>
      <c r="H24" s="96"/>
      <c r="I24" s="96"/>
      <c r="J24" s="27" t="s">
        <v>66</v>
      </c>
      <c r="K24" s="28" t="s">
        <v>102</v>
      </c>
      <c r="L24" s="28" t="s">
        <v>102</v>
      </c>
      <c r="M24" s="28" t="s">
        <v>102</v>
      </c>
      <c r="O24" s="30"/>
    </row>
    <row r="25" spans="1:15" x14ac:dyDescent="0.25">
      <c r="A25" s="27">
        <v>23</v>
      </c>
      <c r="B25" s="27" t="s">
        <v>24</v>
      </c>
      <c r="C25" s="95" t="s">
        <v>80</v>
      </c>
      <c r="D25" s="96"/>
      <c r="E25" s="96"/>
      <c r="F25" s="96"/>
      <c r="G25" s="96"/>
      <c r="H25" s="96"/>
      <c r="I25" s="96"/>
      <c r="J25" s="27" t="s">
        <v>66</v>
      </c>
      <c r="K25" s="28" t="s">
        <v>104</v>
      </c>
      <c r="L25" s="28" t="s">
        <v>104</v>
      </c>
      <c r="M25" s="28" t="s">
        <v>104</v>
      </c>
      <c r="O25" s="30"/>
    </row>
    <row r="26" spans="1:15" x14ac:dyDescent="0.25">
      <c r="A26" s="27">
        <v>24</v>
      </c>
      <c r="B26" s="27" t="s">
        <v>25</v>
      </c>
      <c r="C26" s="95" t="s">
        <v>81</v>
      </c>
      <c r="D26" s="96"/>
      <c r="E26" s="96"/>
      <c r="F26" s="96"/>
      <c r="G26" s="96"/>
      <c r="H26" s="96"/>
      <c r="I26" s="96"/>
      <c r="J26" s="27" t="s">
        <v>66</v>
      </c>
      <c r="K26" s="28">
        <v>0</v>
      </c>
      <c r="L26" s="28" t="s">
        <v>107</v>
      </c>
      <c r="M26" s="28" t="s">
        <v>107</v>
      </c>
      <c r="O26" s="30"/>
    </row>
    <row r="27" spans="1:15" x14ac:dyDescent="0.25">
      <c r="A27" s="27">
        <v>25</v>
      </c>
      <c r="B27" s="27" t="s">
        <v>26</v>
      </c>
      <c r="C27" s="95" t="s">
        <v>82</v>
      </c>
      <c r="D27" s="96"/>
      <c r="E27" s="96"/>
      <c r="F27" s="96"/>
      <c r="G27" s="96"/>
      <c r="H27" s="96"/>
      <c r="I27" s="96"/>
      <c r="J27" s="27" t="s">
        <v>66</v>
      </c>
      <c r="K27" s="28">
        <v>0</v>
      </c>
      <c r="L27" s="28" t="s">
        <v>110</v>
      </c>
      <c r="M27" s="28" t="s">
        <v>110</v>
      </c>
      <c r="O27" s="30"/>
    </row>
    <row r="28" spans="1:15" x14ac:dyDescent="0.25">
      <c r="A28" s="27">
        <v>26</v>
      </c>
      <c r="B28" s="27" t="s">
        <v>27</v>
      </c>
      <c r="C28" s="95" t="s">
        <v>83</v>
      </c>
      <c r="D28" s="96"/>
      <c r="E28" s="96"/>
      <c r="F28" s="96"/>
      <c r="G28" s="96"/>
      <c r="H28" s="96"/>
      <c r="I28" s="96"/>
      <c r="J28" s="27" t="s">
        <v>66</v>
      </c>
      <c r="K28" s="28" t="s">
        <v>102</v>
      </c>
      <c r="L28" s="28" t="s">
        <v>102</v>
      </c>
      <c r="M28" s="28">
        <v>0</v>
      </c>
      <c r="O28" s="30"/>
    </row>
    <row r="29" spans="1:15" x14ac:dyDescent="0.25">
      <c r="A29" s="27">
        <v>27</v>
      </c>
      <c r="B29" s="27" t="s">
        <v>28</v>
      </c>
      <c r="C29" s="95" t="s">
        <v>84</v>
      </c>
      <c r="D29" s="96"/>
      <c r="E29" s="96"/>
      <c r="F29" s="96"/>
      <c r="G29" s="96"/>
      <c r="H29" s="96"/>
      <c r="I29" s="96"/>
      <c r="J29" s="27" t="s">
        <v>66</v>
      </c>
      <c r="K29" s="28">
        <v>0</v>
      </c>
      <c r="L29" s="28" t="s">
        <v>107</v>
      </c>
      <c r="M29" s="28" t="s">
        <v>107</v>
      </c>
      <c r="O29" s="30"/>
    </row>
    <row r="30" spans="1:15" x14ac:dyDescent="0.25">
      <c r="A30" s="27">
        <v>28</v>
      </c>
      <c r="B30" s="27" t="s">
        <v>29</v>
      </c>
      <c r="C30" s="95" t="s">
        <v>85</v>
      </c>
      <c r="D30" s="96"/>
      <c r="E30" s="96"/>
      <c r="F30" s="96"/>
      <c r="G30" s="96"/>
      <c r="H30" s="96"/>
      <c r="I30" s="96"/>
      <c r="J30" s="27" t="s">
        <v>66</v>
      </c>
      <c r="K30" s="28" t="s">
        <v>110</v>
      </c>
      <c r="L30" s="28">
        <v>0</v>
      </c>
      <c r="M30" s="28">
        <v>0</v>
      </c>
      <c r="O30" s="30"/>
    </row>
    <row r="31" spans="1:15" x14ac:dyDescent="0.25">
      <c r="A31" s="27">
        <v>29</v>
      </c>
      <c r="B31" s="27" t="s">
        <v>30</v>
      </c>
      <c r="C31" s="95" t="s">
        <v>86</v>
      </c>
      <c r="D31" s="96"/>
      <c r="E31" s="96"/>
      <c r="F31" s="96"/>
      <c r="G31" s="96"/>
      <c r="H31" s="96"/>
      <c r="I31" s="96"/>
      <c r="J31" s="27" t="s">
        <v>66</v>
      </c>
      <c r="K31" s="28" t="s">
        <v>110</v>
      </c>
      <c r="L31" s="28" t="s">
        <v>110</v>
      </c>
      <c r="M31" s="28" t="s">
        <v>110</v>
      </c>
      <c r="O31" s="30"/>
    </row>
    <row r="32" spans="1:15" x14ac:dyDescent="0.25">
      <c r="A32" s="27">
        <v>30</v>
      </c>
      <c r="B32" s="27" t="s">
        <v>31</v>
      </c>
      <c r="C32" s="95" t="s">
        <v>87</v>
      </c>
      <c r="D32" s="96"/>
      <c r="E32" s="96"/>
      <c r="F32" s="96"/>
      <c r="G32" s="96"/>
      <c r="H32" s="96"/>
      <c r="I32" s="96"/>
      <c r="J32" s="27" t="s">
        <v>66</v>
      </c>
      <c r="K32" s="28">
        <v>0</v>
      </c>
      <c r="L32" s="28" t="s">
        <v>107</v>
      </c>
      <c r="M32" s="28" t="s">
        <v>107</v>
      </c>
      <c r="O32" s="30"/>
    </row>
    <row r="33" spans="1:22" x14ac:dyDescent="0.25">
      <c r="A33" s="27">
        <v>31</v>
      </c>
      <c r="B33" s="27" t="s">
        <v>32</v>
      </c>
      <c r="C33" s="95" t="s">
        <v>88</v>
      </c>
      <c r="D33" s="96"/>
      <c r="E33" s="96"/>
      <c r="F33" s="96"/>
      <c r="G33" s="96"/>
      <c r="H33" s="96"/>
      <c r="I33" s="96"/>
      <c r="J33" s="27" t="s">
        <v>66</v>
      </c>
      <c r="K33" s="28" t="s">
        <v>111</v>
      </c>
      <c r="L33" s="28">
        <v>0</v>
      </c>
      <c r="M33" s="28">
        <v>0</v>
      </c>
      <c r="O33" s="30"/>
    </row>
    <row r="34" spans="1:22" x14ac:dyDescent="0.25">
      <c r="A34" s="27">
        <v>32</v>
      </c>
      <c r="B34" s="27" t="s">
        <v>33</v>
      </c>
      <c r="C34" s="95" t="s">
        <v>89</v>
      </c>
      <c r="D34" s="96"/>
      <c r="E34" s="96"/>
      <c r="F34" s="96"/>
      <c r="G34" s="96"/>
      <c r="H34" s="96"/>
      <c r="I34" s="96"/>
      <c r="J34" s="27" t="s">
        <v>66</v>
      </c>
      <c r="K34" s="28">
        <v>0</v>
      </c>
      <c r="L34" s="28" t="s">
        <v>107</v>
      </c>
      <c r="M34" s="28" t="s">
        <v>107</v>
      </c>
      <c r="O34" s="30"/>
    </row>
    <row r="35" spans="1:22" x14ac:dyDescent="0.25">
      <c r="A35" s="27">
        <v>33</v>
      </c>
      <c r="B35" s="27" t="s">
        <v>34</v>
      </c>
      <c r="C35" s="95" t="s">
        <v>90</v>
      </c>
      <c r="D35" s="96"/>
      <c r="E35" s="96"/>
      <c r="F35" s="96"/>
      <c r="G35" s="96"/>
      <c r="H35" s="96"/>
      <c r="I35" s="96"/>
      <c r="J35" s="27" t="s">
        <v>66</v>
      </c>
      <c r="K35" s="28" t="s">
        <v>110</v>
      </c>
      <c r="L35" s="28">
        <v>0</v>
      </c>
      <c r="M35" s="28">
        <v>0</v>
      </c>
      <c r="O35" s="30"/>
    </row>
    <row r="36" spans="1:22" x14ac:dyDescent="0.25">
      <c r="A36" s="27">
        <v>34</v>
      </c>
      <c r="B36" s="27" t="s">
        <v>35</v>
      </c>
      <c r="C36" s="95" t="s">
        <v>91</v>
      </c>
      <c r="D36" s="96"/>
      <c r="E36" s="96"/>
      <c r="F36" s="96"/>
      <c r="G36" s="96"/>
      <c r="H36" s="96"/>
      <c r="I36" s="96"/>
      <c r="J36" s="27" t="s">
        <v>66</v>
      </c>
      <c r="K36" s="28">
        <v>0</v>
      </c>
      <c r="L36" s="28" t="s">
        <v>110</v>
      </c>
      <c r="M36" s="28" t="s">
        <v>110</v>
      </c>
      <c r="O36" s="30"/>
    </row>
    <row r="37" spans="1:22" x14ac:dyDescent="0.25">
      <c r="A37" s="27">
        <v>35</v>
      </c>
      <c r="B37" s="27" t="s">
        <v>36</v>
      </c>
      <c r="C37" s="95" t="s">
        <v>92</v>
      </c>
      <c r="D37" s="96"/>
      <c r="E37" s="96"/>
      <c r="F37" s="96"/>
      <c r="G37" s="96"/>
      <c r="H37" s="96"/>
      <c r="I37" s="96"/>
      <c r="J37" s="27" t="s">
        <v>66</v>
      </c>
      <c r="K37" s="28">
        <v>0</v>
      </c>
      <c r="L37" s="28" t="s">
        <v>102</v>
      </c>
      <c r="M37" s="28" t="s">
        <v>102</v>
      </c>
      <c r="O37" s="30"/>
    </row>
    <row r="38" spans="1:22" x14ac:dyDescent="0.25">
      <c r="A38" s="27">
        <v>36</v>
      </c>
      <c r="B38" s="27" t="s">
        <v>37</v>
      </c>
      <c r="C38" s="95" t="s">
        <v>93</v>
      </c>
      <c r="D38" s="96"/>
      <c r="E38" s="96"/>
      <c r="F38" s="96"/>
      <c r="G38" s="96"/>
      <c r="H38" s="96"/>
      <c r="I38" s="96"/>
      <c r="J38" s="27" t="s">
        <v>66</v>
      </c>
      <c r="K38" s="28" t="s">
        <v>101</v>
      </c>
      <c r="L38" s="28">
        <v>0</v>
      </c>
      <c r="M38" s="28">
        <v>0</v>
      </c>
      <c r="O38" s="30"/>
    </row>
    <row r="39" spans="1:22" x14ac:dyDescent="0.25">
      <c r="A39" s="27">
        <v>37</v>
      </c>
      <c r="B39" s="27" t="s">
        <v>58</v>
      </c>
      <c r="C39" s="95" t="s">
        <v>94</v>
      </c>
      <c r="D39" s="96"/>
      <c r="E39" s="96"/>
      <c r="F39" s="96"/>
      <c r="G39" s="96"/>
      <c r="H39" s="96"/>
      <c r="I39" s="96"/>
      <c r="J39" s="27" t="s">
        <v>66</v>
      </c>
      <c r="K39" s="28">
        <v>0</v>
      </c>
      <c r="L39" s="28" t="s">
        <v>107</v>
      </c>
      <c r="M39" s="28">
        <v>0</v>
      </c>
      <c r="O39" s="30"/>
    </row>
    <row r="40" spans="1:22" x14ac:dyDescent="0.25">
      <c r="A40" s="27">
        <v>38</v>
      </c>
      <c r="B40" s="27" t="s">
        <v>59</v>
      </c>
      <c r="C40" s="95" t="s">
        <v>95</v>
      </c>
      <c r="D40" s="96"/>
      <c r="E40" s="96"/>
      <c r="F40" s="96"/>
      <c r="G40" s="96"/>
      <c r="H40" s="96"/>
      <c r="I40" s="96"/>
      <c r="J40" s="27" t="s">
        <v>66</v>
      </c>
      <c r="K40" s="28" t="s">
        <v>110</v>
      </c>
      <c r="L40" s="28">
        <v>0</v>
      </c>
      <c r="M40" s="28">
        <v>0</v>
      </c>
      <c r="O40" s="30"/>
    </row>
    <row r="41" spans="1:22" x14ac:dyDescent="0.25">
      <c r="A41" s="27">
        <v>39</v>
      </c>
      <c r="B41" s="27" t="s">
        <v>60</v>
      </c>
      <c r="C41" s="95" t="s">
        <v>96</v>
      </c>
      <c r="D41" s="96"/>
      <c r="E41" s="96"/>
      <c r="F41" s="96"/>
      <c r="G41" s="96"/>
      <c r="H41" s="96"/>
      <c r="I41" s="96"/>
      <c r="J41" s="27" t="s">
        <v>66</v>
      </c>
      <c r="K41" s="28">
        <v>0</v>
      </c>
      <c r="L41" s="28" t="s">
        <v>107</v>
      </c>
      <c r="M41" s="28" t="s">
        <v>107</v>
      </c>
      <c r="O41" s="30"/>
      <c r="P41" s="37"/>
      <c r="Q41" s="37"/>
      <c r="R41" s="37"/>
      <c r="S41" s="37"/>
      <c r="T41" s="37"/>
      <c r="U41" s="37"/>
    </row>
    <row r="42" spans="1:22" x14ac:dyDescent="0.25">
      <c r="A42" s="27">
        <v>40</v>
      </c>
      <c r="B42" s="27" t="s">
        <v>61</v>
      </c>
      <c r="C42" s="95" t="s">
        <v>97</v>
      </c>
      <c r="D42" s="96"/>
      <c r="E42" s="96"/>
      <c r="F42" s="96"/>
      <c r="G42" s="96"/>
      <c r="H42" s="96"/>
      <c r="I42" s="96"/>
      <c r="J42" s="27" t="s">
        <v>66</v>
      </c>
      <c r="K42" s="28">
        <v>0</v>
      </c>
      <c r="L42" s="28" t="s">
        <v>111</v>
      </c>
      <c r="M42" s="28" t="s">
        <v>111</v>
      </c>
      <c r="O42" s="30"/>
      <c r="P42" s="37"/>
      <c r="Q42" s="37"/>
      <c r="R42" s="37"/>
      <c r="S42" s="37"/>
      <c r="T42" s="37"/>
      <c r="U42" s="37"/>
      <c r="V42" s="37"/>
    </row>
    <row r="43" spans="1:22" x14ac:dyDescent="0.25">
      <c r="A43" s="27">
        <v>41</v>
      </c>
      <c r="B43" s="27" t="s">
        <v>62</v>
      </c>
      <c r="C43" s="95" t="s">
        <v>98</v>
      </c>
      <c r="D43" s="96"/>
      <c r="E43" s="96"/>
      <c r="F43" s="96"/>
      <c r="G43" s="96"/>
      <c r="H43" s="96"/>
      <c r="I43" s="96"/>
      <c r="J43" s="27" t="s">
        <v>66</v>
      </c>
      <c r="K43" s="28" t="s">
        <v>110</v>
      </c>
      <c r="L43" s="28">
        <v>0</v>
      </c>
      <c r="M43" s="28">
        <v>0</v>
      </c>
      <c r="O43" s="30"/>
      <c r="P43" s="37"/>
      <c r="Q43" s="37"/>
      <c r="R43" s="37"/>
      <c r="S43" s="37"/>
      <c r="T43" s="37"/>
      <c r="U43" s="37"/>
      <c r="V43" s="37"/>
    </row>
    <row r="44" spans="1:22" x14ac:dyDescent="0.25">
      <c r="A44" s="27">
        <v>42</v>
      </c>
      <c r="B44" s="27" t="s">
        <v>63</v>
      </c>
      <c r="C44" s="95" t="s">
        <v>99</v>
      </c>
      <c r="D44" s="96"/>
      <c r="E44" s="96"/>
      <c r="F44" s="96"/>
      <c r="G44" s="96"/>
      <c r="H44" s="96"/>
      <c r="I44" s="96"/>
      <c r="J44" s="27" t="s">
        <v>66</v>
      </c>
      <c r="K44" s="28">
        <v>0</v>
      </c>
      <c r="L44" s="28" t="s">
        <v>102</v>
      </c>
      <c r="M44" s="28" t="s">
        <v>102</v>
      </c>
      <c r="O44" s="30"/>
      <c r="P44" s="37"/>
      <c r="Q44" s="37"/>
      <c r="R44" s="37"/>
      <c r="S44" s="37"/>
      <c r="T44" s="37"/>
      <c r="U44" s="37"/>
      <c r="V44" s="37"/>
    </row>
    <row r="45" spans="1:22" x14ac:dyDescent="0.25">
      <c r="A45" s="27">
        <v>43</v>
      </c>
      <c r="B45" s="27" t="s">
        <v>64</v>
      </c>
      <c r="C45" s="95" t="s">
        <v>100</v>
      </c>
      <c r="D45" s="96"/>
      <c r="E45" s="96"/>
      <c r="F45" s="96"/>
      <c r="G45" s="96"/>
      <c r="H45" s="96"/>
      <c r="I45" s="96"/>
      <c r="J45" s="27" t="s">
        <v>66</v>
      </c>
      <c r="K45" s="28" t="s">
        <v>109</v>
      </c>
      <c r="L45" s="28">
        <v>0</v>
      </c>
      <c r="M45" s="28">
        <v>0</v>
      </c>
      <c r="O45" s="30"/>
      <c r="P45" s="37"/>
      <c r="Q45" s="37"/>
      <c r="R45" s="37"/>
      <c r="S45" s="37"/>
      <c r="T45" s="37"/>
      <c r="U45" s="37"/>
      <c r="V45" s="37"/>
    </row>
    <row r="46" spans="1:22" x14ac:dyDescent="0.25">
      <c r="P46" s="37"/>
      <c r="Q46" s="37"/>
      <c r="R46" s="37"/>
      <c r="S46" s="37"/>
      <c r="T46" s="37"/>
      <c r="U46" s="37"/>
      <c r="V46" s="37"/>
    </row>
    <row r="47" spans="1:22" ht="15.75" thickBot="1" x14ac:dyDescent="0.3">
      <c r="P47" s="37"/>
      <c r="Q47" s="37"/>
      <c r="R47" s="37"/>
      <c r="S47" s="37"/>
      <c r="T47" s="37"/>
      <c r="U47" s="37"/>
      <c r="V47" s="37"/>
    </row>
    <row r="48" spans="1:22" x14ac:dyDescent="0.25">
      <c r="A48" s="57" t="s">
        <v>154</v>
      </c>
      <c r="B48" s="58"/>
      <c r="C48" s="58"/>
      <c r="D48" s="58"/>
      <c r="E48" s="58"/>
      <c r="F48" s="58"/>
      <c r="G48" s="58"/>
      <c r="H48" s="58"/>
      <c r="I48" s="59"/>
      <c r="J48" s="83"/>
      <c r="K48" s="36"/>
      <c r="L48" s="36"/>
      <c r="M48" s="37"/>
      <c r="N48" s="18"/>
      <c r="O48" s="37"/>
      <c r="P48" s="37"/>
      <c r="Q48" s="37"/>
      <c r="R48" s="37"/>
      <c r="S48" s="37"/>
      <c r="T48" s="37"/>
      <c r="U48" s="37"/>
      <c r="V48" s="37"/>
    </row>
    <row r="49" spans="1:22" x14ac:dyDescent="0.25">
      <c r="A49" s="60" t="s">
        <v>155</v>
      </c>
      <c r="B49" s="61" t="s">
        <v>156</v>
      </c>
      <c r="C49" s="61"/>
      <c r="D49" s="61"/>
      <c r="E49" s="61"/>
      <c r="F49" s="61"/>
      <c r="G49" s="61"/>
      <c r="H49" s="61"/>
      <c r="I49" s="29"/>
      <c r="J49" s="36"/>
      <c r="K49" s="36"/>
      <c r="L49" s="36"/>
      <c r="M49" s="36"/>
      <c r="N49" s="37"/>
      <c r="O49" s="18"/>
      <c r="P49" s="37"/>
      <c r="Q49" s="37"/>
      <c r="R49" s="37"/>
      <c r="S49" s="37"/>
      <c r="T49" s="37"/>
      <c r="U49" s="37"/>
      <c r="V49" s="37"/>
    </row>
    <row r="50" spans="1:22" x14ac:dyDescent="0.25">
      <c r="A50" s="60"/>
      <c r="B50" s="61"/>
      <c r="C50" s="62" t="s">
        <v>157</v>
      </c>
      <c r="D50" s="63">
        <v>0.82</v>
      </c>
      <c r="E50" s="63"/>
      <c r="F50" s="61"/>
      <c r="G50" s="61"/>
      <c r="H50" s="61"/>
      <c r="I50" s="29"/>
      <c r="J50" s="36"/>
      <c r="K50" s="36"/>
      <c r="L50" s="36"/>
      <c r="M50" s="36"/>
      <c r="N50" s="37"/>
      <c r="O50" s="18"/>
      <c r="P50" s="37"/>
      <c r="Q50" s="37"/>
      <c r="R50" s="37"/>
      <c r="S50" s="37"/>
      <c r="T50" s="37"/>
      <c r="U50" s="37"/>
      <c r="V50" s="37"/>
    </row>
    <row r="51" spans="1:22" x14ac:dyDescent="0.25">
      <c r="A51" s="60"/>
      <c r="B51" s="61"/>
      <c r="C51" s="62" t="s">
        <v>158</v>
      </c>
      <c r="D51" s="63" t="s">
        <v>159</v>
      </c>
      <c r="E51" s="63"/>
      <c r="F51" s="64"/>
      <c r="G51" s="64"/>
      <c r="H51" s="61"/>
      <c r="I51" s="29"/>
      <c r="J51" s="36"/>
      <c r="K51" s="36"/>
      <c r="L51" s="36"/>
      <c r="M51" s="36"/>
      <c r="N51" s="37"/>
      <c r="O51" s="18"/>
      <c r="P51" s="37"/>
      <c r="Q51" s="37"/>
      <c r="R51" s="37"/>
      <c r="S51" s="37"/>
      <c r="T51" s="37"/>
      <c r="U51" s="37"/>
      <c r="V51" s="37"/>
    </row>
    <row r="52" spans="1:22" x14ac:dyDescent="0.25">
      <c r="A52" s="60"/>
      <c r="B52" s="61"/>
      <c r="C52" s="62" t="s">
        <v>45</v>
      </c>
      <c r="D52" s="63">
        <f xml:space="preserve"> 1- D50</f>
        <v>0.18000000000000005</v>
      </c>
      <c r="E52" s="63"/>
      <c r="F52" s="61"/>
      <c r="G52" s="61"/>
      <c r="H52" s="61"/>
      <c r="I52" s="29"/>
      <c r="J52" s="36"/>
      <c r="K52" s="36"/>
      <c r="L52" s="36"/>
      <c r="M52" s="36"/>
      <c r="N52" s="37"/>
      <c r="O52" s="18"/>
      <c r="P52" s="37"/>
      <c r="Q52" s="37"/>
      <c r="R52" s="37"/>
      <c r="S52" s="37"/>
      <c r="T52" s="37"/>
      <c r="U52" s="37"/>
      <c r="V52" s="37"/>
    </row>
    <row r="53" spans="1:22" x14ac:dyDescent="0.25">
      <c r="A53" s="60"/>
      <c r="B53" s="61"/>
      <c r="C53" s="61"/>
      <c r="D53" s="61"/>
      <c r="E53" s="61"/>
      <c r="F53" s="61"/>
      <c r="G53" s="61"/>
      <c r="H53" s="61"/>
      <c r="I53" s="29"/>
      <c r="J53" s="36"/>
      <c r="K53" s="36"/>
      <c r="L53" s="36"/>
      <c r="M53" s="36"/>
      <c r="N53" s="37"/>
      <c r="O53" s="18"/>
      <c r="P53" s="37"/>
      <c r="Q53" s="37"/>
    </row>
    <row r="54" spans="1:22" x14ac:dyDescent="0.25">
      <c r="A54" s="60" t="s">
        <v>160</v>
      </c>
      <c r="B54" s="61" t="s">
        <v>161</v>
      </c>
      <c r="C54" s="61"/>
      <c r="D54" s="61"/>
      <c r="E54" s="61"/>
      <c r="F54" s="61"/>
      <c r="G54" s="61"/>
      <c r="H54" s="61"/>
      <c r="I54" s="29"/>
      <c r="J54" s="36"/>
      <c r="K54" s="36"/>
      <c r="L54" s="36"/>
      <c r="M54" s="36"/>
      <c r="N54" s="37"/>
      <c r="O54" s="18"/>
      <c r="P54" s="37"/>
      <c r="Q54" s="37"/>
    </row>
    <row r="55" spans="1:22" x14ac:dyDescent="0.25">
      <c r="A55" s="60"/>
      <c r="B55" s="61"/>
      <c r="C55" s="65" t="s">
        <v>162</v>
      </c>
      <c r="D55" s="61">
        <v>0.7</v>
      </c>
      <c r="E55" s="61"/>
      <c r="F55" s="61"/>
      <c r="G55" s="61"/>
      <c r="H55" s="61"/>
      <c r="I55" s="29"/>
      <c r="J55" s="36"/>
      <c r="K55" s="36"/>
      <c r="L55" s="36"/>
      <c r="M55" s="36"/>
      <c r="N55" s="37"/>
      <c r="O55" s="18"/>
      <c r="P55" s="37"/>
      <c r="Q55" s="37"/>
    </row>
    <row r="56" spans="1:22" x14ac:dyDescent="0.25">
      <c r="A56" s="60"/>
      <c r="B56" s="61"/>
      <c r="C56" s="62" t="s">
        <v>163</v>
      </c>
      <c r="D56" s="61" t="s">
        <v>164</v>
      </c>
      <c r="E56" s="61"/>
      <c r="F56" s="61"/>
      <c r="G56" s="61"/>
      <c r="H56" s="61"/>
      <c r="I56" s="29"/>
      <c r="J56" s="36"/>
      <c r="K56" s="36"/>
      <c r="L56" s="36"/>
      <c r="M56" s="36"/>
      <c r="N56" s="37"/>
      <c r="O56" s="18"/>
      <c r="P56" s="37"/>
      <c r="Q56" s="37"/>
      <c r="R56" s="37"/>
      <c r="S56" s="37"/>
      <c r="T56" s="37"/>
      <c r="U56" s="37"/>
      <c r="V56" s="37"/>
    </row>
    <row r="57" spans="1:22" x14ac:dyDescent="0.25">
      <c r="A57" s="60"/>
      <c r="B57" s="61"/>
      <c r="C57" s="65" t="s">
        <v>45</v>
      </c>
      <c r="D57" s="61">
        <f xml:space="preserve"> 1 - D55</f>
        <v>0.30000000000000004</v>
      </c>
      <c r="E57" s="61"/>
      <c r="F57" s="61"/>
      <c r="G57" s="61"/>
      <c r="H57" s="61"/>
      <c r="I57" s="29"/>
      <c r="J57" s="36"/>
      <c r="K57" s="36"/>
      <c r="L57" s="36"/>
      <c r="M57" s="36"/>
      <c r="N57" s="37"/>
      <c r="O57" s="18"/>
      <c r="P57" s="37"/>
      <c r="Q57" s="37"/>
      <c r="R57" s="37"/>
      <c r="S57" s="37"/>
      <c r="T57" s="37"/>
      <c r="U57" s="37"/>
      <c r="V57" s="37"/>
    </row>
    <row r="58" spans="1:22" x14ac:dyDescent="0.25">
      <c r="A58" s="60"/>
      <c r="B58" s="61"/>
      <c r="C58" s="61"/>
      <c r="D58" s="61"/>
      <c r="E58" s="61"/>
      <c r="F58" s="61"/>
      <c r="G58" s="61"/>
      <c r="H58" s="61"/>
      <c r="I58" s="29"/>
      <c r="J58" s="36"/>
      <c r="K58" s="36"/>
      <c r="L58" s="36"/>
      <c r="M58" s="36"/>
      <c r="N58" s="37"/>
      <c r="O58" s="18"/>
      <c r="P58" s="37"/>
      <c r="Q58" s="37"/>
      <c r="R58" s="37"/>
      <c r="S58" s="37"/>
      <c r="T58" s="37"/>
      <c r="U58" s="37"/>
      <c r="V58" s="37"/>
    </row>
    <row r="59" spans="1:22" x14ac:dyDescent="0.25">
      <c r="A59" s="21" t="s">
        <v>38</v>
      </c>
      <c r="B59" s="22"/>
      <c r="C59" s="22"/>
      <c r="D59" s="22"/>
      <c r="E59" s="22"/>
      <c r="F59" s="22"/>
      <c r="G59" s="22"/>
      <c r="H59" s="22"/>
      <c r="I59" s="12"/>
      <c r="J59" s="22"/>
      <c r="K59" s="22"/>
      <c r="L59" s="22"/>
      <c r="M59" s="22"/>
      <c r="N59" s="22"/>
      <c r="O59" s="18"/>
      <c r="P59" s="37"/>
      <c r="Q59" s="37"/>
      <c r="R59" s="37"/>
      <c r="S59" s="37"/>
      <c r="T59" s="37"/>
      <c r="U59" s="37"/>
      <c r="V59" s="37"/>
    </row>
    <row r="60" spans="1:22" x14ac:dyDescent="0.25">
      <c r="A60" s="84"/>
      <c r="B60" s="85"/>
      <c r="C60" s="85"/>
      <c r="D60" s="90"/>
      <c r="E60" s="9" t="s">
        <v>166</v>
      </c>
      <c r="F60" s="1"/>
      <c r="G60" s="2">
        <v>0.7</v>
      </c>
      <c r="H60" s="1" t="s">
        <v>40</v>
      </c>
      <c r="I60" s="13">
        <v>0.3</v>
      </c>
      <c r="J60" s="18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</row>
    <row r="61" spans="1:22" x14ac:dyDescent="0.25">
      <c r="A61" s="91" t="s">
        <v>165</v>
      </c>
      <c r="B61" s="92"/>
      <c r="C61" s="92"/>
      <c r="D61" s="3">
        <v>0.82</v>
      </c>
      <c r="E61" s="7" t="s">
        <v>167</v>
      </c>
      <c r="F61" s="7"/>
      <c r="G61" s="40">
        <f>D61*G60</f>
        <v>0.57399999999999995</v>
      </c>
      <c r="H61" s="38" t="s">
        <v>169</v>
      </c>
      <c r="I61" s="66">
        <f>D61*I60</f>
        <v>0.24599999999999997</v>
      </c>
      <c r="J61" s="18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</row>
    <row r="62" spans="1:22" x14ac:dyDescent="0.25">
      <c r="A62" s="93" t="s">
        <v>39</v>
      </c>
      <c r="B62" s="94"/>
      <c r="C62" s="94"/>
      <c r="D62" s="6">
        <v>0.18</v>
      </c>
      <c r="E62" s="8" t="s">
        <v>168</v>
      </c>
      <c r="F62" s="8"/>
      <c r="G62" s="41">
        <f>D62*G60</f>
        <v>0.126</v>
      </c>
      <c r="H62" s="39" t="s">
        <v>170</v>
      </c>
      <c r="I62" s="67">
        <f>D62*I60</f>
        <v>5.3999999999999999E-2</v>
      </c>
      <c r="J62" s="18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</row>
    <row r="63" spans="1:22" x14ac:dyDescent="0.25">
      <c r="A63" s="68"/>
      <c r="B63" s="61"/>
      <c r="C63" s="61"/>
      <c r="D63" s="61"/>
      <c r="E63" s="61"/>
      <c r="F63" s="61"/>
      <c r="G63" s="61"/>
      <c r="H63" s="61"/>
      <c r="I63" s="29"/>
      <c r="J63" s="36"/>
      <c r="K63" s="36"/>
      <c r="L63" s="36"/>
      <c r="M63" s="36"/>
      <c r="N63" s="37"/>
      <c r="O63" s="18"/>
      <c r="P63" s="37"/>
      <c r="Q63" s="37"/>
      <c r="R63" s="37"/>
      <c r="S63" s="37"/>
      <c r="T63" s="37"/>
      <c r="U63" s="37"/>
      <c r="V63" s="37"/>
    </row>
    <row r="64" spans="1:22" x14ac:dyDescent="0.25">
      <c r="A64" s="21" t="s">
        <v>43</v>
      </c>
      <c r="B64" s="61"/>
      <c r="C64" s="61"/>
      <c r="D64" s="61"/>
      <c r="E64" s="61"/>
      <c r="F64" s="61"/>
      <c r="G64" s="61"/>
      <c r="H64" s="61"/>
      <c r="I64" s="29"/>
      <c r="J64" s="36"/>
      <c r="K64" s="36"/>
      <c r="L64" s="36"/>
      <c r="M64" s="36"/>
      <c r="N64" s="37"/>
      <c r="O64" s="18"/>
      <c r="P64" s="37"/>
      <c r="Q64" s="37"/>
      <c r="R64" s="37"/>
      <c r="S64" s="37"/>
      <c r="T64" s="37"/>
      <c r="U64" s="37"/>
      <c r="V64" s="37"/>
    </row>
    <row r="65" spans="1:22" x14ac:dyDescent="0.25">
      <c r="A65" s="21"/>
      <c r="B65" s="61"/>
      <c r="C65" s="61"/>
      <c r="D65" s="61"/>
      <c r="E65" s="61"/>
      <c r="F65" s="61"/>
      <c r="G65" s="61"/>
      <c r="H65" s="61"/>
      <c r="I65" s="29"/>
      <c r="J65" s="36"/>
      <c r="K65" s="36"/>
      <c r="L65" s="36"/>
      <c r="M65" s="36"/>
      <c r="N65" s="37"/>
      <c r="O65" s="18"/>
      <c r="P65" s="37"/>
      <c r="Q65" s="37"/>
      <c r="R65" s="37"/>
      <c r="S65" s="37"/>
      <c r="T65" s="37"/>
      <c r="U65" s="37"/>
      <c r="V65" s="37"/>
    </row>
    <row r="66" spans="1:22" x14ac:dyDescent="0.25">
      <c r="A66" s="21"/>
      <c r="B66" s="61"/>
      <c r="C66" s="61"/>
      <c r="D66" s="61"/>
      <c r="E66" s="61"/>
      <c r="F66" s="61"/>
      <c r="G66" s="61"/>
      <c r="H66" s="61"/>
      <c r="I66" s="29"/>
      <c r="J66" s="36"/>
      <c r="K66" s="36"/>
      <c r="L66" s="36"/>
      <c r="M66" s="36"/>
      <c r="N66" s="37"/>
      <c r="O66" s="18"/>
      <c r="P66" s="37"/>
      <c r="Q66" s="37"/>
      <c r="R66" s="37"/>
      <c r="S66" s="37"/>
      <c r="T66" s="37"/>
      <c r="U66" s="37"/>
      <c r="V66" s="37"/>
    </row>
    <row r="67" spans="1:22" x14ac:dyDescent="0.25">
      <c r="A67" s="60"/>
      <c r="B67" s="61"/>
      <c r="C67" s="61"/>
      <c r="D67" s="61"/>
      <c r="E67" s="61"/>
      <c r="F67" s="61"/>
      <c r="G67" s="61"/>
      <c r="H67" s="61"/>
      <c r="I67" s="29"/>
      <c r="J67" s="36"/>
      <c r="K67" s="36"/>
      <c r="L67" s="36"/>
      <c r="M67" s="36"/>
      <c r="N67" s="37"/>
      <c r="O67" s="18"/>
      <c r="P67" s="37"/>
      <c r="Q67" s="37"/>
      <c r="R67" s="37"/>
      <c r="S67" s="37"/>
      <c r="T67" s="37"/>
      <c r="U67" s="37"/>
      <c r="V67" s="37"/>
    </row>
    <row r="68" spans="1:22" x14ac:dyDescent="0.25">
      <c r="A68" s="60" t="s">
        <v>173</v>
      </c>
      <c r="B68" s="61"/>
      <c r="C68" s="61" t="s">
        <v>175</v>
      </c>
      <c r="D68" s="61"/>
      <c r="E68" s="61"/>
      <c r="F68" s="61"/>
      <c r="G68" s="69">
        <f>(D61*G60)+(D61*I60)/1-0</f>
        <v>0.82</v>
      </c>
      <c r="I68" s="29"/>
      <c r="J68" s="36"/>
      <c r="K68" s="36"/>
      <c r="L68" s="36"/>
      <c r="M68" s="36"/>
      <c r="N68" s="37"/>
      <c r="O68" s="18"/>
      <c r="P68" s="37"/>
      <c r="Q68" s="37"/>
      <c r="R68" s="37"/>
      <c r="S68" s="37"/>
      <c r="T68" s="37"/>
      <c r="U68" s="37"/>
      <c r="V68" s="37"/>
    </row>
    <row r="69" spans="1:22" x14ac:dyDescent="0.25">
      <c r="A69" s="60" t="s">
        <v>172</v>
      </c>
      <c r="B69" s="61"/>
      <c r="C69" s="61" t="s">
        <v>176</v>
      </c>
      <c r="D69" s="61"/>
      <c r="E69" s="61"/>
      <c r="F69" s="61"/>
      <c r="G69" s="70">
        <f>(D62*G60)/1-0</f>
        <v>0.126</v>
      </c>
      <c r="I69" s="29"/>
      <c r="J69" s="36"/>
      <c r="K69" s="36"/>
      <c r="L69" s="36"/>
      <c r="M69" s="36"/>
      <c r="N69" s="37"/>
      <c r="O69" s="18"/>
      <c r="P69" s="37"/>
      <c r="Q69" s="37"/>
      <c r="R69" s="37"/>
      <c r="S69" s="37"/>
      <c r="T69" s="37"/>
      <c r="U69" s="37"/>
      <c r="V69" s="37"/>
    </row>
    <row r="70" spans="1:22" x14ac:dyDescent="0.25">
      <c r="A70" s="71" t="s">
        <v>174</v>
      </c>
      <c r="B70" s="61"/>
      <c r="C70" s="61" t="s">
        <v>177</v>
      </c>
      <c r="D70" s="61"/>
      <c r="E70" s="61"/>
      <c r="F70" s="61"/>
      <c r="G70" s="70">
        <f>(D62*I60)/1-0</f>
        <v>5.3999999999999999E-2</v>
      </c>
      <c r="I70" s="29"/>
      <c r="J70" s="36"/>
      <c r="K70" s="36"/>
      <c r="L70" s="36"/>
      <c r="M70" s="36"/>
      <c r="N70" s="37"/>
      <c r="O70" s="18"/>
      <c r="P70" s="37"/>
      <c r="Q70" s="37"/>
      <c r="R70" s="37"/>
      <c r="S70" s="37"/>
      <c r="T70" s="37"/>
      <c r="U70" s="37"/>
      <c r="V70" s="37"/>
    </row>
    <row r="71" spans="1:22" x14ac:dyDescent="0.25">
      <c r="A71" s="60"/>
      <c r="B71" s="61"/>
      <c r="C71" s="61"/>
      <c r="D71" s="61"/>
      <c r="E71" s="61"/>
      <c r="F71" s="61"/>
      <c r="G71" s="61"/>
      <c r="H71" s="61"/>
      <c r="I71" s="29"/>
      <c r="J71" s="36"/>
      <c r="K71" s="36"/>
      <c r="L71" s="36"/>
      <c r="M71" s="36"/>
      <c r="N71" s="37"/>
      <c r="O71" s="18"/>
      <c r="P71" s="37"/>
      <c r="Q71" s="37"/>
      <c r="R71" s="37"/>
    </row>
    <row r="72" spans="1:22" x14ac:dyDescent="0.25">
      <c r="A72" s="60" t="s">
        <v>178</v>
      </c>
      <c r="B72" s="61" t="s">
        <v>179</v>
      </c>
      <c r="C72" s="61"/>
      <c r="D72" s="61"/>
      <c r="E72" s="61"/>
      <c r="F72" s="61"/>
      <c r="G72" s="61"/>
      <c r="H72" s="61"/>
      <c r="I72" s="29"/>
      <c r="J72" s="36"/>
      <c r="K72" s="36"/>
      <c r="L72" s="36"/>
      <c r="M72" s="36"/>
      <c r="N72" s="37"/>
      <c r="O72" s="18"/>
      <c r="P72" s="37"/>
      <c r="Q72" s="37"/>
      <c r="R72" s="37"/>
    </row>
    <row r="73" spans="1:22" x14ac:dyDescent="0.25">
      <c r="A73" s="60"/>
      <c r="B73" s="61"/>
      <c r="C73" s="62" t="s">
        <v>180</v>
      </c>
      <c r="D73" s="63">
        <v>0.67</v>
      </c>
      <c r="E73" s="63"/>
      <c r="F73" s="61"/>
      <c r="G73" s="61"/>
      <c r="H73" s="61"/>
      <c r="I73" s="29"/>
      <c r="J73" s="36"/>
      <c r="K73" s="36"/>
      <c r="L73" s="36"/>
      <c r="M73" s="36"/>
      <c r="N73" s="37"/>
      <c r="O73" s="18"/>
      <c r="P73" s="37"/>
      <c r="Q73" s="37"/>
      <c r="R73" s="37"/>
    </row>
    <row r="74" spans="1:22" x14ac:dyDescent="0.25">
      <c r="A74" s="60"/>
      <c r="B74" s="61"/>
      <c r="C74" s="62" t="s">
        <v>181</v>
      </c>
      <c r="D74" s="63" t="s">
        <v>182</v>
      </c>
      <c r="E74" s="63"/>
      <c r="F74" s="61"/>
      <c r="G74" s="61"/>
      <c r="H74" s="61"/>
      <c r="I74" s="29"/>
      <c r="J74" s="36"/>
      <c r="K74" s="36"/>
      <c r="L74" s="36"/>
      <c r="M74" s="36"/>
      <c r="N74" s="37"/>
      <c r="O74" s="18"/>
      <c r="P74" s="37"/>
      <c r="Q74" s="37"/>
      <c r="R74" s="37"/>
    </row>
    <row r="75" spans="1:22" x14ac:dyDescent="0.25">
      <c r="A75" s="60"/>
      <c r="B75" s="61"/>
      <c r="C75" s="62" t="s">
        <v>45</v>
      </c>
      <c r="D75" s="63">
        <f xml:space="preserve"> 1- D73</f>
        <v>0.32999999999999996</v>
      </c>
      <c r="E75" s="63"/>
      <c r="F75" s="61"/>
      <c r="G75" s="61"/>
      <c r="H75" s="61"/>
      <c r="I75" s="29"/>
      <c r="J75" s="36"/>
      <c r="K75" s="36"/>
      <c r="L75" s="36"/>
      <c r="M75" s="36"/>
      <c r="N75" s="37"/>
      <c r="O75" s="18"/>
      <c r="P75" s="37"/>
      <c r="Q75" s="37"/>
      <c r="R75" s="37"/>
      <c r="S75" s="37"/>
      <c r="T75" s="37"/>
      <c r="U75" s="37"/>
      <c r="V75" s="37"/>
    </row>
    <row r="76" spans="1:22" x14ac:dyDescent="0.25">
      <c r="A76" s="60"/>
      <c r="B76" s="61"/>
      <c r="C76" s="61"/>
      <c r="D76" s="61"/>
      <c r="E76" s="61"/>
      <c r="F76" s="61"/>
      <c r="G76" s="61"/>
      <c r="H76" s="61"/>
      <c r="I76" s="29"/>
      <c r="J76" s="36"/>
      <c r="K76" s="36"/>
      <c r="L76" s="36"/>
      <c r="M76" s="36"/>
      <c r="N76" s="37"/>
      <c r="O76" s="18"/>
      <c r="P76" s="37"/>
      <c r="Q76" s="37"/>
      <c r="R76" s="37"/>
      <c r="S76" s="37"/>
      <c r="T76" s="37"/>
      <c r="U76" s="37"/>
      <c r="V76" s="37"/>
    </row>
    <row r="77" spans="1:22" x14ac:dyDescent="0.25">
      <c r="A77" s="87" t="s">
        <v>41</v>
      </c>
      <c r="B77" s="88"/>
      <c r="C77" s="88"/>
      <c r="D77" s="22"/>
      <c r="E77" s="22"/>
      <c r="F77" s="22"/>
      <c r="G77" s="22"/>
      <c r="H77" s="22"/>
      <c r="I77" s="12"/>
      <c r="J77" s="22"/>
      <c r="K77" s="22"/>
      <c r="L77" s="22"/>
      <c r="M77" s="22"/>
      <c r="N77" s="37"/>
      <c r="O77" s="18"/>
      <c r="P77" s="37"/>
      <c r="Q77" s="37"/>
      <c r="R77" s="37"/>
      <c r="S77" s="37"/>
      <c r="T77" s="37"/>
      <c r="U77" s="37"/>
      <c r="V77" s="37"/>
    </row>
    <row r="78" spans="1:22" x14ac:dyDescent="0.25">
      <c r="A78" s="14"/>
      <c r="B78" s="42"/>
      <c r="C78" s="43"/>
      <c r="D78" s="9" t="s">
        <v>184</v>
      </c>
      <c r="E78" s="1"/>
      <c r="F78" s="19">
        <f>D73</f>
        <v>0.67</v>
      </c>
      <c r="G78" s="10" t="s">
        <v>44</v>
      </c>
      <c r="H78" s="4"/>
      <c r="I78" s="20">
        <f>D75</f>
        <v>0.32999999999999996</v>
      </c>
      <c r="J78" s="37"/>
      <c r="K78" s="18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</row>
    <row r="79" spans="1:22" ht="15.75" x14ac:dyDescent="0.25">
      <c r="A79" s="15" t="s">
        <v>171</v>
      </c>
      <c r="B79" s="5"/>
      <c r="C79" s="45">
        <f>G68</f>
        <v>0.82</v>
      </c>
      <c r="D79" s="44" t="s">
        <v>185</v>
      </c>
      <c r="E79" s="7"/>
      <c r="F79" s="47">
        <f>C79*F78</f>
        <v>0.5494</v>
      </c>
      <c r="G79" s="16" t="s">
        <v>169</v>
      </c>
      <c r="H79" s="16"/>
      <c r="I79" s="49">
        <f>C79*I78</f>
        <v>0.27059999999999995</v>
      </c>
      <c r="J79" s="37"/>
      <c r="K79" s="18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</row>
    <row r="80" spans="1:22" x14ac:dyDescent="0.25">
      <c r="A80" s="14" t="s">
        <v>183</v>
      </c>
      <c r="B80" s="5"/>
      <c r="C80" s="45">
        <f>G69</f>
        <v>0.126</v>
      </c>
      <c r="D80" s="8" t="s">
        <v>186</v>
      </c>
      <c r="E80" s="8"/>
      <c r="F80" s="48">
        <f>C80*F78</f>
        <v>8.4420000000000009E-2</v>
      </c>
      <c r="G80" s="38" t="s">
        <v>187</v>
      </c>
      <c r="H80" s="38"/>
      <c r="I80" s="49">
        <f>C80*I78</f>
        <v>4.1579999999999992E-2</v>
      </c>
      <c r="J80" s="37"/>
      <c r="K80" s="18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</row>
    <row r="81" spans="1:22" x14ac:dyDescent="0.25">
      <c r="A81" s="17" t="s">
        <v>42</v>
      </c>
      <c r="B81" s="4"/>
      <c r="C81" s="46">
        <f>G70</f>
        <v>5.3999999999999999E-2</v>
      </c>
      <c r="D81" s="11" t="s">
        <v>186</v>
      </c>
      <c r="E81" s="8"/>
      <c r="F81" s="48">
        <f>C81*F78</f>
        <v>3.6180000000000004E-2</v>
      </c>
      <c r="G81" s="39" t="s">
        <v>170</v>
      </c>
      <c r="H81" s="8"/>
      <c r="I81" s="50">
        <f>C81*I78</f>
        <v>1.7819999999999999E-2</v>
      </c>
      <c r="J81" s="37"/>
      <c r="K81" s="18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</row>
    <row r="82" spans="1:22" x14ac:dyDescent="0.25">
      <c r="A82" s="60"/>
      <c r="B82" s="61"/>
      <c r="C82" s="61"/>
      <c r="D82" s="61"/>
      <c r="E82" s="61"/>
      <c r="F82" s="61"/>
      <c r="G82" s="61"/>
      <c r="H82" s="61"/>
      <c r="I82" s="29"/>
      <c r="J82" s="36"/>
      <c r="K82" s="36"/>
      <c r="L82" s="36"/>
      <c r="M82" s="36"/>
      <c r="N82" s="37"/>
      <c r="O82" s="18"/>
      <c r="P82" s="37"/>
      <c r="Q82" s="37"/>
      <c r="R82" s="37"/>
      <c r="S82" s="37"/>
      <c r="T82" s="37"/>
      <c r="U82" s="37"/>
      <c r="V82" s="37"/>
    </row>
    <row r="83" spans="1:22" x14ac:dyDescent="0.25">
      <c r="A83" s="21" t="s">
        <v>43</v>
      </c>
      <c r="B83" s="61"/>
      <c r="C83" s="61"/>
      <c r="D83" s="61"/>
      <c r="E83" s="61"/>
      <c r="F83" s="61"/>
      <c r="G83" s="61"/>
      <c r="H83" s="61"/>
      <c r="I83" s="29"/>
      <c r="J83" s="36"/>
      <c r="K83" s="36"/>
      <c r="L83" s="36"/>
      <c r="M83" s="36"/>
      <c r="N83" s="37"/>
      <c r="O83" s="18"/>
      <c r="P83" s="37"/>
      <c r="Q83" s="37"/>
      <c r="R83" s="37"/>
      <c r="S83" s="37"/>
      <c r="T83" s="37"/>
      <c r="U83" s="37"/>
      <c r="V83" s="37"/>
    </row>
    <row r="84" spans="1:22" x14ac:dyDescent="0.25">
      <c r="A84" s="60"/>
      <c r="B84" s="61"/>
      <c r="C84" s="61"/>
      <c r="D84" s="61"/>
      <c r="E84" s="61"/>
      <c r="F84" s="61"/>
      <c r="G84" s="61"/>
      <c r="H84" s="61"/>
      <c r="I84" s="29"/>
      <c r="J84" s="36"/>
      <c r="K84" s="36"/>
      <c r="L84" s="36"/>
      <c r="M84" s="36"/>
      <c r="N84" s="37"/>
      <c r="O84" s="18"/>
      <c r="P84" s="37"/>
      <c r="Q84" s="37"/>
      <c r="R84" s="37"/>
      <c r="S84" s="37"/>
      <c r="T84" s="37"/>
      <c r="U84" s="37"/>
      <c r="V84" s="37"/>
    </row>
    <row r="85" spans="1:22" x14ac:dyDescent="0.25">
      <c r="A85" s="60" t="s">
        <v>188</v>
      </c>
      <c r="B85" s="61"/>
      <c r="C85" s="61" t="s">
        <v>193</v>
      </c>
      <c r="D85" s="61"/>
      <c r="E85" s="61"/>
      <c r="F85" s="61"/>
      <c r="G85" s="72">
        <f>I79/(1-F79)</f>
        <v>0.60053262316910772</v>
      </c>
      <c r="H85" s="61"/>
      <c r="I85" s="29"/>
      <c r="J85" s="36"/>
      <c r="K85" s="36"/>
      <c r="L85" s="36"/>
      <c r="M85" s="36"/>
      <c r="N85" s="37"/>
      <c r="O85" s="18"/>
      <c r="P85" s="37"/>
      <c r="Q85" s="37"/>
      <c r="R85" s="37"/>
      <c r="S85" s="37"/>
      <c r="T85" s="37"/>
      <c r="U85" s="37"/>
      <c r="V85" s="37"/>
    </row>
    <row r="86" spans="1:22" x14ac:dyDescent="0.25">
      <c r="A86" s="60" t="s">
        <v>189</v>
      </c>
      <c r="B86" s="61"/>
      <c r="C86" s="61" t="s">
        <v>192</v>
      </c>
      <c r="D86" s="61"/>
      <c r="E86" s="61"/>
      <c r="F86" s="61"/>
      <c r="G86" s="73">
        <f>(F80+F81)/(1-F79)</f>
        <v>0.26764314247669774</v>
      </c>
      <c r="H86" s="61"/>
      <c r="I86" s="29"/>
      <c r="J86" s="36"/>
      <c r="K86" s="36"/>
      <c r="L86" s="36"/>
      <c r="M86" s="36"/>
      <c r="N86" s="37"/>
      <c r="O86" s="18"/>
      <c r="P86" s="37"/>
      <c r="Q86" s="37"/>
      <c r="R86" s="37"/>
      <c r="S86" s="37"/>
      <c r="T86" s="37"/>
      <c r="U86" s="37"/>
      <c r="V86" s="37"/>
    </row>
    <row r="87" spans="1:22" x14ac:dyDescent="0.25">
      <c r="A87" s="60" t="s">
        <v>190</v>
      </c>
      <c r="B87" s="61"/>
      <c r="C87" s="61" t="s">
        <v>194</v>
      </c>
      <c r="D87" s="61"/>
      <c r="E87" s="61"/>
      <c r="F87" s="61"/>
      <c r="G87" s="73">
        <f>I80/(1-F79)</f>
        <v>9.2276964047936061E-2</v>
      </c>
      <c r="H87" s="61"/>
      <c r="I87" s="29"/>
      <c r="J87" s="36"/>
      <c r="K87" s="36"/>
      <c r="L87" s="36"/>
      <c r="M87" s="36"/>
      <c r="N87" s="37"/>
      <c r="O87" s="18"/>
      <c r="P87" s="37"/>
      <c r="Q87" s="37"/>
      <c r="R87" s="37"/>
      <c r="S87" s="37"/>
      <c r="T87" s="37"/>
      <c r="U87" s="37"/>
      <c r="V87" s="37"/>
    </row>
    <row r="88" spans="1:22" x14ac:dyDescent="0.25">
      <c r="A88" s="71" t="s">
        <v>191</v>
      </c>
      <c r="B88" s="61"/>
      <c r="C88" s="61" t="s">
        <v>195</v>
      </c>
      <c r="D88" s="61"/>
      <c r="E88" s="61"/>
      <c r="F88" s="61"/>
      <c r="G88" s="73">
        <f>I81/(1-F79)</f>
        <v>3.954727030625832E-2</v>
      </c>
      <c r="H88" s="61"/>
      <c r="I88" s="29"/>
      <c r="J88" s="36"/>
      <c r="K88" s="36"/>
      <c r="L88" s="36"/>
      <c r="M88" s="36"/>
      <c r="N88" s="37"/>
      <c r="O88" s="18"/>
      <c r="P88" s="37"/>
      <c r="Q88" s="37"/>
      <c r="R88" s="37"/>
      <c r="S88" s="37"/>
      <c r="T88" s="37"/>
      <c r="U88" s="37"/>
      <c r="V88" s="37"/>
    </row>
    <row r="89" spans="1:22" x14ac:dyDescent="0.25">
      <c r="A89" s="60"/>
      <c r="B89" s="61"/>
      <c r="C89" s="61"/>
      <c r="D89" s="61"/>
      <c r="E89" s="61"/>
      <c r="F89" s="61"/>
      <c r="G89" s="61"/>
      <c r="H89" s="61"/>
      <c r="I89" s="29"/>
      <c r="J89" s="36"/>
      <c r="K89" s="36"/>
      <c r="L89" s="36"/>
      <c r="M89" s="36"/>
      <c r="N89" s="37"/>
      <c r="O89" s="18"/>
      <c r="P89" s="37"/>
      <c r="Q89" s="37"/>
      <c r="R89" s="37"/>
      <c r="S89" s="37"/>
      <c r="T89" s="37"/>
      <c r="U89" s="37"/>
      <c r="V89" s="37"/>
    </row>
    <row r="90" spans="1:22" x14ac:dyDescent="0.25">
      <c r="A90" s="60" t="s">
        <v>196</v>
      </c>
      <c r="B90" s="61" t="s">
        <v>117</v>
      </c>
      <c r="C90" s="61"/>
      <c r="D90" s="61"/>
      <c r="E90" s="61"/>
      <c r="F90" s="61"/>
      <c r="G90" s="61"/>
      <c r="H90" s="61"/>
      <c r="I90" s="29"/>
      <c r="J90" s="36"/>
      <c r="K90" s="36"/>
      <c r="L90" s="36"/>
      <c r="M90" s="36"/>
      <c r="N90" s="37"/>
      <c r="O90" s="18"/>
      <c r="P90" s="37"/>
      <c r="Q90" s="37"/>
      <c r="R90" s="37"/>
      <c r="S90" s="37"/>
      <c r="T90" s="37"/>
      <c r="U90" s="37"/>
      <c r="V90" s="37"/>
    </row>
    <row r="91" spans="1:22" x14ac:dyDescent="0.25">
      <c r="A91" s="60"/>
      <c r="B91" s="61"/>
      <c r="C91" s="62" t="s">
        <v>197</v>
      </c>
      <c r="D91" s="63">
        <v>0.5</v>
      </c>
      <c r="E91" s="63"/>
      <c r="F91" s="61"/>
      <c r="G91" s="61"/>
      <c r="H91" s="61"/>
      <c r="I91" s="29"/>
      <c r="J91" s="36"/>
      <c r="K91" s="36"/>
      <c r="L91" s="36"/>
      <c r="M91" s="36"/>
      <c r="N91" s="37"/>
      <c r="O91" s="18"/>
      <c r="P91" s="37"/>
      <c r="Q91" s="37"/>
      <c r="R91" s="37"/>
      <c r="S91" s="37"/>
      <c r="T91" s="37"/>
      <c r="U91" s="37"/>
      <c r="V91" s="37"/>
    </row>
    <row r="92" spans="1:22" x14ac:dyDescent="0.25">
      <c r="A92" s="60"/>
      <c r="B92" s="61"/>
      <c r="C92" s="62" t="s">
        <v>198</v>
      </c>
      <c r="D92" s="63" t="s">
        <v>199</v>
      </c>
      <c r="E92" s="63"/>
      <c r="F92" s="61"/>
      <c r="G92" s="61"/>
      <c r="H92" s="61"/>
      <c r="I92" s="29"/>
      <c r="J92" s="36"/>
      <c r="K92" s="36"/>
      <c r="L92" s="36"/>
      <c r="M92" s="36"/>
      <c r="N92" s="37"/>
      <c r="O92" s="18"/>
      <c r="P92" s="37"/>
      <c r="Q92" s="37"/>
      <c r="R92" s="37"/>
      <c r="S92" s="37"/>
      <c r="T92" s="37"/>
      <c r="U92" s="37"/>
      <c r="V92" s="37"/>
    </row>
    <row r="93" spans="1:22" x14ac:dyDescent="0.25">
      <c r="A93" s="60"/>
      <c r="B93" s="61"/>
      <c r="C93" s="62" t="s">
        <v>45</v>
      </c>
      <c r="D93" s="63">
        <f xml:space="preserve"> 1- D91</f>
        <v>0.5</v>
      </c>
      <c r="E93" s="63"/>
      <c r="F93" s="61"/>
      <c r="G93" s="61"/>
      <c r="H93" s="61"/>
      <c r="I93" s="29"/>
      <c r="J93" s="36"/>
      <c r="K93" s="36"/>
      <c r="L93" s="36"/>
      <c r="M93" s="36"/>
      <c r="N93" s="37"/>
      <c r="O93" s="18"/>
      <c r="P93" s="37"/>
      <c r="Q93" s="37"/>
      <c r="R93" s="37"/>
      <c r="S93" s="37"/>
      <c r="T93" s="37"/>
      <c r="U93" s="37"/>
      <c r="V93" s="37"/>
    </row>
    <row r="94" spans="1:22" x14ac:dyDescent="0.25">
      <c r="A94" s="60"/>
      <c r="B94" s="61"/>
      <c r="C94" s="61"/>
      <c r="D94" s="61"/>
      <c r="E94" s="61"/>
      <c r="F94" s="61"/>
      <c r="G94" s="61"/>
      <c r="H94" s="61"/>
      <c r="I94" s="29"/>
      <c r="J94" s="36"/>
      <c r="K94" s="36"/>
      <c r="L94" s="36"/>
      <c r="M94" s="36"/>
      <c r="N94" s="37"/>
      <c r="O94" s="18"/>
      <c r="P94" s="37"/>
      <c r="Q94" s="37"/>
      <c r="R94" s="37"/>
      <c r="S94" s="37"/>
      <c r="T94" s="37"/>
      <c r="U94" s="37"/>
      <c r="V94" s="37"/>
    </row>
    <row r="95" spans="1:22" x14ac:dyDescent="0.25">
      <c r="A95" s="87" t="s">
        <v>46</v>
      </c>
      <c r="B95" s="88"/>
      <c r="C95" s="88"/>
      <c r="D95" s="22"/>
      <c r="E95" s="22"/>
      <c r="F95" s="22"/>
      <c r="G95" s="22"/>
      <c r="H95" s="22"/>
      <c r="I95" s="12"/>
      <c r="J95" s="36"/>
      <c r="K95" s="36"/>
      <c r="L95" s="36"/>
      <c r="M95" s="36"/>
      <c r="N95" s="37"/>
      <c r="O95" s="18"/>
      <c r="P95" s="37"/>
      <c r="Q95" s="37"/>
      <c r="R95" s="37"/>
      <c r="S95" s="37"/>
      <c r="T95" s="37"/>
      <c r="U95" s="37"/>
      <c r="V95" s="37"/>
    </row>
    <row r="96" spans="1:22" x14ac:dyDescent="0.25">
      <c r="A96" s="14"/>
      <c r="B96" s="42"/>
      <c r="C96" s="43"/>
      <c r="D96" s="9" t="s">
        <v>215</v>
      </c>
      <c r="E96" s="1"/>
      <c r="F96" s="19">
        <f>D91</f>
        <v>0.5</v>
      </c>
      <c r="G96" s="10" t="s">
        <v>47</v>
      </c>
      <c r="H96" s="4"/>
      <c r="I96" s="20">
        <f>D93</f>
        <v>0.5</v>
      </c>
      <c r="J96" s="36"/>
      <c r="K96" s="36"/>
      <c r="L96" s="36"/>
      <c r="M96" s="36"/>
      <c r="N96" s="37"/>
      <c r="O96" s="18"/>
      <c r="P96" s="37"/>
      <c r="Q96" s="37"/>
      <c r="R96" s="37"/>
      <c r="S96" s="37"/>
      <c r="T96" s="37"/>
      <c r="U96" s="37"/>
      <c r="V96" s="37"/>
    </row>
    <row r="97" spans="1:22" ht="15.75" x14ac:dyDescent="0.25">
      <c r="A97" s="15" t="s">
        <v>200</v>
      </c>
      <c r="B97" s="5"/>
      <c r="C97" s="45">
        <f>G85</f>
        <v>0.60053262316910772</v>
      </c>
      <c r="D97" s="44" t="s">
        <v>185</v>
      </c>
      <c r="E97" s="7"/>
      <c r="F97" s="47">
        <f>C97*F96</f>
        <v>0.30026631158455386</v>
      </c>
      <c r="G97" s="16" t="s">
        <v>169</v>
      </c>
      <c r="H97" s="16"/>
      <c r="I97" s="49">
        <f>C97*I96</f>
        <v>0.30026631158455386</v>
      </c>
      <c r="J97" s="36"/>
      <c r="K97" s="36"/>
      <c r="L97" s="36"/>
      <c r="M97" s="36"/>
      <c r="N97" s="37"/>
      <c r="O97" s="18"/>
      <c r="P97" s="37"/>
      <c r="Q97" s="37"/>
      <c r="R97" s="37"/>
      <c r="S97" s="37"/>
      <c r="T97" s="37"/>
      <c r="U97" s="37"/>
      <c r="V97" s="37"/>
    </row>
    <row r="98" spans="1:22" x14ac:dyDescent="0.25">
      <c r="A98" s="14" t="s">
        <v>201</v>
      </c>
      <c r="B98" s="5"/>
      <c r="C98" s="45">
        <f>G86</f>
        <v>0.26764314247669774</v>
      </c>
      <c r="D98" s="8" t="s">
        <v>203</v>
      </c>
      <c r="E98" s="8"/>
      <c r="F98" s="48">
        <f>C98*F96</f>
        <v>0.13382157123834887</v>
      </c>
      <c r="G98" s="38" t="s">
        <v>204</v>
      </c>
      <c r="H98" s="38"/>
      <c r="I98" s="49">
        <f>C98*I96</f>
        <v>0.13382157123834887</v>
      </c>
      <c r="J98" s="36"/>
      <c r="K98" s="36"/>
      <c r="L98" s="36"/>
      <c r="M98" s="36"/>
      <c r="N98" s="37"/>
      <c r="O98" s="18"/>
      <c r="P98" s="37"/>
      <c r="Q98" s="37"/>
      <c r="R98" s="37"/>
      <c r="S98" s="37"/>
      <c r="T98" s="37"/>
      <c r="U98" s="37"/>
      <c r="V98" s="37"/>
    </row>
    <row r="99" spans="1:22" x14ac:dyDescent="0.25">
      <c r="A99" s="14" t="s">
        <v>202</v>
      </c>
      <c r="B99" s="5"/>
      <c r="C99" s="45">
        <f>G87</f>
        <v>9.2276964047936061E-2</v>
      </c>
      <c r="D99" s="8" t="s">
        <v>203</v>
      </c>
      <c r="E99" s="8"/>
      <c r="F99" s="48">
        <f>C99*F96</f>
        <v>4.613848202396803E-2</v>
      </c>
      <c r="G99" s="51" t="s">
        <v>187</v>
      </c>
      <c r="H99" s="38"/>
      <c r="I99" s="49">
        <f>C99*I96</f>
        <v>4.613848202396803E-2</v>
      </c>
      <c r="J99" s="36"/>
      <c r="K99" s="36"/>
      <c r="L99" s="36"/>
      <c r="M99" s="36"/>
      <c r="N99" s="37"/>
      <c r="O99" s="18"/>
      <c r="P99" s="37"/>
      <c r="Q99" s="37"/>
      <c r="R99" s="37"/>
      <c r="S99" s="37"/>
      <c r="T99" s="37"/>
      <c r="U99" s="37"/>
      <c r="V99" s="37"/>
    </row>
    <row r="100" spans="1:22" x14ac:dyDescent="0.25">
      <c r="A100" s="17" t="s">
        <v>238</v>
      </c>
      <c r="B100" s="4"/>
      <c r="C100" s="46">
        <f>G88</f>
        <v>3.954727030625832E-2</v>
      </c>
      <c r="D100" s="11" t="s">
        <v>203</v>
      </c>
      <c r="E100" s="8"/>
      <c r="F100" s="48">
        <f>C100*F96</f>
        <v>1.977363515312916E-2</v>
      </c>
      <c r="G100" s="39" t="s">
        <v>170</v>
      </c>
      <c r="H100" s="8"/>
      <c r="I100" s="50">
        <f>C100*I96</f>
        <v>1.977363515312916E-2</v>
      </c>
      <c r="J100" s="36"/>
      <c r="K100" s="36"/>
      <c r="L100" s="36"/>
      <c r="M100" s="36"/>
      <c r="N100" s="37"/>
      <c r="O100" s="18"/>
      <c r="P100" s="37"/>
      <c r="Q100" s="37"/>
      <c r="R100" s="37"/>
      <c r="S100" s="37"/>
      <c r="T100" s="37"/>
      <c r="U100" s="37"/>
      <c r="V100" s="37"/>
    </row>
    <row r="101" spans="1:22" x14ac:dyDescent="0.25">
      <c r="A101" s="60"/>
      <c r="B101" s="61"/>
      <c r="C101" s="61"/>
      <c r="D101" s="61"/>
      <c r="E101" s="61"/>
      <c r="F101" s="61"/>
      <c r="G101" s="61"/>
      <c r="H101" s="61"/>
      <c r="I101" s="29"/>
      <c r="J101" s="36"/>
      <c r="K101" s="36"/>
      <c r="L101" s="36"/>
      <c r="M101" s="36"/>
      <c r="N101" s="37"/>
      <c r="O101" s="18"/>
      <c r="P101" s="37"/>
      <c r="Q101" s="37"/>
      <c r="R101" s="37"/>
      <c r="S101" s="37"/>
      <c r="T101" s="37"/>
      <c r="U101" s="37"/>
      <c r="V101" s="37"/>
    </row>
    <row r="102" spans="1:22" x14ac:dyDescent="0.25">
      <c r="A102" s="21" t="s">
        <v>43</v>
      </c>
      <c r="B102" s="61"/>
      <c r="C102" s="61"/>
      <c r="D102" s="61"/>
      <c r="E102" s="61"/>
      <c r="F102" s="61"/>
      <c r="G102" s="61"/>
      <c r="H102" s="61"/>
      <c r="I102" s="29"/>
      <c r="J102" s="36"/>
      <c r="K102" s="36"/>
      <c r="L102" s="36"/>
      <c r="M102" s="36"/>
      <c r="N102" s="37"/>
      <c r="O102" s="18"/>
      <c r="P102" s="37"/>
      <c r="Q102" s="37"/>
      <c r="R102" s="37"/>
      <c r="S102" s="37"/>
      <c r="T102" s="37"/>
      <c r="U102" s="37"/>
      <c r="V102" s="37"/>
    </row>
    <row r="103" spans="1:22" x14ac:dyDescent="0.25">
      <c r="A103" s="60"/>
      <c r="B103" s="61"/>
      <c r="C103" s="61"/>
      <c r="D103" s="61"/>
      <c r="E103" s="61"/>
      <c r="F103" s="61"/>
      <c r="G103" s="61"/>
      <c r="H103" s="61"/>
      <c r="I103" s="29"/>
      <c r="J103" s="36"/>
      <c r="K103" s="36"/>
      <c r="L103" s="36"/>
      <c r="M103" s="36"/>
      <c r="N103" s="37"/>
      <c r="O103" s="18"/>
      <c r="P103" s="37"/>
      <c r="Q103" s="37"/>
      <c r="R103" s="37"/>
      <c r="S103" s="37"/>
      <c r="T103" s="37"/>
      <c r="U103" s="37"/>
      <c r="V103" s="37"/>
    </row>
    <row r="104" spans="1:22" x14ac:dyDescent="0.25">
      <c r="A104" s="60" t="s">
        <v>205</v>
      </c>
      <c r="B104" s="61"/>
      <c r="C104" s="61" t="s">
        <v>210</v>
      </c>
      <c r="D104" s="61"/>
      <c r="E104" s="61"/>
      <c r="F104" s="61"/>
      <c r="G104" s="72">
        <f>I97/(1-F97)</f>
        <v>0.42911512844909594</v>
      </c>
      <c r="H104" s="61"/>
      <c r="I104" s="29"/>
      <c r="J104" s="36"/>
      <c r="K104" s="36"/>
      <c r="L104" s="36"/>
      <c r="M104" s="36"/>
      <c r="N104" s="37"/>
      <c r="O104" s="18"/>
      <c r="P104" s="37"/>
      <c r="Q104" s="37"/>
      <c r="R104" s="37"/>
      <c r="S104" s="37"/>
      <c r="T104" s="37"/>
      <c r="U104" s="37"/>
      <c r="V104" s="37"/>
    </row>
    <row r="105" spans="1:22" x14ac:dyDescent="0.25">
      <c r="A105" s="60" t="s">
        <v>206</v>
      </c>
      <c r="B105" s="61"/>
      <c r="C105" s="61" t="s">
        <v>211</v>
      </c>
      <c r="D105" s="61"/>
      <c r="E105" s="61"/>
      <c r="F105" s="61"/>
      <c r="G105" s="73">
        <f>(F98+F99+F100)/(1-F97)</f>
        <v>0.28544243577545192</v>
      </c>
      <c r="H105" s="61"/>
      <c r="I105" s="29"/>
      <c r="J105" s="36"/>
      <c r="K105" s="36"/>
      <c r="L105" s="36"/>
      <c r="M105" s="36"/>
      <c r="N105" s="37"/>
      <c r="O105" s="18"/>
      <c r="P105" s="37"/>
      <c r="Q105" s="37"/>
      <c r="R105" s="37"/>
      <c r="S105" s="37"/>
      <c r="T105" s="37"/>
      <c r="U105" s="37"/>
      <c r="V105" s="37"/>
    </row>
    <row r="106" spans="1:22" x14ac:dyDescent="0.25">
      <c r="A106" s="60" t="s">
        <v>207</v>
      </c>
      <c r="B106" s="61"/>
      <c r="C106" s="61" t="s">
        <v>212</v>
      </c>
      <c r="D106" s="61"/>
      <c r="E106" s="61"/>
      <c r="F106" s="61"/>
      <c r="G106" s="73">
        <f>I98/(1-F97)</f>
        <v>0.19124643196955279</v>
      </c>
      <c r="H106" s="61"/>
      <c r="I106" s="29"/>
      <c r="J106" s="36"/>
      <c r="K106" s="36"/>
      <c r="L106" s="36"/>
      <c r="M106" s="36"/>
      <c r="N106" s="37"/>
      <c r="O106" s="18"/>
      <c r="P106" s="37"/>
      <c r="Q106" s="37"/>
      <c r="R106" s="37"/>
      <c r="S106" s="37"/>
      <c r="T106" s="37"/>
      <c r="U106" s="37"/>
      <c r="V106" s="37"/>
    </row>
    <row r="107" spans="1:22" x14ac:dyDescent="0.25">
      <c r="A107" s="60" t="s">
        <v>208</v>
      </c>
      <c r="B107" s="61"/>
      <c r="C107" s="61" t="s">
        <v>213</v>
      </c>
      <c r="D107" s="61"/>
      <c r="E107" s="61"/>
      <c r="F107" s="61"/>
      <c r="G107" s="73">
        <f>I99/(1-F97)</f>
        <v>6.5937202664129377E-2</v>
      </c>
      <c r="H107" s="61"/>
      <c r="I107" s="29"/>
      <c r="J107" s="36"/>
      <c r="K107" s="36"/>
      <c r="L107" s="36"/>
      <c r="M107" s="36"/>
      <c r="N107" s="37"/>
      <c r="O107" s="18"/>
      <c r="P107" s="37"/>
      <c r="Q107" s="37"/>
      <c r="R107" s="37"/>
      <c r="S107" s="37"/>
      <c r="T107" s="37"/>
      <c r="U107" s="37"/>
      <c r="V107" s="37"/>
    </row>
    <row r="108" spans="1:22" x14ac:dyDescent="0.25">
      <c r="A108" s="71" t="s">
        <v>209</v>
      </c>
      <c r="B108" s="61"/>
      <c r="C108" s="61" t="s">
        <v>214</v>
      </c>
      <c r="D108" s="61"/>
      <c r="E108" s="61"/>
      <c r="F108" s="61"/>
      <c r="G108" s="73">
        <f>I100/(1-F97)</f>
        <v>2.8258801141769738E-2</v>
      </c>
      <c r="H108" s="61"/>
      <c r="I108" s="29"/>
      <c r="J108" s="36"/>
      <c r="K108" s="36"/>
      <c r="L108" s="36"/>
      <c r="M108" s="36"/>
      <c r="N108" s="37"/>
      <c r="O108" s="18"/>
      <c r="P108" s="37"/>
      <c r="Q108" s="37"/>
      <c r="R108" s="37"/>
      <c r="S108" s="37"/>
      <c r="T108" s="37"/>
      <c r="U108" s="37"/>
      <c r="V108" s="37"/>
    </row>
    <row r="109" spans="1:22" x14ac:dyDescent="0.25">
      <c r="A109" s="60"/>
      <c r="B109" s="61"/>
      <c r="C109" s="61"/>
      <c r="D109" s="61"/>
      <c r="E109" s="61"/>
      <c r="F109" s="61"/>
      <c r="G109" s="61"/>
      <c r="H109" s="61"/>
      <c r="I109" s="29"/>
      <c r="J109" s="36"/>
      <c r="K109" s="36"/>
      <c r="L109" s="36"/>
      <c r="M109" s="36"/>
      <c r="N109" s="37"/>
      <c r="O109" s="18"/>
      <c r="P109" s="37"/>
      <c r="Q109" s="37"/>
      <c r="R109" s="37"/>
      <c r="S109" s="37"/>
      <c r="T109" s="37"/>
      <c r="U109" s="37"/>
      <c r="V109" s="37"/>
    </row>
    <row r="110" spans="1:22" x14ac:dyDescent="0.25">
      <c r="A110" s="60" t="s">
        <v>216</v>
      </c>
      <c r="B110" s="61" t="s">
        <v>78</v>
      </c>
      <c r="C110" s="61"/>
      <c r="D110" s="61"/>
      <c r="E110" s="61"/>
      <c r="F110" s="61"/>
      <c r="G110" s="61"/>
      <c r="H110" s="61"/>
      <c r="I110" s="29"/>
      <c r="J110" s="36"/>
      <c r="K110" s="36"/>
      <c r="L110" s="36"/>
      <c r="M110" s="36"/>
      <c r="N110" s="37"/>
      <c r="O110" s="18"/>
      <c r="P110" s="37"/>
      <c r="Q110" s="37"/>
      <c r="R110" s="37"/>
      <c r="S110" s="37"/>
      <c r="T110" s="37"/>
      <c r="U110" s="37"/>
      <c r="V110" s="37"/>
    </row>
    <row r="111" spans="1:22" x14ac:dyDescent="0.25">
      <c r="A111" s="60"/>
      <c r="B111" s="61"/>
      <c r="C111" s="62" t="s">
        <v>217</v>
      </c>
      <c r="D111" s="63">
        <v>0.75</v>
      </c>
      <c r="E111" s="63"/>
      <c r="F111" s="61"/>
      <c r="G111" s="61"/>
      <c r="H111" s="61"/>
      <c r="I111" s="29"/>
      <c r="J111" s="36"/>
      <c r="K111" s="36"/>
      <c r="L111" s="36"/>
      <c r="M111" s="36"/>
      <c r="N111" s="37"/>
      <c r="O111" s="18"/>
      <c r="P111" s="37"/>
      <c r="Q111" s="37"/>
      <c r="R111" s="37"/>
      <c r="S111" s="37"/>
      <c r="T111" s="37"/>
      <c r="U111" s="37"/>
      <c r="V111" s="37"/>
    </row>
    <row r="112" spans="1:22" x14ac:dyDescent="0.25">
      <c r="A112" s="60"/>
      <c r="B112" s="61"/>
      <c r="C112" s="62" t="s">
        <v>218</v>
      </c>
      <c r="D112" s="63" t="s">
        <v>219</v>
      </c>
      <c r="E112" s="63"/>
      <c r="F112" s="61"/>
      <c r="G112" s="61"/>
      <c r="H112" s="61"/>
      <c r="I112" s="29"/>
      <c r="J112" s="36"/>
      <c r="K112" s="36"/>
      <c r="L112" s="36"/>
      <c r="M112" s="36"/>
      <c r="N112" s="37"/>
      <c r="O112" s="18"/>
      <c r="P112" s="37"/>
      <c r="Q112" s="37"/>
      <c r="R112" s="37"/>
      <c r="S112" s="37"/>
      <c r="T112" s="37"/>
      <c r="U112" s="37"/>
      <c r="V112" s="37"/>
    </row>
    <row r="113" spans="1:22" x14ac:dyDescent="0.25">
      <c r="A113" s="60"/>
      <c r="B113" s="61"/>
      <c r="C113" s="62" t="s">
        <v>45</v>
      </c>
      <c r="D113" s="63">
        <f xml:space="preserve"> 1- D111</f>
        <v>0.25</v>
      </c>
      <c r="E113" s="63"/>
      <c r="F113" s="61"/>
      <c r="G113" s="61"/>
      <c r="H113" s="61"/>
      <c r="I113" s="29"/>
      <c r="J113" s="36"/>
      <c r="K113" s="36"/>
      <c r="L113" s="36"/>
      <c r="M113" s="36"/>
      <c r="N113" s="37"/>
      <c r="O113" s="18"/>
      <c r="P113" s="37"/>
      <c r="Q113" s="37"/>
      <c r="R113" s="37"/>
      <c r="S113" s="37"/>
      <c r="T113" s="37"/>
      <c r="U113" s="37"/>
      <c r="V113" s="37"/>
    </row>
    <row r="114" spans="1:22" x14ac:dyDescent="0.25">
      <c r="A114" s="60"/>
      <c r="B114" s="61"/>
      <c r="C114" s="61"/>
      <c r="D114" s="61"/>
      <c r="E114" s="61"/>
      <c r="F114" s="61"/>
      <c r="G114" s="61"/>
      <c r="H114" s="61"/>
      <c r="I114" s="29"/>
      <c r="J114" s="36"/>
      <c r="K114" s="36"/>
      <c r="L114" s="36"/>
      <c r="M114" s="36"/>
      <c r="N114" s="37"/>
      <c r="O114" s="18"/>
      <c r="P114" s="37"/>
      <c r="Q114" s="37"/>
      <c r="R114" s="37"/>
      <c r="S114" s="37"/>
      <c r="T114" s="37"/>
      <c r="U114" s="37"/>
      <c r="V114" s="37"/>
    </row>
    <row r="115" spans="1:22" x14ac:dyDescent="0.25">
      <c r="A115" s="87" t="s">
        <v>220</v>
      </c>
      <c r="B115" s="88"/>
      <c r="C115" s="88"/>
      <c r="D115" s="22"/>
      <c r="E115" s="22"/>
      <c r="F115" s="22"/>
      <c r="G115" s="22"/>
      <c r="H115" s="22"/>
      <c r="I115" s="12"/>
      <c r="J115" s="36"/>
      <c r="K115" s="36"/>
      <c r="L115" s="36"/>
      <c r="M115" s="36"/>
      <c r="N115" s="37"/>
      <c r="O115" s="18"/>
      <c r="P115" s="37"/>
      <c r="Q115" s="37"/>
      <c r="R115" s="37"/>
      <c r="S115" s="37"/>
      <c r="T115" s="37"/>
      <c r="U115" s="37"/>
      <c r="V115" s="37"/>
    </row>
    <row r="116" spans="1:22" x14ac:dyDescent="0.25">
      <c r="A116" s="14"/>
      <c r="B116" s="42"/>
      <c r="C116" s="43"/>
      <c r="D116" s="9" t="s">
        <v>221</v>
      </c>
      <c r="E116" s="1"/>
      <c r="F116" s="19">
        <f>D111</f>
        <v>0.75</v>
      </c>
      <c r="G116" s="10" t="s">
        <v>222</v>
      </c>
      <c r="H116" s="4"/>
      <c r="I116" s="20">
        <f>D113</f>
        <v>0.25</v>
      </c>
      <c r="J116" s="36"/>
      <c r="K116" s="36"/>
      <c r="L116" s="36"/>
      <c r="M116" s="36"/>
      <c r="N116" s="37"/>
      <c r="O116" s="18"/>
      <c r="P116" s="37"/>
      <c r="Q116" s="37"/>
      <c r="R116" s="37"/>
      <c r="S116" s="37"/>
      <c r="T116" s="37"/>
      <c r="U116" s="37"/>
      <c r="V116" s="37"/>
    </row>
    <row r="117" spans="1:22" x14ac:dyDescent="0.25">
      <c r="A117" s="15" t="s">
        <v>223</v>
      </c>
      <c r="B117" s="5"/>
      <c r="C117" s="45">
        <f>G104</f>
        <v>0.42911512844909594</v>
      </c>
      <c r="D117" s="8" t="s">
        <v>169</v>
      </c>
      <c r="E117" s="7"/>
      <c r="F117" s="47">
        <f>C117*F116</f>
        <v>0.32183634633682195</v>
      </c>
      <c r="G117" s="16" t="s">
        <v>169</v>
      </c>
      <c r="H117" s="16"/>
      <c r="I117" s="49">
        <f>C117*I116</f>
        <v>0.10727878211227398</v>
      </c>
      <c r="J117" s="36"/>
      <c r="K117" s="36"/>
      <c r="L117" s="36"/>
      <c r="M117" s="36"/>
      <c r="N117" s="37"/>
      <c r="O117" s="18"/>
      <c r="P117" s="37"/>
      <c r="Q117" s="37"/>
      <c r="R117" s="37"/>
      <c r="S117" s="37"/>
      <c r="T117" s="37"/>
      <c r="U117" s="37"/>
      <c r="V117" s="37"/>
    </row>
    <row r="118" spans="1:22" x14ac:dyDescent="0.25">
      <c r="A118" s="17" t="s">
        <v>224</v>
      </c>
      <c r="B118" s="5"/>
      <c r="C118" s="45">
        <f>G105</f>
        <v>0.28544243577545192</v>
      </c>
      <c r="D118" s="8" t="s">
        <v>203</v>
      </c>
      <c r="E118" s="7"/>
      <c r="F118" s="47">
        <f>C118*F116</f>
        <v>0.21408182683158894</v>
      </c>
      <c r="G118" s="11" t="s">
        <v>203</v>
      </c>
      <c r="H118" s="8"/>
      <c r="I118" s="49">
        <f>C118*I116</f>
        <v>7.136060894386298E-2</v>
      </c>
      <c r="J118" s="36"/>
      <c r="K118" s="36"/>
      <c r="L118" s="36"/>
      <c r="M118" s="36"/>
      <c r="N118" s="37"/>
      <c r="O118" s="18"/>
      <c r="P118" s="37"/>
      <c r="Q118" s="37"/>
      <c r="R118" s="37"/>
      <c r="S118" s="37"/>
      <c r="T118" s="37"/>
      <c r="U118" s="37"/>
      <c r="V118" s="37"/>
    </row>
    <row r="119" spans="1:22" x14ac:dyDescent="0.25">
      <c r="A119" s="14" t="s">
        <v>225</v>
      </c>
      <c r="B119" s="5"/>
      <c r="C119" s="45">
        <f>G106</f>
        <v>0.19124643196955279</v>
      </c>
      <c r="D119" s="8" t="s">
        <v>204</v>
      </c>
      <c r="E119" s="8"/>
      <c r="F119" s="48">
        <f>C119*F116</f>
        <v>0.14343482397716459</v>
      </c>
      <c r="G119" s="38" t="s">
        <v>204</v>
      </c>
      <c r="H119" s="38"/>
      <c r="I119" s="49">
        <f>C119*I116</f>
        <v>4.7811607992388198E-2</v>
      </c>
      <c r="J119" s="36"/>
      <c r="K119" s="36"/>
      <c r="L119" s="36"/>
      <c r="M119" s="36"/>
      <c r="N119" s="37"/>
      <c r="O119" s="18"/>
      <c r="P119" s="37"/>
      <c r="Q119" s="37"/>
      <c r="R119" s="37"/>
      <c r="S119" s="37"/>
      <c r="T119" s="37"/>
      <c r="U119" s="37"/>
      <c r="V119" s="37"/>
    </row>
    <row r="120" spans="1:22" x14ac:dyDescent="0.25">
      <c r="A120" s="14" t="s">
        <v>226</v>
      </c>
      <c r="B120" s="5"/>
      <c r="C120" s="45">
        <f>G107</f>
        <v>6.5937202664129377E-2</v>
      </c>
      <c r="D120" s="8" t="s">
        <v>187</v>
      </c>
      <c r="E120" s="8"/>
      <c r="F120" s="48">
        <f>C120*F116</f>
        <v>4.9452901998097029E-2</v>
      </c>
      <c r="G120" s="51" t="s">
        <v>187</v>
      </c>
      <c r="H120" s="38"/>
      <c r="I120" s="49">
        <f>C120*I116</f>
        <v>1.6484300666032344E-2</v>
      </c>
      <c r="J120" s="36"/>
      <c r="K120" s="36"/>
      <c r="L120" s="36"/>
      <c r="M120" s="36"/>
      <c r="N120" s="37"/>
      <c r="O120" s="18"/>
      <c r="P120" s="37"/>
      <c r="Q120" s="37"/>
      <c r="R120" s="37"/>
      <c r="S120" s="37"/>
      <c r="T120" s="37"/>
      <c r="U120" s="37"/>
      <c r="V120" s="37"/>
    </row>
    <row r="121" spans="1:22" x14ac:dyDescent="0.25">
      <c r="A121" s="17" t="s">
        <v>227</v>
      </c>
      <c r="B121" s="4"/>
      <c r="C121" s="46">
        <f>G108</f>
        <v>2.8258801141769738E-2</v>
      </c>
      <c r="D121" s="11" t="s">
        <v>187</v>
      </c>
      <c r="E121" s="8"/>
      <c r="F121" s="48">
        <f>C121*F116</f>
        <v>2.1194100856327305E-2</v>
      </c>
      <c r="G121" s="39" t="s">
        <v>170</v>
      </c>
      <c r="H121" s="8"/>
      <c r="I121" s="50">
        <f>C121*I116</f>
        <v>7.0647002854424346E-3</v>
      </c>
      <c r="J121" s="36"/>
      <c r="K121" s="36"/>
      <c r="L121" s="36"/>
      <c r="M121" s="36"/>
      <c r="N121" s="37"/>
      <c r="O121" s="18"/>
      <c r="P121" s="37"/>
      <c r="Q121" s="37"/>
      <c r="R121" s="37"/>
      <c r="S121" s="37"/>
      <c r="T121" s="37"/>
      <c r="U121" s="37"/>
      <c r="V121" s="37"/>
    </row>
    <row r="122" spans="1:22" x14ac:dyDescent="0.25">
      <c r="A122" s="60"/>
      <c r="B122" s="61"/>
      <c r="C122" s="61"/>
      <c r="D122" s="61"/>
      <c r="E122" s="61"/>
      <c r="F122" s="61"/>
      <c r="G122" s="61"/>
      <c r="H122" s="61"/>
      <c r="I122" s="29"/>
      <c r="J122" s="36"/>
      <c r="K122" s="36"/>
      <c r="L122" s="36"/>
      <c r="M122" s="36"/>
      <c r="N122" s="37"/>
      <c r="O122" s="18"/>
      <c r="P122" s="37"/>
      <c r="Q122" s="37"/>
      <c r="R122" s="37"/>
      <c r="S122" s="37"/>
      <c r="T122" s="37"/>
      <c r="U122" s="37"/>
      <c r="V122" s="37"/>
    </row>
    <row r="123" spans="1:22" x14ac:dyDescent="0.25">
      <c r="A123" s="21" t="s">
        <v>43</v>
      </c>
      <c r="B123" s="61"/>
      <c r="C123" s="61"/>
      <c r="D123" s="61"/>
      <c r="E123" s="61"/>
      <c r="F123" s="61"/>
      <c r="G123" s="61"/>
      <c r="H123" s="61"/>
      <c r="I123" s="29"/>
      <c r="J123" s="36"/>
      <c r="K123" s="36"/>
      <c r="L123" s="36"/>
      <c r="M123" s="36"/>
      <c r="N123" s="37"/>
      <c r="O123" s="18"/>
      <c r="P123" s="37"/>
      <c r="Q123" s="37"/>
      <c r="R123" s="37"/>
      <c r="S123" s="37"/>
      <c r="T123" s="37"/>
      <c r="U123" s="37"/>
      <c r="V123" s="37"/>
    </row>
    <row r="124" spans="1:22" x14ac:dyDescent="0.25">
      <c r="A124" s="60"/>
      <c r="B124" s="61"/>
      <c r="C124" s="61"/>
      <c r="D124" s="61"/>
      <c r="E124" s="61"/>
      <c r="F124" s="61"/>
      <c r="G124" s="61"/>
      <c r="H124" s="61"/>
      <c r="I124" s="29"/>
      <c r="J124" s="36"/>
      <c r="K124" s="36"/>
      <c r="L124" s="36"/>
      <c r="M124" s="36"/>
      <c r="N124" s="37"/>
      <c r="O124" s="18"/>
      <c r="P124" s="37"/>
      <c r="Q124" s="37"/>
      <c r="R124" s="37"/>
      <c r="S124" s="37"/>
      <c r="T124" s="37"/>
      <c r="U124" s="37"/>
      <c r="V124" s="37"/>
    </row>
    <row r="125" spans="1:22" x14ac:dyDescent="0.25">
      <c r="A125" s="60" t="s">
        <v>228</v>
      </c>
      <c r="B125" s="61"/>
      <c r="C125" s="61" t="s">
        <v>229</v>
      </c>
      <c r="D125" s="61"/>
      <c r="E125" s="61"/>
      <c r="F125" s="61"/>
      <c r="G125" s="72">
        <f>(F117+I117)/1-0</f>
        <v>0.42911512844909594</v>
      </c>
      <c r="H125" s="61"/>
      <c r="I125" s="29"/>
      <c r="J125" s="36"/>
      <c r="K125" s="36"/>
      <c r="L125" s="36"/>
      <c r="M125" s="36"/>
      <c r="N125" s="37"/>
      <c r="O125" s="18"/>
      <c r="P125" s="37"/>
      <c r="Q125" s="37"/>
      <c r="R125" s="37"/>
      <c r="S125" s="37"/>
      <c r="T125" s="37"/>
      <c r="U125" s="37"/>
      <c r="V125" s="37"/>
    </row>
    <row r="126" spans="1:22" x14ac:dyDescent="0.25">
      <c r="A126" s="60" t="s">
        <v>230</v>
      </c>
      <c r="B126" s="61"/>
      <c r="C126" s="61" t="s">
        <v>231</v>
      </c>
      <c r="D126" s="61"/>
      <c r="E126" s="61"/>
      <c r="F126" s="61"/>
      <c r="G126" s="73">
        <f>(F118+I118)/1-0</f>
        <v>0.28544243577545192</v>
      </c>
      <c r="H126" s="61"/>
      <c r="I126" s="29"/>
      <c r="J126" s="36"/>
      <c r="K126" s="36"/>
      <c r="L126" s="36"/>
      <c r="M126" s="36"/>
      <c r="N126" s="37"/>
      <c r="O126" s="18"/>
      <c r="P126" s="37"/>
      <c r="Q126" s="37"/>
      <c r="R126" s="37"/>
      <c r="S126" s="37"/>
      <c r="T126" s="37"/>
      <c r="U126" s="37"/>
      <c r="V126" s="37"/>
    </row>
    <row r="127" spans="1:22" x14ac:dyDescent="0.25">
      <c r="A127" s="60" t="s">
        <v>244</v>
      </c>
      <c r="B127" s="61"/>
      <c r="C127" s="61" t="s">
        <v>232</v>
      </c>
      <c r="D127" s="61"/>
      <c r="E127" s="61"/>
      <c r="F127" s="61"/>
      <c r="G127" s="73">
        <f>(F119+I119)/1-0</f>
        <v>0.19124643196955279</v>
      </c>
      <c r="H127" s="61"/>
      <c r="I127" s="29"/>
      <c r="J127" s="36"/>
      <c r="K127" s="36"/>
      <c r="L127" s="36"/>
      <c r="M127" s="36"/>
      <c r="N127" s="37"/>
      <c r="O127" s="18"/>
      <c r="P127" s="37"/>
      <c r="Q127" s="37"/>
      <c r="R127" s="37"/>
      <c r="S127" s="37"/>
      <c r="T127" s="37"/>
      <c r="U127" s="37"/>
      <c r="V127" s="37"/>
    </row>
    <row r="128" spans="1:22" x14ac:dyDescent="0.25">
      <c r="A128" s="60" t="s">
        <v>245</v>
      </c>
      <c r="B128" s="61"/>
      <c r="C128" s="61" t="s">
        <v>233</v>
      </c>
      <c r="D128" s="61"/>
      <c r="E128" s="61"/>
      <c r="F128" s="61"/>
      <c r="G128" s="73">
        <f>(F121+F120+I120)/1-0</f>
        <v>8.7131303520456685E-2</v>
      </c>
      <c r="H128" s="61"/>
      <c r="I128" s="29"/>
      <c r="J128" s="36"/>
      <c r="K128" s="36"/>
      <c r="L128" s="36"/>
      <c r="M128" s="36"/>
      <c r="N128" s="37"/>
      <c r="O128" s="18"/>
      <c r="P128" s="37"/>
      <c r="Q128" s="37"/>
      <c r="R128" s="37"/>
      <c r="S128" s="37"/>
      <c r="T128" s="37"/>
      <c r="U128" s="37"/>
      <c r="V128" s="37"/>
    </row>
    <row r="129" spans="1:22" x14ac:dyDescent="0.25">
      <c r="A129" s="71" t="s">
        <v>246</v>
      </c>
      <c r="B129" s="61"/>
      <c r="C129" s="61" t="s">
        <v>234</v>
      </c>
      <c r="D129" s="61"/>
      <c r="E129" s="61"/>
      <c r="F129" s="61"/>
      <c r="G129" s="73">
        <f>I121/1-0</f>
        <v>7.0647002854424346E-3</v>
      </c>
      <c r="H129" s="61"/>
      <c r="I129" s="29"/>
      <c r="J129" s="36"/>
      <c r="K129" s="36"/>
      <c r="L129" s="36"/>
      <c r="M129" s="36"/>
      <c r="N129" s="37"/>
      <c r="O129" s="18"/>
      <c r="P129" s="37"/>
      <c r="Q129" s="37"/>
      <c r="R129" s="37"/>
      <c r="S129" s="37"/>
      <c r="T129" s="37"/>
      <c r="U129" s="37"/>
      <c r="V129" s="37"/>
    </row>
    <row r="130" spans="1:22" x14ac:dyDescent="0.25">
      <c r="A130" s="60"/>
      <c r="B130" s="61"/>
      <c r="C130" s="61"/>
      <c r="D130" s="61"/>
      <c r="E130" s="61"/>
      <c r="F130" s="61"/>
      <c r="G130" s="61"/>
      <c r="H130" s="61"/>
      <c r="I130" s="29"/>
      <c r="J130" s="36"/>
      <c r="K130" s="36"/>
      <c r="L130" s="36"/>
      <c r="M130" s="36"/>
      <c r="N130" s="37"/>
      <c r="O130" s="18"/>
      <c r="P130" s="37"/>
      <c r="Q130" s="37"/>
      <c r="R130" s="37"/>
      <c r="S130" s="37"/>
      <c r="T130" s="37"/>
      <c r="U130" s="37"/>
      <c r="V130" s="37"/>
    </row>
    <row r="131" spans="1:22" x14ac:dyDescent="0.25">
      <c r="A131" s="60" t="s">
        <v>235</v>
      </c>
      <c r="B131" s="61" t="s">
        <v>79</v>
      </c>
      <c r="C131" s="61"/>
      <c r="D131" s="61"/>
      <c r="E131" s="61"/>
      <c r="F131" s="61"/>
      <c r="G131" s="61"/>
      <c r="H131" s="61"/>
      <c r="I131" s="29"/>
      <c r="J131" s="36"/>
      <c r="K131" s="36"/>
      <c r="L131" s="36"/>
      <c r="M131" s="36"/>
      <c r="N131" s="37"/>
      <c r="O131" s="18"/>
      <c r="P131" s="37"/>
      <c r="Q131" s="37"/>
      <c r="R131" s="37"/>
      <c r="S131" s="37"/>
      <c r="T131" s="37"/>
      <c r="U131" s="37"/>
      <c r="V131" s="37"/>
    </row>
    <row r="132" spans="1:22" x14ac:dyDescent="0.25">
      <c r="A132" s="60"/>
      <c r="B132" s="61"/>
      <c r="C132" s="62" t="s">
        <v>236</v>
      </c>
      <c r="D132" s="63">
        <v>0.7</v>
      </c>
      <c r="E132" s="63"/>
      <c r="F132" s="61"/>
      <c r="G132" s="61"/>
      <c r="H132" s="61"/>
      <c r="I132" s="29"/>
      <c r="J132" s="36"/>
      <c r="K132" s="36"/>
      <c r="L132" s="36"/>
      <c r="M132" s="36"/>
      <c r="N132" s="37"/>
      <c r="O132" s="18"/>
      <c r="P132" s="37"/>
      <c r="Q132" s="37"/>
      <c r="R132" s="37"/>
      <c r="S132" s="37"/>
      <c r="T132" s="37"/>
      <c r="U132" s="37"/>
      <c r="V132" s="37"/>
    </row>
    <row r="133" spans="1:22" x14ac:dyDescent="0.25">
      <c r="A133" s="60"/>
      <c r="B133" s="61"/>
      <c r="C133" s="62" t="s">
        <v>237</v>
      </c>
      <c r="D133" s="63" t="s">
        <v>247</v>
      </c>
      <c r="E133" s="63"/>
      <c r="F133" s="61"/>
      <c r="G133" s="61"/>
      <c r="H133" s="61"/>
      <c r="I133" s="29"/>
      <c r="J133" s="36"/>
      <c r="K133" s="36"/>
      <c r="L133" s="36"/>
      <c r="M133" s="36"/>
      <c r="N133" s="37"/>
      <c r="O133" s="18"/>
      <c r="P133" s="37"/>
      <c r="Q133" s="37"/>
      <c r="R133" s="37"/>
      <c r="S133" s="37"/>
      <c r="T133" s="37"/>
      <c r="U133" s="37"/>
      <c r="V133" s="37"/>
    </row>
    <row r="134" spans="1:22" x14ac:dyDescent="0.25">
      <c r="A134" s="60"/>
      <c r="B134" s="61"/>
      <c r="C134" s="62" t="s">
        <v>45</v>
      </c>
      <c r="D134" s="63">
        <f xml:space="preserve"> 1- D132</f>
        <v>0.30000000000000004</v>
      </c>
      <c r="E134" s="63"/>
      <c r="F134" s="61"/>
      <c r="G134" s="61"/>
      <c r="H134" s="61"/>
      <c r="I134" s="29"/>
      <c r="J134" s="36"/>
      <c r="K134" s="36"/>
      <c r="L134" s="36"/>
      <c r="M134" s="36"/>
      <c r="N134" s="37"/>
      <c r="O134" s="18"/>
      <c r="P134" s="37"/>
      <c r="Q134" s="37"/>
      <c r="R134" s="37"/>
      <c r="S134" s="37"/>
      <c r="T134" s="37"/>
      <c r="U134" s="37"/>
      <c r="V134" s="37"/>
    </row>
    <row r="135" spans="1:22" x14ac:dyDescent="0.25">
      <c r="A135" s="60"/>
      <c r="B135" s="61"/>
      <c r="C135" s="61"/>
      <c r="D135" s="61"/>
      <c r="E135" s="61"/>
      <c r="F135" s="61"/>
      <c r="G135" s="61"/>
      <c r="H135" s="61"/>
      <c r="I135" s="29"/>
      <c r="J135" s="36"/>
      <c r="K135" s="36"/>
      <c r="L135" s="36"/>
      <c r="M135" s="36"/>
      <c r="N135" s="37"/>
      <c r="O135" s="18"/>
      <c r="P135" s="37"/>
      <c r="Q135" s="37"/>
      <c r="R135" s="37"/>
      <c r="S135" s="37"/>
      <c r="T135" s="37"/>
      <c r="U135" s="37"/>
      <c r="V135" s="37"/>
    </row>
    <row r="136" spans="1:22" x14ac:dyDescent="0.25">
      <c r="A136" s="87" t="s">
        <v>248</v>
      </c>
      <c r="B136" s="88"/>
      <c r="C136" s="88"/>
      <c r="D136" s="22"/>
      <c r="E136" s="22"/>
      <c r="F136" s="22"/>
      <c r="G136" s="22"/>
      <c r="H136" s="22"/>
      <c r="I136" s="12"/>
      <c r="J136" s="36"/>
      <c r="K136" s="36"/>
      <c r="L136" s="36"/>
      <c r="M136" s="36"/>
      <c r="N136" s="37"/>
      <c r="O136" s="18"/>
      <c r="P136" s="37"/>
      <c r="Q136" s="37"/>
      <c r="R136" s="37"/>
      <c r="S136" s="37"/>
      <c r="T136" s="37"/>
      <c r="U136" s="37"/>
      <c r="V136" s="37"/>
    </row>
    <row r="137" spans="1:22" x14ac:dyDescent="0.25">
      <c r="A137" s="14"/>
      <c r="B137" s="42"/>
      <c r="C137" s="43"/>
      <c r="D137" s="9" t="s">
        <v>249</v>
      </c>
      <c r="E137" s="1"/>
      <c r="F137" s="19">
        <f>D132</f>
        <v>0.7</v>
      </c>
      <c r="G137" s="10" t="s">
        <v>250</v>
      </c>
      <c r="H137" s="4"/>
      <c r="I137" s="20">
        <f>D134</f>
        <v>0.30000000000000004</v>
      </c>
      <c r="J137" s="36"/>
      <c r="K137" s="36"/>
      <c r="L137" s="36"/>
      <c r="M137" s="36"/>
      <c r="N137" s="37"/>
      <c r="O137" s="18"/>
      <c r="P137" s="37"/>
      <c r="Q137" s="37"/>
      <c r="R137" s="37"/>
      <c r="S137" s="37"/>
      <c r="T137" s="37"/>
      <c r="U137" s="37"/>
      <c r="V137" s="37"/>
    </row>
    <row r="138" spans="1:22" x14ac:dyDescent="0.25">
      <c r="A138" s="15" t="s">
        <v>239</v>
      </c>
      <c r="B138" s="5"/>
      <c r="C138" s="45">
        <f>G125</f>
        <v>0.42911512844909594</v>
      </c>
      <c r="D138" s="8" t="s">
        <v>169</v>
      </c>
      <c r="E138" s="7"/>
      <c r="F138" s="47">
        <f>C138*F137</f>
        <v>0.30038058991436711</v>
      </c>
      <c r="G138" s="16" t="s">
        <v>169</v>
      </c>
      <c r="H138" s="16"/>
      <c r="I138" s="49">
        <f>C138*I137</f>
        <v>0.1287345385347288</v>
      </c>
      <c r="J138" s="36"/>
      <c r="K138" s="36"/>
      <c r="L138" s="36"/>
      <c r="M138" s="36"/>
      <c r="N138" s="37"/>
      <c r="O138" s="18"/>
      <c r="P138" s="37"/>
      <c r="Q138" s="37"/>
      <c r="R138" s="37"/>
      <c r="S138" s="37"/>
      <c r="T138" s="37"/>
      <c r="U138" s="37"/>
      <c r="V138" s="37"/>
    </row>
    <row r="139" spans="1:22" x14ac:dyDescent="0.25">
      <c r="A139" s="17" t="s">
        <v>240</v>
      </c>
      <c r="B139" s="5"/>
      <c r="C139" s="45">
        <f>G126</f>
        <v>0.28544243577545192</v>
      </c>
      <c r="D139" s="8" t="s">
        <v>203</v>
      </c>
      <c r="E139" s="7"/>
      <c r="F139" s="47">
        <f>C139*F137</f>
        <v>0.19980970504281634</v>
      </c>
      <c r="G139" s="11" t="s">
        <v>203</v>
      </c>
      <c r="H139" s="8"/>
      <c r="I139" s="49">
        <f>C139*I137</f>
        <v>8.5632730732635595E-2</v>
      </c>
      <c r="J139" s="36"/>
      <c r="K139" s="36"/>
      <c r="L139" s="36"/>
      <c r="M139" s="36"/>
      <c r="N139" s="37"/>
      <c r="O139" s="18"/>
      <c r="P139" s="37"/>
      <c r="Q139" s="37"/>
      <c r="R139" s="37"/>
      <c r="S139" s="37"/>
      <c r="T139" s="37"/>
      <c r="U139" s="37"/>
      <c r="V139" s="37"/>
    </row>
    <row r="140" spans="1:22" x14ac:dyDescent="0.25">
      <c r="A140" s="14" t="s">
        <v>241</v>
      </c>
      <c r="B140" s="5"/>
      <c r="C140" s="45">
        <f>G127</f>
        <v>0.19124643196955279</v>
      </c>
      <c r="D140" s="8" t="s">
        <v>204</v>
      </c>
      <c r="E140" s="8"/>
      <c r="F140" s="48">
        <f>C140*F137</f>
        <v>0.13387250237868695</v>
      </c>
      <c r="G140" s="38" t="s">
        <v>204</v>
      </c>
      <c r="H140" s="38"/>
      <c r="I140" s="49">
        <f>C140*I137</f>
        <v>5.7373929590865846E-2</v>
      </c>
      <c r="J140" s="36"/>
      <c r="K140" s="36"/>
      <c r="L140" s="36"/>
      <c r="M140" s="36"/>
      <c r="N140" s="37"/>
      <c r="O140" s="18"/>
      <c r="P140" s="37"/>
      <c r="Q140" s="37"/>
      <c r="R140" s="37"/>
      <c r="S140" s="37"/>
      <c r="T140" s="37"/>
      <c r="U140" s="37"/>
      <c r="V140" s="37"/>
    </row>
    <row r="141" spans="1:22" x14ac:dyDescent="0.25">
      <c r="A141" s="14" t="s">
        <v>242</v>
      </c>
      <c r="B141" s="5"/>
      <c r="C141" s="45">
        <f>G128</f>
        <v>8.7131303520456685E-2</v>
      </c>
      <c r="D141" s="8" t="s">
        <v>187</v>
      </c>
      <c r="E141" s="8"/>
      <c r="F141" s="48">
        <f>C141*F137</f>
        <v>6.0991912464319675E-2</v>
      </c>
      <c r="G141" s="51" t="s">
        <v>187</v>
      </c>
      <c r="H141" s="38"/>
      <c r="I141" s="49">
        <f>C141*I137</f>
        <v>2.613939105613701E-2</v>
      </c>
      <c r="J141" s="36"/>
      <c r="K141" s="36"/>
      <c r="L141" s="36"/>
      <c r="M141" s="36"/>
      <c r="N141" s="37"/>
      <c r="O141" s="18"/>
      <c r="P141" s="37"/>
      <c r="Q141" s="37"/>
      <c r="R141" s="37"/>
      <c r="S141" s="37"/>
      <c r="T141" s="37"/>
      <c r="U141" s="37"/>
      <c r="V141" s="37"/>
    </row>
    <row r="142" spans="1:22" x14ac:dyDescent="0.25">
      <c r="A142" s="17" t="s">
        <v>243</v>
      </c>
      <c r="B142" s="4"/>
      <c r="C142" s="46">
        <f>G129</f>
        <v>7.0647002854424346E-3</v>
      </c>
      <c r="D142" s="11" t="s">
        <v>187</v>
      </c>
      <c r="E142" s="8"/>
      <c r="F142" s="48">
        <f>C142*F137</f>
        <v>4.9452901998097041E-3</v>
      </c>
      <c r="G142" s="39" t="s">
        <v>170</v>
      </c>
      <c r="H142" s="8"/>
      <c r="I142" s="50">
        <f>C142*I137</f>
        <v>2.1194100856327309E-3</v>
      </c>
      <c r="J142" s="36"/>
      <c r="K142" s="36"/>
      <c r="L142" s="36"/>
      <c r="M142" s="36"/>
      <c r="N142" s="37"/>
      <c r="O142" s="18"/>
      <c r="P142" s="37"/>
      <c r="Q142" s="37"/>
      <c r="R142" s="37"/>
      <c r="S142" s="37"/>
      <c r="T142" s="37"/>
      <c r="U142" s="37"/>
      <c r="V142" s="37"/>
    </row>
    <row r="143" spans="1:22" x14ac:dyDescent="0.25">
      <c r="A143" s="60"/>
      <c r="B143" s="61"/>
      <c r="C143" s="61"/>
      <c r="D143" s="61"/>
      <c r="E143" s="61"/>
      <c r="F143" s="61"/>
      <c r="G143" s="61"/>
      <c r="H143" s="61"/>
      <c r="I143" s="29"/>
      <c r="J143" s="36"/>
      <c r="K143" s="36"/>
      <c r="L143" s="36"/>
      <c r="M143" s="36"/>
      <c r="N143" s="37"/>
      <c r="O143" s="18"/>
      <c r="P143" s="37"/>
      <c r="Q143" s="37"/>
      <c r="R143" s="37"/>
      <c r="S143" s="37"/>
      <c r="T143" s="37"/>
      <c r="U143" s="37"/>
      <c r="V143" s="37"/>
    </row>
    <row r="144" spans="1:22" x14ac:dyDescent="0.25">
      <c r="A144" s="21" t="s">
        <v>43</v>
      </c>
      <c r="B144" s="61"/>
      <c r="C144" s="61"/>
      <c r="D144" s="61"/>
      <c r="E144" s="61"/>
      <c r="F144" s="61"/>
      <c r="G144" s="61"/>
      <c r="H144" s="61"/>
      <c r="I144" s="29"/>
      <c r="J144" s="36"/>
      <c r="K144" s="36"/>
      <c r="L144" s="36"/>
      <c r="M144" s="36"/>
      <c r="N144" s="37"/>
      <c r="O144" s="18"/>
      <c r="P144" s="37"/>
      <c r="Q144" s="37"/>
      <c r="R144" s="37"/>
      <c r="S144" s="37"/>
      <c r="T144" s="37"/>
      <c r="U144" s="37"/>
      <c r="V144" s="37"/>
    </row>
    <row r="145" spans="1:22" x14ac:dyDescent="0.25">
      <c r="A145" s="60"/>
      <c r="B145" s="61"/>
      <c r="C145" s="61"/>
      <c r="D145" s="61"/>
      <c r="E145" s="61"/>
      <c r="F145" s="61"/>
      <c r="G145" s="61"/>
      <c r="H145" s="61"/>
      <c r="I145" s="29"/>
      <c r="J145" s="36"/>
      <c r="K145" s="36"/>
      <c r="L145" s="36"/>
      <c r="M145" s="36"/>
      <c r="N145" s="37"/>
      <c r="O145" s="18"/>
      <c r="P145" s="37"/>
      <c r="Q145" s="37"/>
      <c r="R145" s="37"/>
      <c r="S145" s="37"/>
      <c r="T145" s="37"/>
      <c r="U145" s="37"/>
      <c r="V145" s="37"/>
    </row>
    <row r="146" spans="1:22" x14ac:dyDescent="0.25">
      <c r="A146" s="60" t="s">
        <v>251</v>
      </c>
      <c r="B146" s="61"/>
      <c r="C146" s="61" t="s">
        <v>256</v>
      </c>
      <c r="D146" s="61"/>
      <c r="E146" s="61"/>
      <c r="F146" s="61"/>
      <c r="G146" s="72">
        <f>(F138+I138)/1-0</f>
        <v>0.42911512844909594</v>
      </c>
      <c r="H146" s="61"/>
      <c r="I146" s="29"/>
      <c r="J146" s="36"/>
      <c r="K146" s="36"/>
      <c r="L146" s="36"/>
      <c r="M146" s="36"/>
      <c r="N146" s="37"/>
      <c r="O146" s="18"/>
      <c r="P146" s="37"/>
      <c r="Q146" s="37"/>
      <c r="R146" s="37"/>
      <c r="S146" s="37"/>
      <c r="T146" s="37"/>
      <c r="U146" s="37"/>
      <c r="V146" s="37"/>
    </row>
    <row r="147" spans="1:22" x14ac:dyDescent="0.25">
      <c r="A147" s="60" t="s">
        <v>252</v>
      </c>
      <c r="B147" s="61"/>
      <c r="C147" s="61" t="s">
        <v>257</v>
      </c>
      <c r="D147" s="61"/>
      <c r="E147" s="61"/>
      <c r="F147" s="61"/>
      <c r="G147" s="73">
        <f>(F139+I139)/1-0</f>
        <v>0.28544243577545192</v>
      </c>
      <c r="H147" s="61"/>
      <c r="I147" s="29"/>
      <c r="J147" s="36"/>
      <c r="K147" s="36"/>
      <c r="L147" s="36"/>
      <c r="M147" s="36"/>
      <c r="N147" s="37"/>
      <c r="O147" s="18"/>
      <c r="P147" s="37"/>
      <c r="Q147" s="37"/>
      <c r="R147" s="37"/>
      <c r="S147" s="37"/>
      <c r="T147" s="37"/>
      <c r="U147" s="37"/>
      <c r="V147" s="37"/>
    </row>
    <row r="148" spans="1:22" x14ac:dyDescent="0.25">
      <c r="A148" s="60" t="s">
        <v>253</v>
      </c>
      <c r="B148" s="61"/>
      <c r="C148" s="61" t="s">
        <v>258</v>
      </c>
      <c r="D148" s="61"/>
      <c r="E148" s="61"/>
      <c r="F148" s="61"/>
      <c r="G148" s="73">
        <f>(F140+I140)/1-0</f>
        <v>0.19124643196955279</v>
      </c>
      <c r="H148" s="61"/>
      <c r="I148" s="29"/>
      <c r="J148" s="36"/>
      <c r="K148" s="36"/>
      <c r="L148" s="36"/>
      <c r="M148" s="36"/>
      <c r="N148" s="37"/>
      <c r="O148" s="18"/>
      <c r="P148" s="37"/>
      <c r="Q148" s="37"/>
      <c r="R148" s="37"/>
      <c r="S148" s="37"/>
      <c r="T148" s="37"/>
      <c r="U148" s="37"/>
      <c r="V148" s="37"/>
    </row>
    <row r="149" spans="1:22" x14ac:dyDescent="0.25">
      <c r="A149" s="60" t="s">
        <v>254</v>
      </c>
      <c r="B149" s="61"/>
      <c r="C149" s="61" t="s">
        <v>259</v>
      </c>
      <c r="D149" s="61"/>
      <c r="E149" s="61"/>
      <c r="F149" s="61"/>
      <c r="G149" s="73">
        <f>(F142+F141+I141)/1-0</f>
        <v>9.2076593720266386E-2</v>
      </c>
      <c r="H149" s="61"/>
      <c r="I149" s="29"/>
      <c r="J149" s="36"/>
      <c r="K149" s="36"/>
      <c r="L149" s="36"/>
      <c r="M149" s="36"/>
      <c r="N149" s="37"/>
      <c r="O149" s="18"/>
      <c r="P149" s="37"/>
      <c r="Q149" s="37"/>
      <c r="R149" s="37"/>
      <c r="S149" s="37"/>
      <c r="T149" s="37"/>
      <c r="U149" s="37"/>
      <c r="V149" s="37"/>
    </row>
    <row r="150" spans="1:22" x14ac:dyDescent="0.25">
      <c r="A150" s="71" t="s">
        <v>255</v>
      </c>
      <c r="B150" s="61"/>
      <c r="C150" s="61" t="s">
        <v>260</v>
      </c>
      <c r="D150" s="61"/>
      <c r="E150" s="61"/>
      <c r="F150" s="61"/>
      <c r="G150" s="73">
        <f>I142/1-0</f>
        <v>2.1194100856327309E-3</v>
      </c>
      <c r="H150" s="61"/>
      <c r="I150" s="29"/>
      <c r="J150" s="36"/>
      <c r="K150" s="36"/>
      <c r="L150" s="36"/>
      <c r="M150" s="36"/>
      <c r="N150" s="37"/>
      <c r="O150" s="18"/>
      <c r="P150" s="37"/>
      <c r="Q150" s="37"/>
      <c r="R150" s="37"/>
      <c r="S150" s="37"/>
      <c r="T150" s="37"/>
      <c r="U150" s="37"/>
      <c r="V150" s="37"/>
    </row>
    <row r="151" spans="1:22" x14ac:dyDescent="0.25">
      <c r="A151" s="60"/>
      <c r="B151" s="61"/>
      <c r="C151" s="61"/>
      <c r="D151" s="61"/>
      <c r="E151" s="61"/>
      <c r="F151" s="61"/>
      <c r="G151" s="61"/>
      <c r="H151" s="61"/>
      <c r="I151" s="29"/>
      <c r="J151" s="36"/>
      <c r="K151" s="36"/>
      <c r="L151" s="36"/>
      <c r="M151" s="36"/>
      <c r="N151" s="37"/>
      <c r="O151" s="18"/>
      <c r="P151" s="37"/>
      <c r="Q151" s="37"/>
      <c r="R151" s="37"/>
      <c r="S151" s="37"/>
      <c r="T151" s="37"/>
      <c r="U151" s="37"/>
      <c r="V151" s="37"/>
    </row>
    <row r="152" spans="1:22" x14ac:dyDescent="0.25">
      <c r="A152" s="74" t="s">
        <v>261</v>
      </c>
      <c r="B152" s="75"/>
      <c r="C152" s="75" t="s">
        <v>266</v>
      </c>
      <c r="D152" s="75"/>
      <c r="E152" s="61"/>
      <c r="F152" s="61"/>
      <c r="G152" s="61"/>
      <c r="H152" s="61"/>
      <c r="I152" s="29"/>
      <c r="J152" s="36"/>
      <c r="K152" s="36"/>
      <c r="L152" s="36"/>
      <c r="M152" s="36"/>
      <c r="N152" s="37"/>
      <c r="O152" s="18"/>
      <c r="P152" s="37"/>
      <c r="Q152" s="37"/>
      <c r="R152" s="37"/>
      <c r="S152" s="37"/>
      <c r="T152" s="37"/>
      <c r="U152" s="37"/>
      <c r="V152" s="37"/>
    </row>
    <row r="153" spans="1:22" x14ac:dyDescent="0.25">
      <c r="A153" s="60"/>
      <c r="B153" s="61"/>
      <c r="C153" s="62" t="s">
        <v>262</v>
      </c>
      <c r="D153" s="63">
        <v>0.6</v>
      </c>
      <c r="E153" s="63"/>
      <c r="F153" s="61"/>
      <c r="G153" s="61"/>
      <c r="H153" s="61"/>
      <c r="I153" s="29"/>
      <c r="J153" s="36"/>
      <c r="K153" s="36"/>
      <c r="L153" s="36"/>
      <c r="M153" s="36"/>
      <c r="N153" s="37"/>
      <c r="O153" s="18"/>
      <c r="P153" s="37"/>
      <c r="Q153" s="37"/>
      <c r="R153" s="37"/>
      <c r="S153" s="37"/>
      <c r="T153" s="37"/>
      <c r="U153" s="37"/>
      <c r="V153" s="37"/>
    </row>
    <row r="154" spans="1:22" x14ac:dyDescent="0.25">
      <c r="A154" s="60"/>
      <c r="B154" s="61"/>
      <c r="C154" s="62" t="s">
        <v>263</v>
      </c>
      <c r="D154" s="63" t="s">
        <v>264</v>
      </c>
      <c r="E154" s="63"/>
      <c r="F154" s="61"/>
      <c r="G154" s="61"/>
      <c r="H154" s="61"/>
      <c r="I154" s="29"/>
      <c r="J154" s="36"/>
      <c r="K154" s="36"/>
      <c r="L154" s="36"/>
      <c r="M154" s="36"/>
      <c r="N154" s="37"/>
      <c r="O154" s="18"/>
      <c r="P154" s="37"/>
      <c r="Q154" s="37"/>
      <c r="R154" s="37"/>
      <c r="S154" s="37"/>
      <c r="T154" s="37"/>
      <c r="U154" s="37"/>
      <c r="V154" s="37"/>
    </row>
    <row r="155" spans="1:22" x14ac:dyDescent="0.25">
      <c r="A155" s="60"/>
      <c r="B155" s="61"/>
      <c r="C155" s="62" t="s">
        <v>45</v>
      </c>
      <c r="D155" s="63">
        <f xml:space="preserve"> 1- D153</f>
        <v>0.4</v>
      </c>
      <c r="E155" s="63"/>
      <c r="F155" s="61"/>
      <c r="G155" s="61"/>
      <c r="H155" s="61"/>
      <c r="I155" s="29"/>
      <c r="J155" s="36"/>
      <c r="K155" s="36"/>
      <c r="L155" s="36"/>
      <c r="M155" s="36"/>
      <c r="N155" s="37"/>
      <c r="O155" s="18"/>
      <c r="P155" s="37"/>
      <c r="Q155" s="37"/>
      <c r="R155" s="37"/>
      <c r="S155" s="37"/>
      <c r="T155" s="37"/>
      <c r="U155" s="37"/>
      <c r="V155" s="37"/>
    </row>
    <row r="156" spans="1:22" x14ac:dyDescent="0.25">
      <c r="A156" s="60"/>
      <c r="B156" s="61"/>
      <c r="C156" s="61"/>
      <c r="D156" s="61"/>
      <c r="E156" s="61"/>
      <c r="F156" s="61"/>
      <c r="G156" s="61"/>
      <c r="H156" s="61"/>
      <c r="I156" s="29"/>
      <c r="J156" s="36"/>
      <c r="K156" s="36"/>
      <c r="L156" s="36"/>
      <c r="M156" s="36"/>
      <c r="N156" s="37"/>
      <c r="O156" s="18"/>
      <c r="P156" s="37"/>
      <c r="Q156" s="37"/>
      <c r="R156" s="37"/>
      <c r="S156" s="37"/>
      <c r="T156" s="37"/>
      <c r="U156" s="37"/>
      <c r="V156" s="37"/>
    </row>
    <row r="157" spans="1:22" x14ac:dyDescent="0.25">
      <c r="A157" s="87" t="s">
        <v>265</v>
      </c>
      <c r="B157" s="88"/>
      <c r="C157" s="88"/>
      <c r="D157" s="22"/>
      <c r="E157" s="22"/>
      <c r="F157" s="22"/>
      <c r="G157" s="22"/>
      <c r="H157" s="22"/>
      <c r="I157" s="12"/>
      <c r="J157" s="36"/>
      <c r="K157" s="36"/>
      <c r="L157" s="36"/>
      <c r="M157" s="36"/>
      <c r="N157" s="37"/>
      <c r="O157" s="18"/>
      <c r="P157" s="37"/>
      <c r="Q157" s="37"/>
      <c r="R157" s="37"/>
      <c r="S157" s="37"/>
      <c r="T157" s="37"/>
      <c r="U157" s="37"/>
      <c r="V157" s="37"/>
    </row>
    <row r="158" spans="1:22" x14ac:dyDescent="0.25">
      <c r="A158" s="14"/>
      <c r="B158" s="42"/>
      <c r="C158" s="43"/>
      <c r="D158" s="9" t="s">
        <v>267</v>
      </c>
      <c r="E158" s="1"/>
      <c r="F158" s="19">
        <f>D153</f>
        <v>0.6</v>
      </c>
      <c r="G158" s="10" t="s">
        <v>268</v>
      </c>
      <c r="H158" s="4"/>
      <c r="I158" s="20">
        <f>D155</f>
        <v>0.4</v>
      </c>
      <c r="J158" s="36"/>
      <c r="K158" s="36"/>
      <c r="L158" s="36"/>
      <c r="M158" s="36"/>
      <c r="N158" s="37"/>
      <c r="O158" s="18"/>
      <c r="P158" s="37"/>
      <c r="Q158" s="37"/>
      <c r="R158" s="37"/>
      <c r="S158" s="37"/>
      <c r="T158" s="37"/>
      <c r="U158" s="37"/>
      <c r="V158" s="37"/>
    </row>
    <row r="159" spans="1:22" ht="15.75" x14ac:dyDescent="0.25">
      <c r="A159" s="15" t="s">
        <v>269</v>
      </c>
      <c r="B159" s="5"/>
      <c r="C159" s="45">
        <f>G146</f>
        <v>0.42911512844909594</v>
      </c>
      <c r="D159" s="44" t="s">
        <v>185</v>
      </c>
      <c r="E159" s="7"/>
      <c r="F159" s="47">
        <f>C159*F158</f>
        <v>0.25746907706945754</v>
      </c>
      <c r="G159" s="16" t="s">
        <v>169</v>
      </c>
      <c r="H159" s="16"/>
      <c r="I159" s="49">
        <f>C159*I158</f>
        <v>0.1716460513796384</v>
      </c>
      <c r="J159" s="36"/>
      <c r="K159" s="36"/>
      <c r="L159" s="36"/>
      <c r="M159" s="36"/>
      <c r="N159" s="37"/>
      <c r="O159" s="18"/>
      <c r="P159" s="37"/>
      <c r="Q159" s="37"/>
      <c r="R159" s="37"/>
      <c r="S159" s="37"/>
      <c r="T159" s="37"/>
      <c r="U159" s="37"/>
      <c r="V159" s="37"/>
    </row>
    <row r="160" spans="1:22" x14ac:dyDescent="0.25">
      <c r="A160" s="17" t="s">
        <v>270</v>
      </c>
      <c r="B160" s="5"/>
      <c r="C160" s="45">
        <f>G147</f>
        <v>0.28544243577545192</v>
      </c>
      <c r="D160" s="8" t="s">
        <v>203</v>
      </c>
      <c r="E160" s="7"/>
      <c r="F160" s="47">
        <f>C160*F158</f>
        <v>0.17126546146527113</v>
      </c>
      <c r="G160" s="11" t="s">
        <v>203</v>
      </c>
      <c r="H160" s="8"/>
      <c r="I160" s="49">
        <f>C160*I158</f>
        <v>0.11417697431018077</v>
      </c>
      <c r="J160" s="36"/>
      <c r="K160" s="36"/>
      <c r="L160" s="36"/>
      <c r="M160" s="36"/>
      <c r="N160" s="37"/>
      <c r="O160" s="18"/>
      <c r="P160" s="37"/>
      <c r="Q160" s="37"/>
      <c r="R160" s="37"/>
      <c r="S160" s="37"/>
      <c r="T160" s="37"/>
      <c r="U160" s="37"/>
      <c r="V160" s="37"/>
    </row>
    <row r="161" spans="1:22" x14ac:dyDescent="0.25">
      <c r="A161" s="14" t="s">
        <v>271</v>
      </c>
      <c r="B161" s="5"/>
      <c r="C161" s="45">
        <f>G148</f>
        <v>0.19124643196955279</v>
      </c>
      <c r="D161" s="8" t="s">
        <v>204</v>
      </c>
      <c r="E161" s="8"/>
      <c r="F161" s="48">
        <f>C161*F158</f>
        <v>0.11474785918173167</v>
      </c>
      <c r="G161" s="38" t="s">
        <v>204</v>
      </c>
      <c r="H161" s="38"/>
      <c r="I161" s="49">
        <f>C161*I158</f>
        <v>7.6498572787821129E-2</v>
      </c>
      <c r="J161" s="36"/>
      <c r="K161" s="36"/>
      <c r="L161" s="36"/>
      <c r="M161" s="36"/>
      <c r="N161" s="37"/>
      <c r="O161" s="18"/>
      <c r="P161" s="37"/>
      <c r="Q161" s="37"/>
      <c r="R161" s="37"/>
      <c r="S161" s="37"/>
      <c r="T161" s="37"/>
      <c r="U161" s="37"/>
      <c r="V161" s="37"/>
    </row>
    <row r="162" spans="1:22" x14ac:dyDescent="0.25">
      <c r="A162" s="14" t="s">
        <v>272</v>
      </c>
      <c r="B162" s="5"/>
      <c r="C162" s="45">
        <f>G149</f>
        <v>9.2076593720266386E-2</v>
      </c>
      <c r="D162" s="8" t="s">
        <v>187</v>
      </c>
      <c r="E162" s="8"/>
      <c r="F162" s="48">
        <f>C162*F158</f>
        <v>5.5245956232159832E-2</v>
      </c>
      <c r="G162" s="51" t="s">
        <v>187</v>
      </c>
      <c r="H162" s="38"/>
      <c r="I162" s="49">
        <f>C162*I158</f>
        <v>3.6830637488106555E-2</v>
      </c>
      <c r="J162" s="36"/>
      <c r="K162" s="36"/>
      <c r="L162" s="36"/>
      <c r="M162" s="36"/>
      <c r="N162" s="37"/>
      <c r="O162" s="18"/>
      <c r="P162" s="37"/>
      <c r="Q162" s="37"/>
      <c r="R162" s="37"/>
      <c r="S162" s="37"/>
      <c r="T162" s="37"/>
      <c r="U162" s="37"/>
      <c r="V162" s="37"/>
    </row>
    <row r="163" spans="1:22" x14ac:dyDescent="0.25">
      <c r="A163" s="17" t="s">
        <v>273</v>
      </c>
      <c r="B163" s="4"/>
      <c r="C163" s="46">
        <f>G150</f>
        <v>2.1194100856327309E-3</v>
      </c>
      <c r="D163" s="11" t="s">
        <v>187</v>
      </c>
      <c r="E163" s="8"/>
      <c r="F163" s="48">
        <f>C163*F158</f>
        <v>1.2716460513796386E-3</v>
      </c>
      <c r="G163" s="39" t="s">
        <v>170</v>
      </c>
      <c r="H163" s="8"/>
      <c r="I163" s="50">
        <f>C163*I158</f>
        <v>8.4776403425309242E-4</v>
      </c>
      <c r="J163" s="36"/>
      <c r="K163" s="36"/>
      <c r="L163" s="36"/>
      <c r="M163" s="36"/>
      <c r="N163" s="37"/>
      <c r="O163" s="18"/>
      <c r="P163" s="37"/>
      <c r="Q163" s="37"/>
      <c r="R163" s="37"/>
      <c r="S163" s="37"/>
      <c r="T163" s="37"/>
      <c r="U163" s="37"/>
      <c r="V163" s="37"/>
    </row>
    <row r="164" spans="1:22" x14ac:dyDescent="0.25">
      <c r="A164" s="60"/>
      <c r="B164" s="61"/>
      <c r="C164" s="61"/>
      <c r="D164" s="61"/>
      <c r="E164" s="61"/>
      <c r="F164" s="61"/>
      <c r="G164" s="61"/>
      <c r="H164" s="61"/>
      <c r="I164" s="29"/>
      <c r="J164" s="36"/>
      <c r="K164" s="36"/>
      <c r="L164" s="36"/>
      <c r="M164" s="36"/>
      <c r="N164" s="37"/>
      <c r="O164" s="18"/>
      <c r="P164" s="37"/>
      <c r="Q164" s="37"/>
      <c r="R164" s="37"/>
      <c r="S164" s="37"/>
      <c r="T164" s="37"/>
      <c r="U164" s="37"/>
      <c r="V164" s="37"/>
    </row>
    <row r="165" spans="1:22" x14ac:dyDescent="0.25">
      <c r="A165" s="21" t="s">
        <v>43</v>
      </c>
      <c r="B165" s="61"/>
      <c r="C165" s="61"/>
      <c r="D165" s="61"/>
      <c r="E165" s="61"/>
      <c r="F165" s="61"/>
      <c r="G165" s="61"/>
      <c r="H165" s="61"/>
      <c r="I165" s="29"/>
      <c r="J165" s="36"/>
      <c r="K165" s="36"/>
      <c r="L165" s="36"/>
      <c r="M165" s="36"/>
      <c r="N165" s="37"/>
      <c r="O165" s="18"/>
      <c r="P165" s="37"/>
      <c r="Q165" s="37"/>
      <c r="R165" s="37"/>
      <c r="S165" s="37"/>
      <c r="T165" s="37"/>
      <c r="U165" s="37"/>
      <c r="V165" s="37"/>
    </row>
    <row r="166" spans="1:22" x14ac:dyDescent="0.25">
      <c r="A166" s="60"/>
      <c r="B166" s="61"/>
      <c r="C166" s="61"/>
      <c r="D166" s="61"/>
      <c r="E166" s="61"/>
      <c r="F166" s="61"/>
      <c r="G166" s="61"/>
      <c r="H166" s="61"/>
      <c r="I166" s="29"/>
      <c r="J166" s="36"/>
      <c r="K166" s="36"/>
      <c r="L166" s="36"/>
      <c r="M166" s="36"/>
      <c r="N166" s="37"/>
      <c r="O166" s="18"/>
      <c r="P166" s="37"/>
      <c r="Q166" s="37"/>
      <c r="R166" s="37"/>
      <c r="S166" s="37"/>
      <c r="T166" s="37"/>
      <c r="U166" s="37"/>
      <c r="V166" s="37"/>
    </row>
    <row r="167" spans="1:22" x14ac:dyDescent="0.25">
      <c r="A167" s="60" t="s">
        <v>274</v>
      </c>
      <c r="B167" s="61"/>
      <c r="C167" s="61" t="s">
        <v>279</v>
      </c>
      <c r="D167" s="61"/>
      <c r="E167" s="61"/>
      <c r="F167" s="61"/>
      <c r="G167" s="76">
        <f>I159/(1-F159)</f>
        <v>0.23116350589441303</v>
      </c>
      <c r="H167" s="61"/>
      <c r="I167" s="77"/>
      <c r="J167" s="36"/>
      <c r="K167" s="36"/>
      <c r="L167" s="36"/>
      <c r="M167" s="36"/>
      <c r="N167" s="37"/>
      <c r="O167" s="18"/>
      <c r="P167" s="37"/>
      <c r="Q167" s="37"/>
      <c r="R167" s="37"/>
      <c r="S167" s="37"/>
      <c r="T167" s="37"/>
      <c r="U167" s="37"/>
      <c r="V167" s="37"/>
    </row>
    <row r="168" spans="1:22" x14ac:dyDescent="0.25">
      <c r="A168" s="60" t="s">
        <v>275</v>
      </c>
      <c r="B168" s="61"/>
      <c r="C168" s="61" t="s">
        <v>280</v>
      </c>
      <c r="D168" s="61"/>
      <c r="E168" s="61"/>
      <c r="F168" s="61"/>
      <c r="G168" s="72">
        <f>(F160+I160)/(1-F159)</f>
        <v>0.38441824705279332</v>
      </c>
      <c r="H168" s="61"/>
      <c r="I168" s="29"/>
      <c r="J168" s="36"/>
      <c r="K168" s="36"/>
      <c r="L168" s="36"/>
      <c r="M168" s="36"/>
      <c r="N168" s="37"/>
      <c r="O168" s="18"/>
      <c r="P168" s="37"/>
      <c r="Q168" s="37"/>
      <c r="R168" s="37"/>
      <c r="S168" s="37"/>
      <c r="T168" s="37"/>
      <c r="U168" s="37"/>
      <c r="V168" s="37"/>
    </row>
    <row r="169" spans="1:22" x14ac:dyDescent="0.25">
      <c r="A169" s="60" t="s">
        <v>276</v>
      </c>
      <c r="B169" s="61"/>
      <c r="C169" s="61" t="s">
        <v>281</v>
      </c>
      <c r="D169" s="61"/>
      <c r="E169" s="61"/>
      <c r="F169" s="61"/>
      <c r="G169" s="73">
        <f>(F161+I161)/(1-F159)</f>
        <v>0.25756022552537156</v>
      </c>
      <c r="H169" s="61"/>
      <c r="I169" s="29"/>
      <c r="J169" s="36"/>
      <c r="K169" s="36"/>
      <c r="L169" s="36"/>
      <c r="M169" s="36"/>
      <c r="N169" s="37"/>
      <c r="O169" s="18"/>
      <c r="P169" s="37"/>
      <c r="Q169" s="37"/>
      <c r="R169" s="37"/>
      <c r="S169" s="37"/>
      <c r="T169" s="37"/>
      <c r="U169" s="37"/>
      <c r="V169" s="37"/>
    </row>
    <row r="170" spans="1:22" x14ac:dyDescent="0.25">
      <c r="A170" s="60" t="s">
        <v>277</v>
      </c>
      <c r="B170" s="61"/>
      <c r="C170" s="61" t="s">
        <v>282</v>
      </c>
      <c r="D170" s="61"/>
      <c r="E170" s="61"/>
      <c r="F170" s="61"/>
      <c r="G170" s="73">
        <f>(F163+F162+I162)/(1-F159)</f>
        <v>0.12571629933367498</v>
      </c>
      <c r="H170" s="61"/>
      <c r="I170" s="29"/>
      <c r="J170" s="36"/>
      <c r="K170" s="36"/>
      <c r="L170" s="36"/>
      <c r="M170" s="36"/>
      <c r="N170" s="37"/>
      <c r="O170" s="18"/>
      <c r="P170" s="37"/>
      <c r="Q170" s="37"/>
      <c r="R170" s="37"/>
      <c r="S170" s="37"/>
      <c r="T170" s="37"/>
      <c r="U170" s="37"/>
      <c r="V170" s="37"/>
    </row>
    <row r="171" spans="1:22" x14ac:dyDescent="0.25">
      <c r="A171" s="71" t="s">
        <v>278</v>
      </c>
      <c r="B171" s="61"/>
      <c r="C171" s="61" t="s">
        <v>283</v>
      </c>
      <c r="D171" s="61"/>
      <c r="E171" s="61"/>
      <c r="F171" s="61"/>
      <c r="G171" s="73">
        <f>I163/(1-F159)</f>
        <v>1.1417221937467966E-3</v>
      </c>
      <c r="H171" s="61"/>
      <c r="I171" s="29"/>
      <c r="J171" s="36"/>
      <c r="K171" s="36"/>
      <c r="L171" s="36"/>
      <c r="M171" s="36"/>
      <c r="N171" s="37"/>
      <c r="O171" s="18"/>
      <c r="P171" s="37"/>
      <c r="Q171" s="37"/>
      <c r="R171" s="37"/>
      <c r="S171" s="37"/>
      <c r="T171" s="37"/>
      <c r="U171" s="37"/>
      <c r="V171" s="37"/>
    </row>
    <row r="172" spans="1:22" x14ac:dyDescent="0.25">
      <c r="A172" s="60"/>
      <c r="B172" s="61"/>
      <c r="C172" s="61"/>
      <c r="D172" s="61"/>
      <c r="E172" s="61"/>
      <c r="F172" s="61"/>
      <c r="G172" s="61"/>
      <c r="H172" s="61"/>
      <c r="I172" s="29"/>
      <c r="J172" s="36"/>
      <c r="K172" s="36"/>
      <c r="L172" s="36"/>
      <c r="M172" s="36"/>
      <c r="N172" s="37"/>
      <c r="O172" s="18"/>
    </row>
    <row r="173" spans="1:22" x14ac:dyDescent="0.25">
      <c r="A173" s="74" t="s">
        <v>261</v>
      </c>
      <c r="B173" s="75"/>
      <c r="C173" s="75" t="s">
        <v>284</v>
      </c>
      <c r="D173" s="75"/>
      <c r="E173" s="61"/>
      <c r="F173" s="61"/>
      <c r="G173" s="61"/>
      <c r="H173" s="61"/>
      <c r="I173" s="29"/>
      <c r="J173" s="36"/>
      <c r="K173" s="36"/>
      <c r="L173" s="36"/>
      <c r="M173" s="36"/>
      <c r="N173" s="37"/>
      <c r="O173" s="18"/>
    </row>
    <row r="174" spans="1:22" x14ac:dyDescent="0.25">
      <c r="A174" s="60"/>
      <c r="B174" s="61"/>
      <c r="C174" s="62" t="s">
        <v>285</v>
      </c>
      <c r="D174" s="63">
        <v>0.78</v>
      </c>
      <c r="E174" s="63"/>
      <c r="F174" s="61"/>
      <c r="G174" s="61"/>
      <c r="H174" s="61"/>
      <c r="I174" s="29"/>
      <c r="J174" s="36"/>
      <c r="K174" s="36"/>
      <c r="L174" s="36"/>
      <c r="M174" s="36"/>
      <c r="N174" s="37"/>
      <c r="O174" s="18"/>
    </row>
    <row r="175" spans="1:22" x14ac:dyDescent="0.25">
      <c r="A175" s="60"/>
      <c r="B175" s="61"/>
      <c r="C175" s="62" t="s">
        <v>286</v>
      </c>
      <c r="D175" s="63" t="s">
        <v>287</v>
      </c>
      <c r="E175" s="63"/>
      <c r="F175" s="61"/>
      <c r="G175" s="61"/>
      <c r="H175" s="61"/>
      <c r="I175" s="29"/>
      <c r="J175" s="36"/>
      <c r="K175" s="36"/>
      <c r="L175" s="36"/>
      <c r="M175" s="36"/>
      <c r="N175" s="37"/>
      <c r="O175" s="18"/>
    </row>
    <row r="176" spans="1:22" x14ac:dyDescent="0.25">
      <c r="A176" s="60"/>
      <c r="B176" s="61"/>
      <c r="C176" s="62" t="s">
        <v>45</v>
      </c>
      <c r="D176" s="63">
        <f xml:space="preserve"> 1- D174</f>
        <v>0.21999999999999997</v>
      </c>
      <c r="E176" s="63"/>
      <c r="F176" s="61"/>
      <c r="G176" s="61"/>
      <c r="H176" s="61"/>
      <c r="I176" s="29"/>
      <c r="J176" s="36"/>
      <c r="K176" s="36"/>
      <c r="L176" s="36"/>
      <c r="M176" s="36"/>
      <c r="N176" s="37"/>
      <c r="O176" s="18"/>
    </row>
    <row r="177" spans="1:15" x14ac:dyDescent="0.25">
      <c r="A177" s="60"/>
      <c r="B177" s="61"/>
      <c r="C177" s="61"/>
      <c r="D177" s="61"/>
      <c r="E177" s="61"/>
      <c r="F177" s="61"/>
      <c r="G177" s="61"/>
      <c r="H177" s="61"/>
      <c r="I177" s="29"/>
      <c r="J177" s="36"/>
      <c r="K177" s="36"/>
      <c r="L177" s="36"/>
      <c r="M177" s="36"/>
      <c r="N177" s="37"/>
      <c r="O177" s="18"/>
    </row>
    <row r="178" spans="1:15" x14ac:dyDescent="0.25">
      <c r="A178" s="87" t="s">
        <v>288</v>
      </c>
      <c r="B178" s="88"/>
      <c r="C178" s="88"/>
      <c r="D178" s="22"/>
      <c r="E178" s="22"/>
      <c r="F178" s="22"/>
      <c r="G178" s="22"/>
      <c r="H178" s="22"/>
      <c r="I178" s="12"/>
      <c r="J178" s="36"/>
      <c r="K178" s="36"/>
      <c r="L178" s="36"/>
      <c r="M178" s="36"/>
      <c r="N178" s="37"/>
      <c r="O178" s="18"/>
    </row>
    <row r="179" spans="1:15" x14ac:dyDescent="0.25">
      <c r="A179" s="14"/>
      <c r="B179" s="42"/>
      <c r="C179" s="43"/>
      <c r="D179" s="9" t="s">
        <v>289</v>
      </c>
      <c r="E179" s="1"/>
      <c r="F179" s="19">
        <f>D174</f>
        <v>0.78</v>
      </c>
      <c r="G179" s="10" t="s">
        <v>290</v>
      </c>
      <c r="H179" s="4"/>
      <c r="I179" s="20">
        <f>D176</f>
        <v>0.21999999999999997</v>
      </c>
    </row>
    <row r="180" spans="1:15" x14ac:dyDescent="0.25">
      <c r="A180" s="15" t="s">
        <v>291</v>
      </c>
      <c r="B180" s="5"/>
      <c r="C180" s="45">
        <f>G167</f>
        <v>0.23116350589441303</v>
      </c>
      <c r="D180" s="8" t="s">
        <v>169</v>
      </c>
      <c r="E180" s="7"/>
      <c r="F180" s="47">
        <f>C180*F179</f>
        <v>0.18030753459764218</v>
      </c>
      <c r="G180" s="16" t="s">
        <v>169</v>
      </c>
      <c r="H180" s="16"/>
      <c r="I180" s="49">
        <f>C180*I179</f>
        <v>5.0855971296770865E-2</v>
      </c>
    </row>
    <row r="181" spans="1:15" ht="15.75" x14ac:dyDescent="0.25">
      <c r="A181" s="17" t="s">
        <v>292</v>
      </c>
      <c r="B181" s="5"/>
      <c r="C181" s="45">
        <f>G168</f>
        <v>0.38441824705279332</v>
      </c>
      <c r="D181" s="44" t="s">
        <v>185</v>
      </c>
      <c r="E181" s="7"/>
      <c r="F181" s="47">
        <f>C181*F179</f>
        <v>0.29984623270117877</v>
      </c>
      <c r="G181" s="11" t="s">
        <v>203</v>
      </c>
      <c r="H181" s="8"/>
      <c r="I181" s="49">
        <f>C181*I179</f>
        <v>8.4572014351614516E-2</v>
      </c>
    </row>
    <row r="182" spans="1:15" ht="15.75" x14ac:dyDescent="0.25">
      <c r="A182" s="14" t="s">
        <v>293</v>
      </c>
      <c r="B182" s="5"/>
      <c r="C182" s="45">
        <f>G169</f>
        <v>0.25756022552537156</v>
      </c>
      <c r="D182" s="44" t="s">
        <v>185</v>
      </c>
      <c r="E182" s="8"/>
      <c r="F182" s="48">
        <f>C182*F179</f>
        <v>0.20089697590978983</v>
      </c>
      <c r="G182" s="38" t="s">
        <v>204</v>
      </c>
      <c r="H182" s="38"/>
      <c r="I182" s="49">
        <f>C182*I179</f>
        <v>5.6663249615581737E-2</v>
      </c>
    </row>
    <row r="183" spans="1:15" x14ac:dyDescent="0.25">
      <c r="A183" s="14" t="s">
        <v>294</v>
      </c>
      <c r="B183" s="5"/>
      <c r="C183" s="45">
        <f>G170</f>
        <v>0.12571629933367498</v>
      </c>
      <c r="D183" s="8" t="s">
        <v>169</v>
      </c>
      <c r="E183" s="8"/>
      <c r="F183" s="48">
        <f>C183*F179</f>
        <v>9.8058713480266485E-2</v>
      </c>
      <c r="G183" s="51" t="s">
        <v>187</v>
      </c>
      <c r="H183" s="38"/>
      <c r="I183" s="49">
        <f>C183*I179</f>
        <v>2.7657585853408492E-2</v>
      </c>
    </row>
    <row r="184" spans="1:15" x14ac:dyDescent="0.25">
      <c r="A184" s="17" t="s">
        <v>295</v>
      </c>
      <c r="B184" s="4"/>
      <c r="C184" s="46">
        <f>G171</f>
        <v>1.1417221937467966E-3</v>
      </c>
      <c r="D184" s="11" t="s">
        <v>169</v>
      </c>
      <c r="E184" s="8"/>
      <c r="F184" s="48">
        <f>C184*F179</f>
        <v>8.9054331112250139E-4</v>
      </c>
      <c r="G184" s="39" t="s">
        <v>170</v>
      </c>
      <c r="H184" s="8"/>
      <c r="I184" s="50">
        <f>C184*I179</f>
        <v>2.5117888262429522E-4</v>
      </c>
    </row>
    <row r="185" spans="1:15" x14ac:dyDescent="0.25">
      <c r="A185" s="60"/>
      <c r="B185" s="61"/>
      <c r="C185" s="61"/>
      <c r="D185" s="61"/>
      <c r="E185" s="61"/>
      <c r="F185" s="61"/>
      <c r="G185" s="61"/>
      <c r="H185" s="61"/>
      <c r="I185" s="29"/>
    </row>
    <row r="186" spans="1:15" x14ac:dyDescent="0.25">
      <c r="A186" s="21" t="s">
        <v>43</v>
      </c>
      <c r="B186" s="61"/>
      <c r="C186" s="61"/>
      <c r="D186" s="61"/>
      <c r="E186" s="61"/>
      <c r="F186" s="61"/>
      <c r="G186" s="61"/>
      <c r="H186" s="61"/>
      <c r="I186" s="29"/>
    </row>
    <row r="187" spans="1:15" x14ac:dyDescent="0.25">
      <c r="A187" s="60"/>
      <c r="B187" s="61"/>
      <c r="C187" s="61"/>
      <c r="D187" s="61"/>
      <c r="E187" s="61"/>
      <c r="F187" s="61"/>
      <c r="G187" s="61"/>
      <c r="H187" s="61"/>
      <c r="I187" s="29"/>
    </row>
    <row r="188" spans="1:15" x14ac:dyDescent="0.25">
      <c r="A188" s="60" t="s">
        <v>296</v>
      </c>
      <c r="B188" s="61"/>
      <c r="C188" s="61" t="s">
        <v>301</v>
      </c>
      <c r="D188" s="61"/>
      <c r="E188" s="61"/>
      <c r="F188" s="61"/>
      <c r="G188" s="64"/>
      <c r="H188" s="64"/>
      <c r="I188" s="78">
        <f>(F180+F183+F184+I180)/(1-(F181+F182))</f>
        <v>0.66120835686053048</v>
      </c>
    </row>
    <row r="189" spans="1:15" x14ac:dyDescent="0.25">
      <c r="A189" s="60" t="s">
        <v>297</v>
      </c>
      <c r="B189" s="61"/>
      <c r="C189" s="61" t="s">
        <v>302</v>
      </c>
      <c r="D189" s="61"/>
      <c r="E189" s="61"/>
      <c r="F189" s="61"/>
      <c r="G189" s="64"/>
      <c r="H189" s="64"/>
      <c r="I189" s="79">
        <f>I181/(1-(F181+F182))</f>
        <v>0.16939582156973451</v>
      </c>
    </row>
    <row r="190" spans="1:15" x14ac:dyDescent="0.25">
      <c r="A190" s="60" t="s">
        <v>298</v>
      </c>
      <c r="B190" s="61"/>
      <c r="C190" s="61" t="s">
        <v>303</v>
      </c>
      <c r="D190" s="61"/>
      <c r="E190" s="61"/>
      <c r="F190" s="61"/>
      <c r="G190" s="64"/>
      <c r="H190" s="64"/>
      <c r="I190" s="79">
        <f>I182/(1-(F181+F182))</f>
        <v>0.11349520045172214</v>
      </c>
    </row>
    <row r="191" spans="1:15" x14ac:dyDescent="0.25">
      <c r="A191" s="60" t="s">
        <v>299</v>
      </c>
      <c r="B191" s="61"/>
      <c r="C191" s="61" t="s">
        <v>304</v>
      </c>
      <c r="D191" s="61"/>
      <c r="E191" s="61"/>
      <c r="F191" s="61"/>
      <c r="G191" s="64"/>
      <c r="H191" s="64"/>
      <c r="I191" s="79">
        <f>I183/(1-(F181+F182))</f>
        <v>5.5397515527950268E-2</v>
      </c>
    </row>
    <row r="192" spans="1:15" x14ac:dyDescent="0.25">
      <c r="A192" s="71" t="s">
        <v>300</v>
      </c>
      <c r="B192" s="61"/>
      <c r="C192" s="61" t="s">
        <v>305</v>
      </c>
      <c r="D192" s="61"/>
      <c r="E192" s="61"/>
      <c r="F192" s="61"/>
      <c r="G192" s="64"/>
      <c r="H192" s="64"/>
      <c r="I192" s="79">
        <f>I184/(1-(F181+F182))</f>
        <v>5.031055900621117E-4</v>
      </c>
    </row>
    <row r="193" spans="1:9" x14ac:dyDescent="0.25">
      <c r="A193" s="80"/>
      <c r="B193" s="64"/>
      <c r="C193" s="64"/>
      <c r="D193" s="64"/>
      <c r="E193" s="64"/>
      <c r="F193" s="64"/>
      <c r="G193" s="64"/>
      <c r="H193" s="64"/>
      <c r="I193" s="24"/>
    </row>
    <row r="194" spans="1:9" x14ac:dyDescent="0.25">
      <c r="A194" s="60" t="s">
        <v>306</v>
      </c>
      <c r="B194" s="64"/>
      <c r="C194" s="64"/>
      <c r="D194" s="64"/>
      <c r="E194" s="64"/>
      <c r="F194" s="64"/>
      <c r="G194" s="64"/>
      <c r="H194" s="64"/>
      <c r="I194" s="24"/>
    </row>
    <row r="195" spans="1:9" ht="15.75" thickBot="1" x14ac:dyDescent="0.3">
      <c r="A195" s="81" t="s">
        <v>307</v>
      </c>
      <c r="B195" s="82"/>
      <c r="C195" s="82"/>
      <c r="D195" s="82"/>
      <c r="E195" s="82"/>
      <c r="F195" s="82"/>
      <c r="G195" s="82"/>
      <c r="H195" s="82"/>
      <c r="I195" s="25"/>
    </row>
  </sheetData>
  <mergeCells count="69">
    <mergeCell ref="C8:I8"/>
    <mergeCell ref="K1:M1"/>
    <mergeCell ref="A1:A2"/>
    <mergeCell ref="B1:B2"/>
    <mergeCell ref="J1:J2"/>
    <mergeCell ref="C1:I2"/>
    <mergeCell ref="C3:I3"/>
    <mergeCell ref="C4:I4"/>
    <mergeCell ref="C5:I5"/>
    <mergeCell ref="C6:I6"/>
    <mergeCell ref="C7:I7"/>
    <mergeCell ref="C17:I17"/>
    <mergeCell ref="C18:I18"/>
    <mergeCell ref="C19:I19"/>
    <mergeCell ref="C20:I20"/>
    <mergeCell ref="C9:I9"/>
    <mergeCell ref="C10:I10"/>
    <mergeCell ref="C11:I11"/>
    <mergeCell ref="C12:I12"/>
    <mergeCell ref="C13:I13"/>
    <mergeCell ref="C14:I14"/>
    <mergeCell ref="AA1:AA2"/>
    <mergeCell ref="C39:I39"/>
    <mergeCell ref="C40:I40"/>
    <mergeCell ref="C41:I41"/>
    <mergeCell ref="C42:I42"/>
    <mergeCell ref="C33:I33"/>
    <mergeCell ref="C34:I34"/>
    <mergeCell ref="C35:I35"/>
    <mergeCell ref="C36:I36"/>
    <mergeCell ref="C37:I37"/>
    <mergeCell ref="C38:I38"/>
    <mergeCell ref="C27:I27"/>
    <mergeCell ref="C28:I28"/>
    <mergeCell ref="C29:I29"/>
    <mergeCell ref="C30:I30"/>
    <mergeCell ref="C31:I31"/>
    <mergeCell ref="C45:I45"/>
    <mergeCell ref="P1:P2"/>
    <mergeCell ref="Q1:Q2"/>
    <mergeCell ref="R1:W1"/>
    <mergeCell ref="X1:Z2"/>
    <mergeCell ref="C43:I43"/>
    <mergeCell ref="C44:I44"/>
    <mergeCell ref="C32:I32"/>
    <mergeCell ref="C21:I21"/>
    <mergeCell ref="C22:I22"/>
    <mergeCell ref="C23:I23"/>
    <mergeCell ref="C24:I24"/>
    <mergeCell ref="C25:I25"/>
    <mergeCell ref="C26:I26"/>
    <mergeCell ref="C15:I15"/>
    <mergeCell ref="C16:I16"/>
    <mergeCell ref="AQ1:AR1"/>
    <mergeCell ref="A136:C136"/>
    <mergeCell ref="A157:C157"/>
    <mergeCell ref="A178:C178"/>
    <mergeCell ref="AE1:AE2"/>
    <mergeCell ref="AF1:AF2"/>
    <mergeCell ref="AG1:AL1"/>
    <mergeCell ref="AM1:AO2"/>
    <mergeCell ref="AP1:AP2"/>
    <mergeCell ref="A77:C77"/>
    <mergeCell ref="A95:C95"/>
    <mergeCell ref="A115:C115"/>
    <mergeCell ref="AB1:AC1"/>
    <mergeCell ref="A60:D60"/>
    <mergeCell ref="A61:C61"/>
    <mergeCell ref="A62:C62"/>
  </mergeCells>
  <pageMargins left="0.7" right="0.7" top="0.75" bottom="0.75" header="0.3" footer="0.3"/>
  <pageSetup orientation="portrait" r:id="rId1"/>
  <ignoredErrors>
    <ignoredError sqref="I18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Jantung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FAQH</cp:lastModifiedBy>
  <dcterms:created xsi:type="dcterms:W3CDTF">2018-05-18T02:38:32Z</dcterms:created>
  <dcterms:modified xsi:type="dcterms:W3CDTF">2018-05-24T04:41:04Z</dcterms:modified>
</cp:coreProperties>
</file>